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rasym\Desktop\php\Sim\"/>
    </mc:Choice>
  </mc:AlternateContent>
  <xr:revisionPtr revIDLastSave="0" documentId="13_ncr:1_{6BA7B9AC-D74C-4BE3-B5CF-441359F5AEEE}" xr6:coauthVersionLast="47" xr6:coauthVersionMax="47" xr10:uidLastSave="{00000000-0000-0000-0000-000000000000}"/>
  <bookViews>
    <workbookView xWindow="-110" yWindow="-110" windowWidth="32220" windowHeight="19500" tabRatio="960" activeTab="1" xr2:uid="{E7844A46-C47E-456F-9423-601254D1EFE2}"/>
  </bookViews>
  <sheets>
    <sheet name="Results" sheetId="35" r:id="rId1"/>
    <sheet name="Record" sheetId="36" r:id="rId2"/>
    <sheet name="Win" sheetId="1" r:id="rId3"/>
    <sheet name="Picks" sheetId="39" state="hidden" r:id="rId4"/>
    <sheet name="FRL" sheetId="48" r:id="rId5"/>
    <sheet name="T3Picks" sheetId="40" r:id="rId6"/>
  </sheets>
  <externalReferences>
    <externalReference r:id="rId7"/>
    <externalReference r:id="rId8"/>
  </externalReferenc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169" i="48" l="1"/>
  <c r="H168" i="48"/>
  <c r="H167" i="48"/>
  <c r="H166" i="48"/>
  <c r="H165" i="48"/>
  <c r="H164" i="48"/>
  <c r="H163" i="48"/>
  <c r="H162" i="48"/>
  <c r="H161" i="48"/>
  <c r="H160" i="48"/>
  <c r="H159" i="48"/>
  <c r="H158" i="48"/>
  <c r="H157" i="48"/>
  <c r="H156" i="48"/>
  <c r="H155" i="48"/>
  <c r="H154" i="48"/>
  <c r="H153" i="48"/>
  <c r="H152" i="48"/>
  <c r="H151" i="48"/>
  <c r="H150" i="48"/>
  <c r="H149" i="48"/>
  <c r="H148" i="48"/>
  <c r="H147" i="48"/>
  <c r="H146" i="48"/>
  <c r="H145" i="48"/>
  <c r="H144" i="48"/>
  <c r="H143" i="48"/>
  <c r="H142" i="48"/>
  <c r="H141" i="48"/>
  <c r="H140" i="48"/>
  <c r="H139" i="48"/>
  <c r="H138" i="48"/>
  <c r="H137" i="48"/>
  <c r="H136" i="48"/>
  <c r="H135" i="48"/>
  <c r="H134" i="48"/>
  <c r="H133" i="48"/>
  <c r="H132" i="48"/>
  <c r="H131" i="48"/>
  <c r="H130" i="48"/>
  <c r="H129" i="48"/>
  <c r="H128" i="48"/>
  <c r="H127" i="48"/>
  <c r="H126" i="48"/>
  <c r="H125" i="48"/>
  <c r="H124" i="48"/>
  <c r="H123" i="48"/>
  <c r="H122" i="48"/>
  <c r="H121" i="48"/>
  <c r="H120" i="48"/>
  <c r="H119" i="48"/>
  <c r="H118" i="48"/>
  <c r="H114" i="48"/>
  <c r="H112" i="48"/>
  <c r="H111" i="48"/>
  <c r="H106" i="48"/>
  <c r="H100" i="48"/>
  <c r="H99" i="48"/>
  <c r="H98" i="48"/>
  <c r="H97" i="48"/>
  <c r="H96" i="48"/>
  <c r="H95" i="48"/>
  <c r="H94" i="48"/>
  <c r="H92" i="48"/>
  <c r="H91" i="48"/>
  <c r="H90" i="48"/>
  <c r="H89" i="48"/>
  <c r="H88" i="48"/>
  <c r="H87" i="48"/>
  <c r="H84" i="48"/>
  <c r="H83" i="48"/>
  <c r="H82" i="48"/>
  <c r="H78" i="48"/>
  <c r="H77" i="48"/>
  <c r="H76" i="48"/>
  <c r="H75" i="48"/>
  <c r="H74" i="48"/>
  <c r="H73" i="48"/>
  <c r="H72" i="48"/>
  <c r="H71" i="48"/>
  <c r="H68" i="48"/>
  <c r="H67" i="48"/>
  <c r="H66" i="48"/>
  <c r="H65" i="48"/>
  <c r="H64" i="48"/>
  <c r="H61" i="48"/>
  <c r="H59" i="48"/>
  <c r="H58" i="48"/>
  <c r="H56" i="48"/>
  <c r="H55" i="48"/>
  <c r="H54" i="48"/>
  <c r="H53" i="48"/>
  <c r="H52" i="48"/>
  <c r="H51" i="48"/>
  <c r="H50" i="48"/>
  <c r="H49" i="48"/>
  <c r="H47" i="48"/>
  <c r="H46" i="48"/>
  <c r="H45" i="48"/>
  <c r="H43" i="48"/>
  <c r="H42" i="48"/>
  <c r="H41" i="48"/>
  <c r="H40" i="48"/>
  <c r="H39" i="48"/>
  <c r="H38" i="48"/>
  <c r="H36" i="48"/>
  <c r="H35" i="48"/>
  <c r="H32" i="48"/>
  <c r="H31" i="48"/>
  <c r="H29" i="48"/>
  <c r="H28" i="48"/>
  <c r="H26" i="48"/>
  <c r="H25" i="48"/>
  <c r="H24" i="48"/>
  <c r="H23" i="48"/>
  <c r="H21" i="48"/>
  <c r="H18" i="48"/>
  <c r="H17" i="48"/>
  <c r="H16" i="48"/>
  <c r="H15" i="48"/>
  <c r="H14" i="48"/>
  <c r="H13" i="48"/>
  <c r="H12" i="48"/>
  <c r="H9" i="48"/>
  <c r="H5" i="48"/>
  <c r="H4" i="48"/>
  <c r="H3" i="48"/>
  <c r="H2" i="48"/>
  <c r="H169" i="1"/>
  <c r="H168" i="1"/>
  <c r="H167" i="1"/>
  <c r="H166" i="1"/>
  <c r="H165" i="1"/>
  <c r="H164" i="1"/>
  <c r="H163" i="1"/>
  <c r="H162" i="1"/>
  <c r="H161" i="1"/>
  <c r="H160" i="1"/>
  <c r="H159" i="1"/>
  <c r="H158" i="1"/>
  <c r="H157" i="1"/>
  <c r="H156" i="1"/>
  <c r="H155" i="1"/>
  <c r="H154" i="1"/>
  <c r="H153" i="1"/>
  <c r="H152" i="1"/>
  <c r="H151" i="1"/>
  <c r="H150" i="1"/>
  <c r="H149" i="1"/>
  <c r="H148" i="1"/>
  <c r="H147" i="1"/>
  <c r="H146" i="1"/>
  <c r="H145" i="1"/>
  <c r="H143" i="1"/>
  <c r="H141" i="1"/>
  <c r="H139" i="1"/>
  <c r="H138" i="1"/>
  <c r="H137" i="1"/>
  <c r="H136" i="1"/>
  <c r="H134" i="1"/>
  <c r="H133" i="1"/>
  <c r="H132" i="1"/>
  <c r="H131" i="1"/>
  <c r="H130" i="1"/>
  <c r="H129" i="1"/>
  <c r="H128" i="1"/>
  <c r="H127" i="1"/>
  <c r="H126" i="1"/>
  <c r="H125" i="1"/>
  <c r="H124" i="1"/>
  <c r="H123" i="1"/>
  <c r="H122" i="1"/>
  <c r="H121" i="1"/>
  <c r="H119" i="1"/>
  <c r="H118" i="1"/>
  <c r="H112" i="1"/>
  <c r="H108" i="1"/>
  <c r="H107" i="1"/>
  <c r="H106" i="1"/>
  <c r="H104" i="1"/>
  <c r="H103" i="1"/>
  <c r="H100" i="1"/>
  <c r="H99" i="1"/>
  <c r="H98" i="1"/>
  <c r="H96" i="1"/>
  <c r="H95" i="1"/>
  <c r="H94" i="1"/>
  <c r="H92" i="1"/>
  <c r="H91" i="1"/>
  <c r="H90" i="1"/>
  <c r="H89" i="1"/>
  <c r="H85" i="1"/>
  <c r="H84" i="1"/>
  <c r="H82" i="1"/>
  <c r="H81" i="1"/>
  <c r="H79" i="1"/>
  <c r="H78" i="1"/>
  <c r="H77" i="1"/>
  <c r="H76" i="1"/>
  <c r="H75" i="1"/>
  <c r="H74" i="1"/>
  <c r="H73" i="1"/>
  <c r="H72" i="1"/>
  <c r="H71" i="1"/>
  <c r="H70" i="1"/>
  <c r="H68" i="1"/>
  <c r="H66" i="1"/>
  <c r="H65" i="1"/>
  <c r="H62" i="1"/>
  <c r="H58" i="1"/>
  <c r="H57" i="1"/>
  <c r="H56" i="1"/>
  <c r="H55" i="1"/>
  <c r="H54" i="1"/>
  <c r="H53" i="1"/>
  <c r="H52" i="1"/>
  <c r="H51" i="1"/>
  <c r="H50" i="1"/>
  <c r="H49" i="1"/>
  <c r="H48" i="1"/>
  <c r="H47" i="1"/>
  <c r="H46" i="1"/>
  <c r="H45" i="1"/>
  <c r="H43" i="1"/>
  <c r="H42" i="1"/>
  <c r="H41" i="1"/>
  <c r="H40" i="1"/>
  <c r="H39" i="1"/>
  <c r="H36" i="1"/>
  <c r="H35" i="1"/>
  <c r="H34" i="1"/>
  <c r="H33" i="1"/>
  <c r="H30" i="1"/>
  <c r="H29" i="1"/>
  <c r="H28" i="1"/>
  <c r="H27" i="1"/>
  <c r="H26" i="1"/>
  <c r="H25" i="1"/>
  <c r="H24" i="1"/>
  <c r="H23" i="1"/>
  <c r="H22" i="1"/>
  <c r="H21" i="1"/>
  <c r="H20" i="1"/>
  <c r="H19" i="1"/>
  <c r="H18" i="1"/>
  <c r="H17" i="1"/>
  <c r="H15" i="1"/>
  <c r="H13" i="1"/>
  <c r="H12" i="1"/>
  <c r="H11" i="1"/>
  <c r="H10" i="1"/>
  <c r="H5" i="1"/>
  <c r="H4" i="1"/>
  <c r="H3" i="1"/>
  <c r="H2" i="1"/>
  <c r="H44" i="48" l="1"/>
  <c r="H109" i="48"/>
  <c r="H33" i="48"/>
  <c r="H7" i="48"/>
  <c r="H86" i="48"/>
  <c r="H48" i="48"/>
  <c r="H27" i="48"/>
  <c r="H85" i="48"/>
  <c r="H81" i="48"/>
  <c r="H8" i="48"/>
  <c r="H107" i="48"/>
  <c r="H10" i="48"/>
  <c r="H102" i="48"/>
  <c r="H62" i="48"/>
  <c r="H11" i="48"/>
  <c r="H70" i="48"/>
  <c r="H60" i="48"/>
  <c r="H80" i="48"/>
  <c r="H113" i="48"/>
  <c r="H44" i="1" l="1"/>
  <c r="H88" i="1"/>
  <c r="H109" i="1"/>
  <c r="H7" i="1"/>
  <c r="H102" i="1"/>
  <c r="H113" i="1"/>
  <c r="F158" i="48"/>
  <c r="S158" i="39" s="1"/>
  <c r="F159" i="48"/>
  <c r="S159" i="39" s="1"/>
  <c r="F160" i="48"/>
  <c r="S160" i="39" s="1"/>
  <c r="F161" i="48"/>
  <c r="G161" i="48" s="1"/>
  <c r="F162" i="48"/>
  <c r="S162" i="39" s="1"/>
  <c r="F163" i="48"/>
  <c r="S163" i="39" s="1"/>
  <c r="F164" i="48"/>
  <c r="S164" i="39" s="1"/>
  <c r="F165" i="48"/>
  <c r="S165" i="39" s="1"/>
  <c r="F166" i="48"/>
  <c r="G166" i="48" s="1"/>
  <c r="F167" i="48"/>
  <c r="F168" i="48"/>
  <c r="F158" i="1"/>
  <c r="F159" i="1"/>
  <c r="G159" i="1" s="1"/>
  <c r="F160" i="1"/>
  <c r="G160" i="1" s="1"/>
  <c r="F161" i="1"/>
  <c r="G161" i="1" s="1"/>
  <c r="F162" i="1"/>
  <c r="G162" i="1" s="1"/>
  <c r="F163" i="1"/>
  <c r="G163" i="1" s="1"/>
  <c r="F164" i="1"/>
  <c r="G164" i="39" s="1"/>
  <c r="F165" i="1"/>
  <c r="G165" i="39" s="1"/>
  <c r="F166" i="1"/>
  <c r="G166" i="39" s="1"/>
  <c r="F167" i="1"/>
  <c r="F168" i="1"/>
  <c r="G168" i="1" s="1"/>
  <c r="F169" i="1"/>
  <c r="A2" i="35"/>
  <c r="A3" i="35"/>
  <c r="A4" i="35"/>
  <c r="A5" i="35"/>
  <c r="A6" i="35"/>
  <c r="A7" i="35"/>
  <c r="A8" i="35"/>
  <c r="A9" i="35"/>
  <c r="A10" i="35"/>
  <c r="A11" i="35"/>
  <c r="A12" i="35"/>
  <c r="A13" i="35"/>
  <c r="A14" i="35"/>
  <c r="A15" i="35"/>
  <c r="A16" i="35"/>
  <c r="A17" i="35"/>
  <c r="A18" i="35"/>
  <c r="A19" i="35"/>
  <c r="A20" i="35"/>
  <c r="A21" i="35"/>
  <c r="A22" i="35"/>
  <c r="A23" i="35"/>
  <c r="A24" i="35"/>
  <c r="A25" i="35"/>
  <c r="A26" i="35"/>
  <c r="A27" i="35"/>
  <c r="A28" i="35"/>
  <c r="A29" i="35"/>
  <c r="A30" i="35"/>
  <c r="A31" i="35"/>
  <c r="A32" i="35"/>
  <c r="A33" i="35"/>
  <c r="A34" i="35"/>
  <c r="A35" i="35"/>
  <c r="A36" i="35"/>
  <c r="A37" i="35"/>
  <c r="A38" i="35"/>
  <c r="A39" i="35"/>
  <c r="A40" i="35"/>
  <c r="A41" i="35"/>
  <c r="A42" i="35"/>
  <c r="A43" i="35"/>
  <c r="A44" i="35"/>
  <c r="A45" i="35"/>
  <c r="A46" i="35"/>
  <c r="A47" i="35"/>
  <c r="A48" i="35"/>
  <c r="A49" i="35"/>
  <c r="A50" i="35"/>
  <c r="A51" i="35"/>
  <c r="A52" i="35"/>
  <c r="A53" i="35"/>
  <c r="A54" i="35"/>
  <c r="A55" i="35"/>
  <c r="A56" i="35"/>
  <c r="A57" i="35"/>
  <c r="A58" i="35"/>
  <c r="A59" i="35"/>
  <c r="A60" i="35"/>
  <c r="A61" i="35"/>
  <c r="A62" i="35"/>
  <c r="A63" i="35"/>
  <c r="A64" i="35"/>
  <c r="A65" i="35"/>
  <c r="A66" i="35"/>
  <c r="A67" i="35"/>
  <c r="A68" i="35"/>
  <c r="A69" i="35"/>
  <c r="A70" i="35"/>
  <c r="A71" i="35"/>
  <c r="A72" i="35"/>
  <c r="A73" i="35"/>
  <c r="A74" i="35"/>
  <c r="A75" i="35"/>
  <c r="A76" i="35"/>
  <c r="A77" i="35"/>
  <c r="A78" i="35"/>
  <c r="A79" i="35"/>
  <c r="A80" i="35"/>
  <c r="A81" i="35"/>
  <c r="A82" i="35"/>
  <c r="A83" i="35"/>
  <c r="A84" i="35"/>
  <c r="A85" i="35"/>
  <c r="A86" i="35"/>
  <c r="A87" i="35"/>
  <c r="A88" i="35"/>
  <c r="A89" i="35"/>
  <c r="A90" i="35"/>
  <c r="A91" i="35"/>
  <c r="A92" i="35"/>
  <c r="A93" i="35"/>
  <c r="A94" i="35"/>
  <c r="A95" i="35"/>
  <c r="A96" i="35"/>
  <c r="A97" i="35"/>
  <c r="A98" i="35"/>
  <c r="A99" i="35"/>
  <c r="A100" i="35"/>
  <c r="A101" i="35"/>
  <c r="A102" i="35"/>
  <c r="A103" i="35"/>
  <c r="A104" i="35"/>
  <c r="A105" i="35"/>
  <c r="A106" i="35"/>
  <c r="A107" i="35"/>
  <c r="A108" i="35"/>
  <c r="A109" i="35"/>
  <c r="A110" i="35"/>
  <c r="A111" i="35"/>
  <c r="A112" i="35"/>
  <c r="A113" i="35"/>
  <c r="A114" i="35"/>
  <c r="A115" i="35"/>
  <c r="A116" i="35"/>
  <c r="A117" i="35"/>
  <c r="A118" i="35"/>
  <c r="A119" i="35"/>
  <c r="A120" i="35"/>
  <c r="A121" i="35"/>
  <c r="A122" i="35"/>
  <c r="A123" i="35"/>
  <c r="A124" i="35"/>
  <c r="A125" i="35"/>
  <c r="A126" i="35"/>
  <c r="A127" i="35"/>
  <c r="A128" i="35"/>
  <c r="A129" i="35"/>
  <c r="A130" i="35"/>
  <c r="A131" i="35"/>
  <c r="A132" i="35"/>
  <c r="A133" i="35"/>
  <c r="A134" i="35"/>
  <c r="A135" i="35"/>
  <c r="A136" i="35"/>
  <c r="A137" i="35"/>
  <c r="A138" i="35"/>
  <c r="A139" i="35"/>
  <c r="A140" i="35"/>
  <c r="A141" i="35"/>
  <c r="A142" i="35"/>
  <c r="A143" i="35"/>
  <c r="A144" i="35"/>
  <c r="A145" i="35"/>
  <c r="A146" i="35"/>
  <c r="A147" i="35"/>
  <c r="A148" i="35"/>
  <c r="A149" i="35"/>
  <c r="A150" i="35"/>
  <c r="A151" i="35"/>
  <c r="A152" i="35"/>
  <c r="A153" i="35"/>
  <c r="A154" i="35"/>
  <c r="A155" i="35"/>
  <c r="A156" i="35"/>
  <c r="A157" i="35"/>
  <c r="A158" i="35"/>
  <c r="A159" i="35"/>
  <c r="A160" i="35"/>
  <c r="A161" i="35"/>
  <c r="A162" i="35"/>
  <c r="A163" i="35"/>
  <c r="A164" i="35"/>
  <c r="A165" i="35"/>
  <c r="A166" i="35"/>
  <c r="A167" i="35"/>
  <c r="A168" i="35"/>
  <c r="A169" i="35"/>
  <c r="A170" i="35"/>
  <c r="A171" i="35"/>
  <c r="A172" i="35"/>
  <c r="A173" i="35"/>
  <c r="A174" i="35"/>
  <c r="A175" i="35"/>
  <c r="A176" i="35"/>
  <c r="A177" i="35"/>
  <c r="A178" i="35"/>
  <c r="A179" i="35"/>
  <c r="A180" i="35"/>
  <c r="A181" i="35"/>
  <c r="A182" i="35"/>
  <c r="A183" i="35"/>
  <c r="A184" i="35"/>
  <c r="A185" i="35"/>
  <c r="A186" i="35"/>
  <c r="A187" i="35"/>
  <c r="A188" i="35"/>
  <c r="A189" i="35"/>
  <c r="A190" i="35"/>
  <c r="A191" i="35"/>
  <c r="A192" i="35"/>
  <c r="A193" i="35"/>
  <c r="A194" i="35"/>
  <c r="A195" i="35"/>
  <c r="A196" i="35"/>
  <c r="A197" i="35"/>
  <c r="A198" i="35"/>
  <c r="A199" i="35"/>
  <c r="A200" i="35"/>
  <c r="A201" i="35"/>
  <c r="A202" i="35"/>
  <c r="A203" i="35"/>
  <c r="A204" i="35"/>
  <c r="A205" i="35"/>
  <c r="A206" i="35"/>
  <c r="A207" i="35"/>
  <c r="A208" i="35"/>
  <c r="A209" i="35"/>
  <c r="A210" i="35"/>
  <c r="A211" i="35"/>
  <c r="A212" i="35"/>
  <c r="A213" i="35"/>
  <c r="A214" i="35"/>
  <c r="A215" i="35"/>
  <c r="A216" i="35"/>
  <c r="A217" i="35"/>
  <c r="A218" i="35"/>
  <c r="A219" i="35"/>
  <c r="A220" i="35"/>
  <c r="A221" i="35"/>
  <c r="A222" i="35"/>
  <c r="A223" i="35"/>
  <c r="A224" i="35"/>
  <c r="A225" i="35"/>
  <c r="A226" i="35"/>
  <c r="A227" i="35"/>
  <c r="A228" i="35"/>
  <c r="A229" i="35"/>
  <c r="A230" i="35"/>
  <c r="A231" i="35"/>
  <c r="A232" i="35"/>
  <c r="A233" i="35"/>
  <c r="A234" i="35"/>
  <c r="A235" i="35"/>
  <c r="A236" i="35"/>
  <c r="A237" i="35"/>
  <c r="A238" i="35"/>
  <c r="A239" i="35"/>
  <c r="A240" i="35"/>
  <c r="A241" i="35"/>
  <c r="A242" i="35"/>
  <c r="A243" i="35"/>
  <c r="A244" i="35"/>
  <c r="A245" i="35"/>
  <c r="A246" i="35"/>
  <c r="A247" i="35"/>
  <c r="A248" i="35"/>
  <c r="A249" i="35"/>
  <c r="A250" i="35"/>
  <c r="A251" i="35"/>
  <c r="A252" i="35"/>
  <c r="A253" i="35"/>
  <c r="A254" i="35"/>
  <c r="A255" i="35"/>
  <c r="A256" i="35"/>
  <c r="A257" i="35"/>
  <c r="A258" i="35"/>
  <c r="A259" i="35"/>
  <c r="A260" i="35"/>
  <c r="A261" i="35"/>
  <c r="A262" i="35"/>
  <c r="A263" i="35"/>
  <c r="A264" i="35"/>
  <c r="A265" i="35"/>
  <c r="A266" i="35"/>
  <c r="A267" i="35"/>
  <c r="A268" i="35"/>
  <c r="A269" i="35"/>
  <c r="A270" i="35"/>
  <c r="A271" i="35"/>
  <c r="A272" i="35"/>
  <c r="A273" i="35"/>
  <c r="A274" i="35"/>
  <c r="A275" i="35"/>
  <c r="A276" i="35"/>
  <c r="A277" i="35"/>
  <c r="A278" i="35"/>
  <c r="A279" i="35"/>
  <c r="A280" i="35"/>
  <c r="A281" i="35"/>
  <c r="A282" i="35"/>
  <c r="A283" i="35"/>
  <c r="A284" i="35"/>
  <c r="A285" i="35"/>
  <c r="A286" i="35"/>
  <c r="A287" i="35"/>
  <c r="A288" i="35"/>
  <c r="A289" i="35"/>
  <c r="A290" i="35"/>
  <c r="A291" i="35"/>
  <c r="A292" i="35"/>
  <c r="A293" i="35"/>
  <c r="A294" i="35"/>
  <c r="A295" i="35"/>
  <c r="A296" i="35"/>
  <c r="A297" i="35"/>
  <c r="A298" i="35"/>
  <c r="A299" i="35"/>
  <c r="A300" i="35"/>
  <c r="A301" i="35"/>
  <c r="A302" i="35"/>
  <c r="A303" i="35"/>
  <c r="A304" i="35"/>
  <c r="A305" i="35"/>
  <c r="A306" i="35"/>
  <c r="A307" i="35"/>
  <c r="A308" i="35"/>
  <c r="A309" i="35"/>
  <c r="A310" i="35"/>
  <c r="A311" i="35"/>
  <c r="A312" i="35"/>
  <c r="A313" i="35"/>
  <c r="A314" i="35"/>
  <c r="A315" i="35"/>
  <c r="A316" i="35"/>
  <c r="A317" i="35"/>
  <c r="A318" i="35"/>
  <c r="A319" i="35"/>
  <c r="A320" i="35"/>
  <c r="A321" i="35"/>
  <c r="A322" i="35"/>
  <c r="A323" i="35"/>
  <c r="A324" i="35"/>
  <c r="A325" i="35"/>
  <c r="A326" i="35"/>
  <c r="A327" i="35"/>
  <c r="A328" i="35"/>
  <c r="A329" i="35"/>
  <c r="A330" i="35"/>
  <c r="A331" i="35"/>
  <c r="A332" i="35"/>
  <c r="A333" i="35"/>
  <c r="A334" i="35"/>
  <c r="A335" i="35"/>
  <c r="A336" i="35"/>
  <c r="A337" i="35"/>
  <c r="A338" i="35"/>
  <c r="A339" i="35"/>
  <c r="A340" i="35"/>
  <c r="A341" i="35"/>
  <c r="A342" i="35"/>
  <c r="A343" i="35"/>
  <c r="A344" i="35"/>
  <c r="A345" i="35"/>
  <c r="A346" i="35"/>
  <c r="A347" i="35"/>
  <c r="A348" i="35"/>
  <c r="A349" i="35"/>
  <c r="A350" i="35"/>
  <c r="A351" i="35"/>
  <c r="A352" i="35"/>
  <c r="A353" i="35"/>
  <c r="A354" i="35"/>
  <c r="A355" i="35"/>
  <c r="A356" i="35"/>
  <c r="A357" i="35"/>
  <c r="A358" i="35"/>
  <c r="A359" i="35"/>
  <c r="A360" i="35"/>
  <c r="A361" i="35"/>
  <c r="A362" i="35"/>
  <c r="A363" i="35"/>
  <c r="A364" i="35"/>
  <c r="A365" i="35"/>
  <c r="A366" i="35"/>
  <c r="A367" i="35"/>
  <c r="A368" i="35"/>
  <c r="A369" i="35"/>
  <c r="A370" i="35"/>
  <c r="A371" i="35"/>
  <c r="A372" i="35"/>
  <c r="A373" i="35"/>
  <c r="A374" i="35"/>
  <c r="A375" i="35"/>
  <c r="A376" i="35"/>
  <c r="A377" i="35"/>
  <c r="A378" i="35"/>
  <c r="A379" i="35"/>
  <c r="A380" i="35"/>
  <c r="A381" i="35"/>
  <c r="A382" i="35"/>
  <c r="A383" i="35"/>
  <c r="A384" i="35"/>
  <c r="A385" i="35"/>
  <c r="A386" i="35"/>
  <c r="A387" i="35"/>
  <c r="A388" i="35"/>
  <c r="A389" i="35"/>
  <c r="A390" i="35"/>
  <c r="A391" i="35"/>
  <c r="A392" i="35"/>
  <c r="A393" i="35"/>
  <c r="A394" i="35"/>
  <c r="A395" i="35"/>
  <c r="A396" i="35"/>
  <c r="A397" i="35"/>
  <c r="A398" i="35"/>
  <c r="A399" i="35"/>
  <c r="A400" i="35"/>
  <c r="A401" i="35"/>
  <c r="A402" i="35"/>
  <c r="A403" i="35"/>
  <c r="A404" i="35"/>
  <c r="A405" i="35"/>
  <c r="A406" i="35"/>
  <c r="A407" i="35"/>
  <c r="A408" i="35"/>
  <c r="A409" i="35"/>
  <c r="A410" i="35"/>
  <c r="A411" i="35"/>
  <c r="A412" i="35"/>
  <c r="A413" i="35"/>
  <c r="A414" i="35"/>
  <c r="A415" i="35"/>
  <c r="A416" i="35"/>
  <c r="A417" i="35"/>
  <c r="A418" i="35"/>
  <c r="A419" i="35"/>
  <c r="A420" i="35"/>
  <c r="A421" i="35"/>
  <c r="A422" i="35"/>
  <c r="A423" i="35"/>
  <c r="A424" i="35"/>
  <c r="A425" i="35"/>
  <c r="A426" i="35"/>
  <c r="A427" i="35"/>
  <c r="A428" i="35"/>
  <c r="A429" i="35"/>
  <c r="A430" i="35"/>
  <c r="A431" i="35"/>
  <c r="A432" i="35"/>
  <c r="A433" i="35"/>
  <c r="A434" i="35"/>
  <c r="A435" i="35"/>
  <c r="A436" i="35"/>
  <c r="A437" i="35"/>
  <c r="A438" i="35"/>
  <c r="A439" i="35"/>
  <c r="A440" i="35"/>
  <c r="A441" i="35"/>
  <c r="A442" i="35"/>
  <c r="A443" i="35"/>
  <c r="A444" i="35"/>
  <c r="A445" i="35"/>
  <c r="A446" i="35"/>
  <c r="A447" i="35"/>
  <c r="A448" i="35"/>
  <c r="A449" i="35"/>
  <c r="A450" i="35"/>
  <c r="A451" i="35"/>
  <c r="A452" i="35"/>
  <c r="A453" i="35"/>
  <c r="A454" i="35"/>
  <c r="A455" i="35"/>
  <c r="A456" i="35"/>
  <c r="A457" i="35"/>
  <c r="A458" i="35"/>
  <c r="A459" i="35"/>
  <c r="A460" i="35"/>
  <c r="A461" i="35"/>
  <c r="A462" i="35"/>
  <c r="A463" i="35"/>
  <c r="A464" i="35"/>
  <c r="A465" i="35"/>
  <c r="A466" i="35"/>
  <c r="A467" i="35"/>
  <c r="A468" i="35"/>
  <c r="A469" i="35"/>
  <c r="A470" i="35"/>
  <c r="A471" i="35"/>
  <c r="A472" i="35"/>
  <c r="A473" i="35"/>
  <c r="A474" i="35"/>
  <c r="A475" i="35"/>
  <c r="A476" i="35"/>
  <c r="A477" i="35"/>
  <c r="A478" i="35"/>
  <c r="A479" i="35"/>
  <c r="A480" i="35"/>
  <c r="A481" i="35"/>
  <c r="A482" i="35"/>
  <c r="A483" i="35"/>
  <c r="A484" i="35"/>
  <c r="A485" i="35"/>
  <c r="A486" i="35"/>
  <c r="A487" i="35"/>
  <c r="A488" i="35"/>
  <c r="A489" i="35"/>
  <c r="A490" i="35"/>
  <c r="A491" i="35"/>
  <c r="A492" i="35"/>
  <c r="A493" i="35"/>
  <c r="A494" i="35"/>
  <c r="A495" i="35"/>
  <c r="A496" i="35"/>
  <c r="A497" i="35"/>
  <c r="A498" i="35"/>
  <c r="A499" i="35"/>
  <c r="A500" i="35"/>
  <c r="A501" i="35"/>
  <c r="A502" i="35"/>
  <c r="A503" i="35"/>
  <c r="A504" i="35"/>
  <c r="A505" i="35"/>
  <c r="A506" i="35"/>
  <c r="A507" i="35"/>
  <c r="A508" i="35"/>
  <c r="A509" i="35"/>
  <c r="A510" i="35"/>
  <c r="A511" i="35"/>
  <c r="A512" i="35"/>
  <c r="A513" i="35"/>
  <c r="A514" i="35"/>
  <c r="A515" i="35"/>
  <c r="A516" i="35"/>
  <c r="A517" i="35"/>
  <c r="A518" i="35"/>
  <c r="A519" i="35"/>
  <c r="A520" i="35"/>
  <c r="A521" i="35"/>
  <c r="A522" i="35"/>
  <c r="A523" i="35"/>
  <c r="A524" i="35"/>
  <c r="A525" i="35"/>
  <c r="A526" i="35"/>
  <c r="A527" i="35"/>
  <c r="A528" i="35"/>
  <c r="A529" i="35"/>
  <c r="A530" i="35"/>
  <c r="A531" i="35"/>
  <c r="A532" i="35"/>
  <c r="A533" i="35"/>
  <c r="A534" i="35"/>
  <c r="A535" i="35"/>
  <c r="A536" i="35"/>
  <c r="A537" i="35"/>
  <c r="A538" i="35"/>
  <c r="A539" i="35"/>
  <c r="A540" i="35"/>
  <c r="A541" i="35"/>
  <c r="A542" i="35"/>
  <c r="A543" i="35"/>
  <c r="A544" i="35"/>
  <c r="A545" i="35"/>
  <c r="A546" i="35"/>
  <c r="A547" i="35"/>
  <c r="A548" i="35"/>
  <c r="A549" i="35"/>
  <c r="A550" i="35"/>
  <c r="A551" i="35"/>
  <c r="A552" i="35"/>
  <c r="A553" i="35"/>
  <c r="A554" i="35"/>
  <c r="A555" i="35"/>
  <c r="A556" i="35"/>
  <c r="A557" i="35"/>
  <c r="A558" i="35"/>
  <c r="A559" i="35"/>
  <c r="A560" i="35"/>
  <c r="A561" i="35"/>
  <c r="A562" i="35"/>
  <c r="A563" i="35"/>
  <c r="A564" i="35"/>
  <c r="A565" i="35"/>
  <c r="A566" i="35"/>
  <c r="A567" i="35"/>
  <c r="A568" i="35"/>
  <c r="A569" i="35"/>
  <c r="A570" i="35"/>
  <c r="A571" i="35"/>
  <c r="A572" i="35"/>
  <c r="A573" i="35"/>
  <c r="A574" i="35"/>
  <c r="A575" i="35"/>
  <c r="A576" i="35"/>
  <c r="A577" i="35"/>
  <c r="A578" i="35"/>
  <c r="A579" i="35"/>
  <c r="A580" i="35"/>
  <c r="A581" i="35"/>
  <c r="A582" i="35"/>
  <c r="A583" i="35"/>
  <c r="A584" i="35"/>
  <c r="A585" i="35"/>
  <c r="A586" i="35"/>
  <c r="A587" i="35"/>
  <c r="A588" i="35"/>
  <c r="A589" i="35"/>
  <c r="A590" i="35"/>
  <c r="A591" i="35"/>
  <c r="A592" i="35"/>
  <c r="A593" i="35"/>
  <c r="A594" i="35"/>
  <c r="A595" i="35"/>
  <c r="A596" i="35"/>
  <c r="A597" i="35"/>
  <c r="A598" i="35"/>
  <c r="A599" i="35"/>
  <c r="A600" i="35"/>
  <c r="A601" i="35"/>
  <c r="A602" i="35"/>
  <c r="A603" i="35"/>
  <c r="A604" i="35"/>
  <c r="A605" i="35"/>
  <c r="A606" i="35"/>
  <c r="A607" i="35"/>
  <c r="A608" i="35"/>
  <c r="A609" i="35"/>
  <c r="A610" i="35"/>
  <c r="A611" i="35"/>
  <c r="A612" i="35"/>
  <c r="A613" i="35"/>
  <c r="A614" i="35"/>
  <c r="A615" i="35"/>
  <c r="A616" i="35"/>
  <c r="A617" i="35"/>
  <c r="A618" i="35"/>
  <c r="A619" i="35"/>
  <c r="A620" i="35"/>
  <c r="A621" i="35"/>
  <c r="A622" i="35"/>
  <c r="A623" i="35"/>
  <c r="A624" i="35"/>
  <c r="A625" i="35"/>
  <c r="A626" i="35"/>
  <c r="A627" i="35"/>
  <c r="A628" i="35"/>
  <c r="A629" i="35"/>
  <c r="A630" i="35"/>
  <c r="A631" i="35"/>
  <c r="A632" i="35"/>
  <c r="A633" i="35"/>
  <c r="A634" i="35"/>
  <c r="A635" i="35"/>
  <c r="A636" i="35"/>
  <c r="A637" i="35"/>
  <c r="A638" i="35"/>
  <c r="A639" i="35"/>
  <c r="A640" i="35"/>
  <c r="A641" i="35"/>
  <c r="A642" i="35"/>
  <c r="A643" i="35"/>
  <c r="A644" i="35"/>
  <c r="A645" i="35"/>
  <c r="A646" i="35"/>
  <c r="A647" i="35"/>
  <c r="A648" i="35"/>
  <c r="A649" i="35"/>
  <c r="A650" i="35"/>
  <c r="A651" i="35"/>
  <c r="A652" i="35"/>
  <c r="A653" i="35"/>
  <c r="A654" i="35"/>
  <c r="A655" i="35"/>
  <c r="A656" i="35"/>
  <c r="A657" i="35"/>
  <c r="A658" i="35"/>
  <c r="A659" i="35"/>
  <c r="A660" i="35"/>
  <c r="A661" i="35"/>
  <c r="A662" i="35"/>
  <c r="A663" i="35"/>
  <c r="A664" i="35"/>
  <c r="A665" i="35"/>
  <c r="A666" i="35"/>
  <c r="A667" i="35"/>
  <c r="A668" i="35"/>
  <c r="A669" i="35"/>
  <c r="A670" i="35"/>
  <c r="A671" i="35"/>
  <c r="A672" i="35"/>
  <c r="A673" i="35"/>
  <c r="A674" i="35"/>
  <c r="A675" i="35"/>
  <c r="A676" i="35"/>
  <c r="A677" i="35"/>
  <c r="A678" i="35"/>
  <c r="A679" i="35"/>
  <c r="A680" i="35"/>
  <c r="A681" i="35"/>
  <c r="A682" i="35"/>
  <c r="A683" i="35"/>
  <c r="A684" i="35"/>
  <c r="A685" i="35"/>
  <c r="A686" i="35"/>
  <c r="A687" i="35"/>
  <c r="A688" i="35"/>
  <c r="A689" i="35"/>
  <c r="A690" i="35"/>
  <c r="A691" i="35"/>
  <c r="A692" i="35"/>
  <c r="A693" i="35"/>
  <c r="A694" i="35"/>
  <c r="A695" i="35"/>
  <c r="A696" i="35"/>
  <c r="A697" i="35"/>
  <c r="A698" i="35"/>
  <c r="A699" i="35"/>
  <c r="A700" i="35"/>
  <c r="A701" i="35"/>
  <c r="A702" i="35"/>
  <c r="A703" i="35"/>
  <c r="A704" i="35"/>
  <c r="A705" i="35"/>
  <c r="A706" i="35"/>
  <c r="A707" i="35"/>
  <c r="A708" i="35"/>
  <c r="A709" i="35"/>
  <c r="A710" i="35"/>
  <c r="A711" i="35"/>
  <c r="A712" i="35"/>
  <c r="A713" i="35"/>
  <c r="A714" i="35"/>
  <c r="A715" i="35"/>
  <c r="A716" i="35"/>
  <c r="A717" i="35"/>
  <c r="A718" i="35"/>
  <c r="A719" i="35"/>
  <c r="A720" i="35"/>
  <c r="A721" i="35"/>
  <c r="A722" i="35"/>
  <c r="A723" i="35"/>
  <c r="A724" i="35"/>
  <c r="A725" i="35"/>
  <c r="A726" i="35"/>
  <c r="A727" i="35"/>
  <c r="A728" i="35"/>
  <c r="A729" i="35"/>
  <c r="A730" i="35"/>
  <c r="A731" i="35"/>
  <c r="A732" i="35"/>
  <c r="A733" i="35"/>
  <c r="A734" i="35"/>
  <c r="A735" i="35"/>
  <c r="A736" i="35"/>
  <c r="A737" i="35"/>
  <c r="A738" i="35"/>
  <c r="A739" i="35"/>
  <c r="A740" i="35"/>
  <c r="A741" i="35"/>
  <c r="A742" i="35"/>
  <c r="A743" i="35"/>
  <c r="A744" i="35"/>
  <c r="A745" i="35"/>
  <c r="A746" i="35"/>
  <c r="A747" i="35"/>
  <c r="A748" i="35"/>
  <c r="A749" i="35"/>
  <c r="A750" i="35"/>
  <c r="A751" i="35"/>
  <c r="A752" i="35"/>
  <c r="A753" i="35"/>
  <c r="A754" i="35"/>
  <c r="A755" i="35"/>
  <c r="A756" i="35"/>
  <c r="A757" i="35"/>
  <c r="A758" i="35"/>
  <c r="A759" i="35"/>
  <c r="A760" i="35"/>
  <c r="A761" i="35"/>
  <c r="A762" i="35"/>
  <c r="A763" i="35"/>
  <c r="A764" i="35"/>
  <c r="A765" i="35"/>
  <c r="A766" i="35"/>
  <c r="A767" i="35"/>
  <c r="A768" i="35"/>
  <c r="A769" i="35"/>
  <c r="A770" i="35"/>
  <c r="A771" i="35"/>
  <c r="A772" i="35"/>
  <c r="A773" i="35"/>
  <c r="A774" i="35"/>
  <c r="A775" i="35"/>
  <c r="A776" i="35"/>
  <c r="A777" i="35"/>
  <c r="A778" i="35"/>
  <c r="A779" i="35"/>
  <c r="A780" i="35"/>
  <c r="A781" i="35"/>
  <c r="A782" i="35"/>
  <c r="A783" i="35"/>
  <c r="A784" i="35"/>
  <c r="A785" i="35"/>
  <c r="A786" i="35"/>
  <c r="A787" i="35"/>
  <c r="A788" i="35"/>
  <c r="A789" i="35"/>
  <c r="A790" i="35"/>
  <c r="A791" i="35"/>
  <c r="A792" i="35"/>
  <c r="A793" i="35"/>
  <c r="A794" i="35"/>
  <c r="A795" i="35"/>
  <c r="A796" i="35"/>
  <c r="A797" i="35"/>
  <c r="A798" i="35"/>
  <c r="A799" i="35"/>
  <c r="A800" i="35"/>
  <c r="A801" i="35"/>
  <c r="A802" i="35"/>
  <c r="A803" i="35"/>
  <c r="A804" i="35"/>
  <c r="A805" i="35"/>
  <c r="A806" i="35"/>
  <c r="A807" i="35"/>
  <c r="A808" i="35"/>
  <c r="A809" i="35"/>
  <c r="A810" i="35"/>
  <c r="A811" i="35"/>
  <c r="A812" i="35"/>
  <c r="A813" i="35"/>
  <c r="A814" i="35"/>
  <c r="A815" i="35"/>
  <c r="A816" i="35"/>
  <c r="A817" i="35"/>
  <c r="A818" i="35"/>
  <c r="A819" i="35"/>
  <c r="A820" i="35"/>
  <c r="A821" i="35"/>
  <c r="A822" i="35"/>
  <c r="A823" i="35"/>
  <c r="A824" i="35"/>
  <c r="A825" i="35"/>
  <c r="A826" i="35"/>
  <c r="A827" i="35"/>
  <c r="A828" i="35"/>
  <c r="A829" i="35"/>
  <c r="A830" i="35"/>
  <c r="A831" i="35"/>
  <c r="A832" i="35"/>
  <c r="A833" i="35"/>
  <c r="A834" i="35"/>
  <c r="A835" i="35"/>
  <c r="A836" i="35"/>
  <c r="A837" i="35"/>
  <c r="A838" i="35"/>
  <c r="A839" i="35"/>
  <c r="A840" i="35"/>
  <c r="A841" i="35"/>
  <c r="A842" i="35"/>
  <c r="A843" i="35"/>
  <c r="A844" i="35"/>
  <c r="A845" i="35"/>
  <c r="A846" i="35"/>
  <c r="A847" i="35"/>
  <c r="A848" i="35"/>
  <c r="A849" i="35"/>
  <c r="A850" i="35"/>
  <c r="A851" i="35"/>
  <c r="A852" i="35"/>
  <c r="A853" i="35"/>
  <c r="A854" i="35"/>
  <c r="A855" i="35"/>
  <c r="A856" i="35"/>
  <c r="A857" i="35"/>
  <c r="A858" i="35"/>
  <c r="A859" i="35"/>
  <c r="A860" i="35"/>
  <c r="A861" i="35"/>
  <c r="A862" i="35"/>
  <c r="A863" i="35"/>
  <c r="A864" i="35"/>
  <c r="A865" i="35"/>
  <c r="A866" i="35"/>
  <c r="A867" i="35"/>
  <c r="A868" i="35"/>
  <c r="A869" i="35"/>
  <c r="A870" i="35"/>
  <c r="A871" i="35"/>
  <c r="A872" i="35"/>
  <c r="A873" i="35"/>
  <c r="A874" i="35"/>
  <c r="A875" i="35"/>
  <c r="A876" i="35"/>
  <c r="A877" i="35"/>
  <c r="A878" i="35"/>
  <c r="A879" i="35"/>
  <c r="A880" i="35"/>
  <c r="A881" i="35"/>
  <c r="A882" i="35"/>
  <c r="A883" i="35"/>
  <c r="A884" i="35"/>
  <c r="A885" i="35"/>
  <c r="A886" i="35"/>
  <c r="A887" i="35"/>
  <c r="A888" i="35"/>
  <c r="A889" i="35"/>
  <c r="A890" i="35"/>
  <c r="A891" i="35"/>
  <c r="A892" i="35"/>
  <c r="A893" i="35"/>
  <c r="A894" i="35"/>
  <c r="A895" i="35"/>
  <c r="A896" i="35"/>
  <c r="A897" i="35"/>
  <c r="A898" i="35"/>
  <c r="A899" i="35"/>
  <c r="A900" i="35"/>
  <c r="A901" i="35"/>
  <c r="A902" i="35"/>
  <c r="A903" i="35"/>
  <c r="A904" i="35"/>
  <c r="A905" i="35"/>
  <c r="A906" i="35"/>
  <c r="A907" i="35"/>
  <c r="A908" i="35"/>
  <c r="A909" i="35"/>
  <c r="A910" i="35"/>
  <c r="A911" i="35"/>
  <c r="A912" i="35"/>
  <c r="A913" i="35"/>
  <c r="A914" i="35"/>
  <c r="A915" i="35"/>
  <c r="A916" i="35"/>
  <c r="A917" i="35"/>
  <c r="A918" i="35"/>
  <c r="A919" i="35"/>
  <c r="A920" i="35"/>
  <c r="A921" i="35"/>
  <c r="A922" i="35"/>
  <c r="A923" i="35"/>
  <c r="A924" i="35"/>
  <c r="A925" i="35"/>
  <c r="A926" i="35"/>
  <c r="A927" i="35"/>
  <c r="A928" i="35"/>
  <c r="A929" i="35"/>
  <c r="A930" i="35"/>
  <c r="A931" i="35"/>
  <c r="A932" i="35"/>
  <c r="A933" i="35"/>
  <c r="A934" i="35"/>
  <c r="A935" i="35"/>
  <c r="A936" i="35"/>
  <c r="A937" i="35"/>
  <c r="A938" i="35"/>
  <c r="A939" i="35"/>
  <c r="A940" i="35"/>
  <c r="A941" i="35"/>
  <c r="A942" i="35"/>
  <c r="A943" i="35"/>
  <c r="A944" i="35"/>
  <c r="A945" i="35"/>
  <c r="A946" i="35"/>
  <c r="A947" i="35"/>
  <c r="A948" i="35"/>
  <c r="A949" i="35"/>
  <c r="A950" i="35"/>
  <c r="A951" i="35"/>
  <c r="A952" i="35"/>
  <c r="A953" i="35"/>
  <c r="A954" i="35"/>
  <c r="A955" i="35"/>
  <c r="A956" i="35"/>
  <c r="A957" i="35"/>
  <c r="A958" i="35"/>
  <c r="A959" i="35"/>
  <c r="A960" i="35"/>
  <c r="A961" i="35"/>
  <c r="A962" i="35"/>
  <c r="A963" i="35"/>
  <c r="A964" i="35"/>
  <c r="A965" i="35"/>
  <c r="A966" i="35"/>
  <c r="A967" i="35"/>
  <c r="A968" i="35"/>
  <c r="A969" i="35"/>
  <c r="A970" i="35"/>
  <c r="A971" i="35"/>
  <c r="A972" i="35"/>
  <c r="A973" i="35"/>
  <c r="A974" i="35"/>
  <c r="A975" i="35"/>
  <c r="A976" i="35"/>
  <c r="A977" i="35"/>
  <c r="A978" i="35"/>
  <c r="A979" i="35"/>
  <c r="A980" i="35"/>
  <c r="A981" i="35"/>
  <c r="A982" i="35"/>
  <c r="A983" i="35"/>
  <c r="A984" i="35"/>
  <c r="A985" i="35"/>
  <c r="A986" i="35"/>
  <c r="A987" i="35"/>
  <c r="A988" i="35"/>
  <c r="A989" i="35"/>
  <c r="A990" i="35"/>
  <c r="A991" i="35"/>
  <c r="A992" i="35"/>
  <c r="A993" i="35"/>
  <c r="A994" i="35"/>
  <c r="A995" i="35"/>
  <c r="A996" i="35"/>
  <c r="A997" i="35"/>
  <c r="A998" i="35"/>
  <c r="A999" i="35"/>
  <c r="A1000" i="35"/>
  <c r="A1001" i="35"/>
  <c r="A1002" i="35"/>
  <c r="A1003" i="35"/>
  <c r="A1004" i="35"/>
  <c r="A1005" i="35"/>
  <c r="A1006" i="35"/>
  <c r="A1007" i="35"/>
  <c r="A1008" i="35"/>
  <c r="A1009" i="35"/>
  <c r="A1010" i="35"/>
  <c r="A1011" i="35"/>
  <c r="A1012" i="35"/>
  <c r="A1013" i="35"/>
  <c r="A1014" i="35"/>
  <c r="A1015" i="35"/>
  <c r="A1016" i="35"/>
  <c r="A1017" i="35"/>
  <c r="A1018" i="35"/>
  <c r="A1019" i="35"/>
  <c r="A1020" i="35"/>
  <c r="A1021" i="35"/>
  <c r="A1022" i="35"/>
  <c r="A1023" i="35"/>
  <c r="A1024" i="35"/>
  <c r="A1025" i="35"/>
  <c r="A1026" i="35"/>
  <c r="A1027" i="35"/>
  <c r="A1028" i="35"/>
  <c r="A1029" i="35"/>
  <c r="A1030" i="35"/>
  <c r="A1031" i="35"/>
  <c r="A1032" i="35"/>
  <c r="A1033" i="35"/>
  <c r="A1034" i="35"/>
  <c r="A1035" i="35"/>
  <c r="A1036" i="35"/>
  <c r="A1037" i="35"/>
  <c r="A1038" i="35"/>
  <c r="A1039" i="35"/>
  <c r="A1040" i="35"/>
  <c r="A1041" i="35"/>
  <c r="A1042" i="35"/>
  <c r="A1043" i="35"/>
  <c r="A1044" i="35"/>
  <c r="A1045" i="35"/>
  <c r="A1046" i="35"/>
  <c r="A1047" i="35"/>
  <c r="A1048" i="35"/>
  <c r="A1049" i="35"/>
  <c r="A1050" i="35"/>
  <c r="A1051" i="35"/>
  <c r="A1052" i="35"/>
  <c r="A1053" i="35"/>
  <c r="A1054" i="35"/>
  <c r="A1055" i="35"/>
  <c r="A1056" i="35"/>
  <c r="A1057" i="35"/>
  <c r="A1058" i="35"/>
  <c r="A1059" i="35"/>
  <c r="A1060" i="35"/>
  <c r="A1061" i="35"/>
  <c r="A1062" i="35"/>
  <c r="A1063" i="35"/>
  <c r="A1064" i="35"/>
  <c r="A1065" i="35"/>
  <c r="A1066" i="35"/>
  <c r="A1067" i="35"/>
  <c r="A1068" i="35"/>
  <c r="A1069" i="35"/>
  <c r="A1070" i="35"/>
  <c r="A1071" i="35"/>
  <c r="A1072" i="35"/>
  <c r="A1073" i="35"/>
  <c r="A1074" i="35"/>
  <c r="A1075" i="35"/>
  <c r="A1076" i="35"/>
  <c r="A1077" i="35"/>
  <c r="A1078" i="35"/>
  <c r="A1079" i="35"/>
  <c r="A1080" i="35"/>
  <c r="A1081" i="35"/>
  <c r="A1082" i="35"/>
  <c r="A1083" i="35"/>
  <c r="A1084" i="35"/>
  <c r="A1085" i="35"/>
  <c r="A1086" i="35"/>
  <c r="A1087" i="35"/>
  <c r="A1088" i="35"/>
  <c r="A1089" i="35"/>
  <c r="A1090" i="35"/>
  <c r="A1091" i="35"/>
  <c r="A1092" i="35"/>
  <c r="A1093" i="35"/>
  <c r="A1094" i="35"/>
  <c r="A1095" i="35"/>
  <c r="A1096" i="35"/>
  <c r="A1097" i="35"/>
  <c r="A1098" i="35"/>
  <c r="A1099" i="35"/>
  <c r="A1100" i="35"/>
  <c r="A1101" i="35"/>
  <c r="A1102" i="35"/>
  <c r="A1103" i="35"/>
  <c r="A1104" i="35"/>
  <c r="A1105" i="35"/>
  <c r="A1106" i="35"/>
  <c r="A1107" i="35"/>
  <c r="A1108" i="35"/>
  <c r="A1109" i="35"/>
  <c r="A1110" i="35"/>
  <c r="A1111" i="35"/>
  <c r="A1112" i="35"/>
  <c r="A1113" i="35"/>
  <c r="A1114" i="35"/>
  <c r="A1115" i="35"/>
  <c r="A1116" i="35"/>
  <c r="A1117" i="35"/>
  <c r="A1118" i="35"/>
  <c r="A1119" i="35"/>
  <c r="A1120" i="35"/>
  <c r="A1121" i="35"/>
  <c r="A1122" i="35"/>
  <c r="A1123" i="35"/>
  <c r="A1124" i="35"/>
  <c r="A1125" i="35"/>
  <c r="A1126" i="35"/>
  <c r="A1127" i="35"/>
  <c r="A1128" i="35"/>
  <c r="A1129" i="35"/>
  <c r="A1130" i="35"/>
  <c r="A1131" i="35"/>
  <c r="A1132" i="35"/>
  <c r="A1133" i="35"/>
  <c r="A1134" i="35"/>
  <c r="A1135" i="35"/>
  <c r="A1136" i="35"/>
  <c r="A1137" i="35"/>
  <c r="A1138" i="35"/>
  <c r="A1139" i="35"/>
  <c r="A1140" i="35"/>
  <c r="A1141" i="35"/>
  <c r="A1142" i="35"/>
  <c r="A1143" i="35"/>
  <c r="A1144" i="35"/>
  <c r="A1145" i="35"/>
  <c r="A1146" i="35"/>
  <c r="A1147" i="35"/>
  <c r="A1148" i="35"/>
  <c r="A1149" i="35"/>
  <c r="A1150" i="35"/>
  <c r="A1151" i="35"/>
  <c r="A1152" i="35"/>
  <c r="A1153" i="35"/>
  <c r="A1154" i="35"/>
  <c r="A1155" i="35"/>
  <c r="A1156" i="35"/>
  <c r="A1157" i="35"/>
  <c r="A1158" i="35"/>
  <c r="A1159" i="35"/>
  <c r="A1160" i="35"/>
  <c r="A1161" i="35"/>
  <c r="A1162" i="35"/>
  <c r="A1163" i="35"/>
  <c r="A1164" i="35"/>
  <c r="A1165" i="35"/>
  <c r="A1166" i="35"/>
  <c r="A1167" i="35"/>
  <c r="A1168" i="35"/>
  <c r="A1169" i="35"/>
  <c r="A1170" i="35"/>
  <c r="A1171" i="35"/>
  <c r="A1172" i="35"/>
  <c r="A1173" i="35"/>
  <c r="A1174" i="35"/>
  <c r="A1175" i="35"/>
  <c r="A1176" i="35"/>
  <c r="A1177" i="35"/>
  <c r="A1178" i="35"/>
  <c r="A1179" i="35"/>
  <c r="A1180" i="35"/>
  <c r="A1181" i="35"/>
  <c r="A1182" i="35"/>
  <c r="A1183" i="35"/>
  <c r="A1184" i="35"/>
  <c r="A1185" i="35"/>
  <c r="A1186" i="35"/>
  <c r="A1187" i="35"/>
  <c r="A1188" i="35"/>
  <c r="A1189" i="35"/>
  <c r="A1190" i="35"/>
  <c r="A1191" i="35"/>
  <c r="A1192" i="35"/>
  <c r="A1193" i="35"/>
  <c r="A1194" i="35"/>
  <c r="A1195" i="35"/>
  <c r="A1196" i="35"/>
  <c r="A1197" i="35"/>
  <c r="A1198" i="35"/>
  <c r="A1199" i="35"/>
  <c r="A1200" i="35"/>
  <c r="A1201" i="35"/>
  <c r="A1202" i="35"/>
  <c r="A1203" i="35"/>
  <c r="A1204" i="35"/>
  <c r="A1205" i="35"/>
  <c r="A1206" i="35"/>
  <c r="A1207" i="35"/>
  <c r="A1208" i="35"/>
  <c r="A1209" i="35"/>
  <c r="A1210" i="35"/>
  <c r="A1211" i="35"/>
  <c r="A1212" i="35"/>
  <c r="A1213" i="35"/>
  <c r="A1214" i="35"/>
  <c r="A1215" i="35"/>
  <c r="A1216" i="35"/>
  <c r="A1217" i="35"/>
  <c r="A1218" i="35"/>
  <c r="A1219" i="35"/>
  <c r="A1220" i="35"/>
  <c r="A1221" i="35"/>
  <c r="A1222" i="35"/>
  <c r="A1223" i="35"/>
  <c r="A1224" i="35"/>
  <c r="A1225" i="35"/>
  <c r="A1226" i="35"/>
  <c r="A1227" i="35"/>
  <c r="A1228" i="35"/>
  <c r="A1229" i="35"/>
  <c r="A1230" i="35"/>
  <c r="A1231" i="35"/>
  <c r="A1232" i="35"/>
  <c r="A1233" i="35"/>
  <c r="A1234" i="35"/>
  <c r="A1235" i="35"/>
  <c r="A1236" i="35"/>
  <c r="A1237" i="35"/>
  <c r="A1238" i="35"/>
  <c r="A1239" i="35"/>
  <c r="A1240" i="35"/>
  <c r="A1241" i="35"/>
  <c r="A1242" i="35"/>
  <c r="A1243" i="35"/>
  <c r="A1244" i="35"/>
  <c r="A1245" i="35"/>
  <c r="A1246" i="35"/>
  <c r="A1247" i="35"/>
  <c r="A1248" i="35"/>
  <c r="A1249" i="35"/>
  <c r="A1250" i="35"/>
  <c r="A1251" i="35"/>
  <c r="A1252" i="35"/>
  <c r="A1253" i="35"/>
  <c r="A1254" i="35"/>
  <c r="A1255" i="35"/>
  <c r="A1256" i="35"/>
  <c r="A1257" i="35"/>
  <c r="A1258" i="35"/>
  <c r="A1259" i="35"/>
  <c r="A1260" i="35"/>
  <c r="A1261" i="35"/>
  <c r="A1262" i="35"/>
  <c r="A1263" i="35"/>
  <c r="A1264" i="35"/>
  <c r="A1265" i="35"/>
  <c r="A1266" i="35"/>
  <c r="A1267" i="35"/>
  <c r="S241" i="39"/>
  <c r="P241" i="39"/>
  <c r="O241" i="39"/>
  <c r="N241" i="39"/>
  <c r="M241" i="39"/>
  <c r="G241" i="39"/>
  <c r="D241" i="39"/>
  <c r="C241" i="39"/>
  <c r="B241" i="39"/>
  <c r="A241" i="39"/>
  <c r="S240" i="39"/>
  <c r="P240" i="39"/>
  <c r="O240" i="39"/>
  <c r="N240" i="39"/>
  <c r="M240" i="39"/>
  <c r="G240" i="39"/>
  <c r="D240" i="39"/>
  <c r="C240" i="39"/>
  <c r="B240" i="39"/>
  <c r="A240" i="39"/>
  <c r="S239" i="39"/>
  <c r="P239" i="39"/>
  <c r="O239" i="39"/>
  <c r="N239" i="39"/>
  <c r="M239" i="39"/>
  <c r="G239" i="39"/>
  <c r="D239" i="39"/>
  <c r="C239" i="39"/>
  <c r="B239" i="39"/>
  <c r="A239" i="39"/>
  <c r="S238" i="39"/>
  <c r="P238" i="39"/>
  <c r="O238" i="39"/>
  <c r="N238" i="39"/>
  <c r="M238" i="39"/>
  <c r="G238" i="39"/>
  <c r="D238" i="39"/>
  <c r="C238" i="39"/>
  <c r="B238" i="39"/>
  <c r="A238" i="39"/>
  <c r="S237" i="39"/>
  <c r="P237" i="39"/>
  <c r="O237" i="39"/>
  <c r="N237" i="39"/>
  <c r="M237" i="39"/>
  <c r="G237" i="39"/>
  <c r="D237" i="39"/>
  <c r="C237" i="39"/>
  <c r="B237" i="39"/>
  <c r="A237" i="39"/>
  <c r="S236" i="39"/>
  <c r="P236" i="39"/>
  <c r="O236" i="39"/>
  <c r="N236" i="39"/>
  <c r="M236" i="39"/>
  <c r="G236" i="39"/>
  <c r="D236" i="39"/>
  <c r="C236" i="39"/>
  <c r="B236" i="39"/>
  <c r="A236" i="39"/>
  <c r="S235" i="39"/>
  <c r="P235" i="39"/>
  <c r="O235" i="39"/>
  <c r="N235" i="39"/>
  <c r="M235" i="39"/>
  <c r="G235" i="39"/>
  <c r="D235" i="39"/>
  <c r="C235" i="39"/>
  <c r="B235" i="39"/>
  <c r="A235" i="39"/>
  <c r="S234" i="39"/>
  <c r="P234" i="39"/>
  <c r="O234" i="39"/>
  <c r="N234" i="39"/>
  <c r="M234" i="39"/>
  <c r="G234" i="39"/>
  <c r="D234" i="39"/>
  <c r="C234" i="39"/>
  <c r="B234" i="39"/>
  <c r="A234" i="39"/>
  <c r="S233" i="39"/>
  <c r="P233" i="39"/>
  <c r="O233" i="39"/>
  <c r="N233" i="39"/>
  <c r="M233" i="39"/>
  <c r="G233" i="39"/>
  <c r="D233" i="39"/>
  <c r="C233" i="39"/>
  <c r="B233" i="39"/>
  <c r="A233" i="39"/>
  <c r="S232" i="39"/>
  <c r="P232" i="39"/>
  <c r="O232" i="39"/>
  <c r="N232" i="39"/>
  <c r="M232" i="39"/>
  <c r="G232" i="39"/>
  <c r="D232" i="39"/>
  <c r="C232" i="39"/>
  <c r="B232" i="39"/>
  <c r="A232" i="39"/>
  <c r="S231" i="39"/>
  <c r="P231" i="39"/>
  <c r="O231" i="39"/>
  <c r="N231" i="39"/>
  <c r="M231" i="39"/>
  <c r="G231" i="39"/>
  <c r="D231" i="39"/>
  <c r="C231" i="39"/>
  <c r="B231" i="39"/>
  <c r="A231" i="39"/>
  <c r="S230" i="39"/>
  <c r="P230" i="39"/>
  <c r="O230" i="39"/>
  <c r="N230" i="39"/>
  <c r="M230" i="39"/>
  <c r="G230" i="39"/>
  <c r="D230" i="39"/>
  <c r="C230" i="39"/>
  <c r="B230" i="39"/>
  <c r="A230" i="39"/>
  <c r="S229" i="39"/>
  <c r="P229" i="39"/>
  <c r="O229" i="39"/>
  <c r="N229" i="39"/>
  <c r="M229" i="39"/>
  <c r="G229" i="39"/>
  <c r="D229" i="39"/>
  <c r="C229" i="39"/>
  <c r="B229" i="39"/>
  <c r="A229" i="39"/>
  <c r="S228" i="39"/>
  <c r="P228" i="39"/>
  <c r="O228" i="39"/>
  <c r="N228" i="39"/>
  <c r="M228" i="39"/>
  <c r="G228" i="39"/>
  <c r="D228" i="39"/>
  <c r="C228" i="39"/>
  <c r="B228" i="39"/>
  <c r="A228" i="39"/>
  <c r="S227" i="39"/>
  <c r="P227" i="39"/>
  <c r="O227" i="39"/>
  <c r="N227" i="39"/>
  <c r="M227" i="39"/>
  <c r="G227" i="39"/>
  <c r="D227" i="39"/>
  <c r="C227" i="39"/>
  <c r="B227" i="39"/>
  <c r="A227" i="39"/>
  <c r="S226" i="39"/>
  <c r="P226" i="39"/>
  <c r="O226" i="39"/>
  <c r="N226" i="39"/>
  <c r="M226" i="39"/>
  <c r="G226" i="39"/>
  <c r="D226" i="39"/>
  <c r="C226" i="39"/>
  <c r="B226" i="39"/>
  <c r="A226" i="39"/>
  <c r="S225" i="39"/>
  <c r="P225" i="39"/>
  <c r="O225" i="39"/>
  <c r="N225" i="39"/>
  <c r="M225" i="39"/>
  <c r="G225" i="39"/>
  <c r="D225" i="39"/>
  <c r="C225" i="39"/>
  <c r="B225" i="39"/>
  <c r="A225" i="39"/>
  <c r="S224" i="39"/>
  <c r="P224" i="39"/>
  <c r="O224" i="39"/>
  <c r="N224" i="39"/>
  <c r="M224" i="39"/>
  <c r="G224" i="39"/>
  <c r="D224" i="39"/>
  <c r="C224" i="39"/>
  <c r="B224" i="39"/>
  <c r="A224" i="39"/>
  <c r="S223" i="39"/>
  <c r="P223" i="39"/>
  <c r="O223" i="39"/>
  <c r="N223" i="39"/>
  <c r="M223" i="39"/>
  <c r="G223" i="39"/>
  <c r="D223" i="39"/>
  <c r="C223" i="39"/>
  <c r="B223" i="39"/>
  <c r="A223" i="39"/>
  <c r="S222" i="39"/>
  <c r="P222" i="39"/>
  <c r="Q222" i="39"/>
  <c r="R222" i="39" a="1"/>
  <c r="R222" i="39" s="1"/>
  <c r="T222" i="39" s="1"/>
  <c r="O222" i="39"/>
  <c r="N222" i="39"/>
  <c r="M222" i="39"/>
  <c r="G222" i="39"/>
  <c r="D222" i="39"/>
  <c r="C222" i="39"/>
  <c r="B222" i="39"/>
  <c r="A222" i="39"/>
  <c r="S221" i="39"/>
  <c r="P221" i="39"/>
  <c r="O221" i="39"/>
  <c r="N221" i="39"/>
  <c r="M221" i="39"/>
  <c r="G221" i="39"/>
  <c r="D221" i="39"/>
  <c r="C221" i="39"/>
  <c r="B221" i="39"/>
  <c r="A221" i="39"/>
  <c r="S220" i="39"/>
  <c r="P220" i="39"/>
  <c r="O220" i="39"/>
  <c r="N220" i="39"/>
  <c r="M220" i="39"/>
  <c r="G220" i="39"/>
  <c r="D220" i="39"/>
  <c r="C220" i="39"/>
  <c r="B220" i="39"/>
  <c r="A220" i="39"/>
  <c r="S219" i="39"/>
  <c r="P219" i="39"/>
  <c r="O219" i="39"/>
  <c r="N219" i="39"/>
  <c r="M219" i="39"/>
  <c r="G219" i="39"/>
  <c r="D219" i="39"/>
  <c r="C219" i="39"/>
  <c r="B219" i="39"/>
  <c r="A219" i="39"/>
  <c r="S218" i="39"/>
  <c r="P218" i="39"/>
  <c r="O218" i="39"/>
  <c r="N218" i="39"/>
  <c r="M218" i="39"/>
  <c r="G218" i="39"/>
  <c r="D218" i="39"/>
  <c r="C218" i="39"/>
  <c r="B218" i="39"/>
  <c r="A218" i="39"/>
  <c r="S217" i="39"/>
  <c r="P217" i="39"/>
  <c r="O217" i="39"/>
  <c r="N217" i="39"/>
  <c r="M217" i="39"/>
  <c r="G217" i="39"/>
  <c r="D217" i="39"/>
  <c r="C217" i="39"/>
  <c r="B217" i="39"/>
  <c r="A217" i="39"/>
  <c r="S216" i="39"/>
  <c r="P216" i="39"/>
  <c r="Q216" i="39"/>
  <c r="O216" i="39"/>
  <c r="N216" i="39"/>
  <c r="M216" i="39"/>
  <c r="G216" i="39"/>
  <c r="D216" i="39"/>
  <c r="C216" i="39"/>
  <c r="B216" i="39"/>
  <c r="A216" i="39"/>
  <c r="S215" i="39"/>
  <c r="P215" i="39"/>
  <c r="O215" i="39"/>
  <c r="N215" i="39"/>
  <c r="M215" i="39"/>
  <c r="G215" i="39"/>
  <c r="D215" i="39"/>
  <c r="C215" i="39"/>
  <c r="B215" i="39"/>
  <c r="A215" i="39"/>
  <c r="S214" i="39"/>
  <c r="P214" i="39"/>
  <c r="O214" i="39"/>
  <c r="N214" i="39"/>
  <c r="M214" i="39"/>
  <c r="G214" i="39"/>
  <c r="D214" i="39"/>
  <c r="C214" i="39"/>
  <c r="B214" i="39"/>
  <c r="A214" i="39"/>
  <c r="S213" i="39"/>
  <c r="P213" i="39"/>
  <c r="O213" i="39"/>
  <c r="N213" i="39"/>
  <c r="M213" i="39"/>
  <c r="G213" i="39"/>
  <c r="D213" i="39"/>
  <c r="C213" i="39"/>
  <c r="B213" i="39"/>
  <c r="A213" i="39"/>
  <c r="S212" i="39"/>
  <c r="P212" i="39"/>
  <c r="O212" i="39"/>
  <c r="N212" i="39"/>
  <c r="M212" i="39"/>
  <c r="G212" i="39"/>
  <c r="D212" i="39"/>
  <c r="C212" i="39"/>
  <c r="B212" i="39"/>
  <c r="A212" i="39"/>
  <c r="S211" i="39"/>
  <c r="P211" i="39"/>
  <c r="O211" i="39"/>
  <c r="N211" i="39"/>
  <c r="M211" i="39"/>
  <c r="G211" i="39"/>
  <c r="D211" i="39"/>
  <c r="C211" i="39"/>
  <c r="B211" i="39"/>
  <c r="A211" i="39"/>
  <c r="S210" i="39"/>
  <c r="P210" i="39"/>
  <c r="Q210" i="39"/>
  <c r="O210" i="39"/>
  <c r="N210" i="39"/>
  <c r="M210" i="39"/>
  <c r="G210" i="39"/>
  <c r="D210" i="39"/>
  <c r="C210" i="39"/>
  <c r="B210" i="39"/>
  <c r="A210" i="39"/>
  <c r="S209" i="39"/>
  <c r="P209" i="39"/>
  <c r="O209" i="39"/>
  <c r="N209" i="39"/>
  <c r="M209" i="39"/>
  <c r="G209" i="39"/>
  <c r="D209" i="39"/>
  <c r="C209" i="39"/>
  <c r="B209" i="39"/>
  <c r="A209" i="39"/>
  <c r="S208" i="39"/>
  <c r="P208" i="39"/>
  <c r="O208" i="39"/>
  <c r="N208" i="39"/>
  <c r="M208" i="39"/>
  <c r="G208" i="39"/>
  <c r="D208" i="39"/>
  <c r="C208" i="39"/>
  <c r="B208" i="39"/>
  <c r="A208" i="39"/>
  <c r="S207" i="39"/>
  <c r="P207" i="39"/>
  <c r="O207" i="39"/>
  <c r="N207" i="39"/>
  <c r="M207" i="39"/>
  <c r="G207" i="39"/>
  <c r="D207" i="39"/>
  <c r="C207" i="39"/>
  <c r="B207" i="39"/>
  <c r="A207" i="39"/>
  <c r="S206" i="39"/>
  <c r="P206" i="39"/>
  <c r="O206" i="39"/>
  <c r="N206" i="39"/>
  <c r="M206" i="39"/>
  <c r="G206" i="39"/>
  <c r="D206" i="39"/>
  <c r="C206" i="39"/>
  <c r="B206" i="39"/>
  <c r="A206" i="39"/>
  <c r="S205" i="39"/>
  <c r="P205" i="39"/>
  <c r="O205" i="39"/>
  <c r="N205" i="39"/>
  <c r="M205" i="39"/>
  <c r="G205" i="39"/>
  <c r="D205" i="39"/>
  <c r="C205" i="39"/>
  <c r="B205" i="39"/>
  <c r="A205" i="39"/>
  <c r="S204" i="39"/>
  <c r="P204" i="39"/>
  <c r="O204" i="39"/>
  <c r="N204" i="39"/>
  <c r="M204" i="39"/>
  <c r="G204" i="39"/>
  <c r="D204" i="39"/>
  <c r="C204" i="39"/>
  <c r="B204" i="39"/>
  <c r="A204" i="39"/>
  <c r="S203" i="39"/>
  <c r="P203" i="39"/>
  <c r="O203" i="39"/>
  <c r="N203" i="39"/>
  <c r="M203" i="39"/>
  <c r="G203" i="39"/>
  <c r="D203" i="39"/>
  <c r="C203" i="39"/>
  <c r="B203" i="39"/>
  <c r="A203" i="39"/>
  <c r="S202" i="39"/>
  <c r="P202" i="39"/>
  <c r="O202" i="39"/>
  <c r="N202" i="39"/>
  <c r="M202" i="39"/>
  <c r="G202" i="39"/>
  <c r="D202" i="39"/>
  <c r="C202" i="39"/>
  <c r="B202" i="39"/>
  <c r="A202" i="39"/>
  <c r="S201" i="39"/>
  <c r="P201" i="39"/>
  <c r="O201" i="39"/>
  <c r="N201" i="39"/>
  <c r="M201" i="39"/>
  <c r="G201" i="39"/>
  <c r="D201" i="39"/>
  <c r="C201" i="39"/>
  <c r="B201" i="39"/>
  <c r="A201" i="39"/>
  <c r="S200" i="39"/>
  <c r="P200" i="39"/>
  <c r="O200" i="39"/>
  <c r="N200" i="39"/>
  <c r="M200" i="39"/>
  <c r="G200" i="39"/>
  <c r="D200" i="39"/>
  <c r="C200" i="39"/>
  <c r="B200" i="39"/>
  <c r="A200" i="39"/>
  <c r="S199" i="39"/>
  <c r="P199" i="39"/>
  <c r="O199" i="39"/>
  <c r="N199" i="39"/>
  <c r="M199" i="39"/>
  <c r="G199" i="39"/>
  <c r="D199" i="39"/>
  <c r="C199" i="39"/>
  <c r="B199" i="39"/>
  <c r="A199" i="39"/>
  <c r="S198" i="39"/>
  <c r="P198" i="39"/>
  <c r="O198" i="39"/>
  <c r="N198" i="39"/>
  <c r="M198" i="39"/>
  <c r="G198" i="39"/>
  <c r="D198" i="39"/>
  <c r="C198" i="39"/>
  <c r="B198" i="39"/>
  <c r="A198" i="39"/>
  <c r="S197" i="39"/>
  <c r="P197" i="39"/>
  <c r="O197" i="39"/>
  <c r="N197" i="39"/>
  <c r="M197" i="39"/>
  <c r="G197" i="39"/>
  <c r="D197" i="39"/>
  <c r="C197" i="39"/>
  <c r="B197" i="39"/>
  <c r="A197" i="39"/>
  <c r="S196" i="39"/>
  <c r="P196" i="39"/>
  <c r="O196" i="39"/>
  <c r="N196" i="39"/>
  <c r="M196" i="39"/>
  <c r="G196" i="39"/>
  <c r="D196" i="39"/>
  <c r="C196" i="39"/>
  <c r="B196" i="39"/>
  <c r="A196" i="39"/>
  <c r="S195" i="39"/>
  <c r="P195" i="39"/>
  <c r="O195" i="39"/>
  <c r="N195" i="39"/>
  <c r="M195" i="39"/>
  <c r="G195" i="39"/>
  <c r="D195" i="39"/>
  <c r="C195" i="39"/>
  <c r="B195" i="39"/>
  <c r="A195" i="39"/>
  <c r="S194" i="39"/>
  <c r="P194" i="39"/>
  <c r="O194" i="39"/>
  <c r="N194" i="39"/>
  <c r="M194" i="39"/>
  <c r="G194" i="39"/>
  <c r="D194" i="39"/>
  <c r="C194" i="39"/>
  <c r="B194" i="39"/>
  <c r="A194" i="39"/>
  <c r="S193" i="39"/>
  <c r="P193" i="39"/>
  <c r="O193" i="39"/>
  <c r="N193" i="39"/>
  <c r="M193" i="39"/>
  <c r="G193" i="39"/>
  <c r="D193" i="39"/>
  <c r="C193" i="39"/>
  <c r="B193" i="39"/>
  <c r="A193" i="39"/>
  <c r="S192" i="39"/>
  <c r="P192" i="39"/>
  <c r="O192" i="39"/>
  <c r="N192" i="39"/>
  <c r="M192" i="39"/>
  <c r="G192" i="39"/>
  <c r="D192" i="39"/>
  <c r="C192" i="39"/>
  <c r="B192" i="39"/>
  <c r="A192" i="39"/>
  <c r="S191" i="39"/>
  <c r="P191" i="39"/>
  <c r="O191" i="39"/>
  <c r="N191" i="39"/>
  <c r="M191" i="39"/>
  <c r="G191" i="39"/>
  <c r="D191" i="39"/>
  <c r="C191" i="39"/>
  <c r="B191" i="39"/>
  <c r="A191" i="39"/>
  <c r="S190" i="39"/>
  <c r="P190" i="39"/>
  <c r="O190" i="39"/>
  <c r="N190" i="39"/>
  <c r="M190" i="39"/>
  <c r="G190" i="39"/>
  <c r="D190" i="39"/>
  <c r="C190" i="39"/>
  <c r="B190" i="39"/>
  <c r="A190" i="39"/>
  <c r="S189" i="39"/>
  <c r="P189" i="39"/>
  <c r="O189" i="39"/>
  <c r="N189" i="39"/>
  <c r="M189" i="39"/>
  <c r="G189" i="39"/>
  <c r="D189" i="39"/>
  <c r="C189" i="39"/>
  <c r="B189" i="39"/>
  <c r="A189" i="39"/>
  <c r="S188" i="39"/>
  <c r="P188" i="39"/>
  <c r="O188" i="39"/>
  <c r="N188" i="39"/>
  <c r="M188" i="39"/>
  <c r="G188" i="39"/>
  <c r="D188" i="39"/>
  <c r="C188" i="39"/>
  <c r="B188" i="39"/>
  <c r="A188" i="39"/>
  <c r="S187" i="39"/>
  <c r="P187" i="39"/>
  <c r="O187" i="39"/>
  <c r="N187" i="39"/>
  <c r="M187" i="39"/>
  <c r="G187" i="39"/>
  <c r="D187" i="39"/>
  <c r="C187" i="39"/>
  <c r="B187" i="39"/>
  <c r="A187" i="39"/>
  <c r="S186" i="39"/>
  <c r="P186" i="39"/>
  <c r="O186" i="39"/>
  <c r="N186" i="39"/>
  <c r="M186" i="39"/>
  <c r="G186" i="39"/>
  <c r="D186" i="39"/>
  <c r="C186" i="39"/>
  <c r="B186" i="39"/>
  <c r="A186" i="39"/>
  <c r="S185" i="39"/>
  <c r="P185" i="39"/>
  <c r="O185" i="39"/>
  <c r="N185" i="39"/>
  <c r="M185" i="39"/>
  <c r="G185" i="39"/>
  <c r="D185" i="39"/>
  <c r="C185" i="39"/>
  <c r="B185" i="39"/>
  <c r="A185" i="39"/>
  <c r="S184" i="39"/>
  <c r="P184" i="39"/>
  <c r="O184" i="39"/>
  <c r="N184" i="39"/>
  <c r="M184" i="39"/>
  <c r="G184" i="39"/>
  <c r="D184" i="39"/>
  <c r="C184" i="39"/>
  <c r="B184" i="39"/>
  <c r="A184" i="39"/>
  <c r="S183" i="39"/>
  <c r="P183" i="39"/>
  <c r="O183" i="39"/>
  <c r="N183" i="39"/>
  <c r="M183" i="39"/>
  <c r="G183" i="39"/>
  <c r="D183" i="39"/>
  <c r="C183" i="39"/>
  <c r="B183" i="39"/>
  <c r="A183" i="39"/>
  <c r="S182" i="39"/>
  <c r="P182" i="39"/>
  <c r="O182" i="39"/>
  <c r="N182" i="39"/>
  <c r="M182" i="39"/>
  <c r="G182" i="39"/>
  <c r="D182" i="39"/>
  <c r="C182" i="39"/>
  <c r="B182" i="39"/>
  <c r="A182" i="39"/>
  <c r="S181" i="39"/>
  <c r="P181" i="39"/>
  <c r="O181" i="39"/>
  <c r="N181" i="39"/>
  <c r="M181" i="39"/>
  <c r="G181" i="39"/>
  <c r="D181" i="39"/>
  <c r="C181" i="39"/>
  <c r="B181" i="39"/>
  <c r="A181" i="39"/>
  <c r="S180" i="39"/>
  <c r="P180" i="39"/>
  <c r="O180" i="39"/>
  <c r="N180" i="39"/>
  <c r="M180" i="39"/>
  <c r="G180" i="39"/>
  <c r="D180" i="39"/>
  <c r="C180" i="39"/>
  <c r="B180" i="39"/>
  <c r="A180" i="39"/>
  <c r="S179" i="39"/>
  <c r="P179" i="39"/>
  <c r="O179" i="39"/>
  <c r="N179" i="39"/>
  <c r="M179" i="39"/>
  <c r="G179" i="39"/>
  <c r="D179" i="39"/>
  <c r="C179" i="39"/>
  <c r="B179" i="39"/>
  <c r="A179" i="39"/>
  <c r="S178" i="39"/>
  <c r="P178" i="39"/>
  <c r="O178" i="39"/>
  <c r="N178" i="39"/>
  <c r="M178" i="39"/>
  <c r="G178" i="39"/>
  <c r="D178" i="39"/>
  <c r="C178" i="39"/>
  <c r="B178" i="39"/>
  <c r="A178" i="39"/>
  <c r="S177" i="39"/>
  <c r="P177" i="39"/>
  <c r="O177" i="39"/>
  <c r="N177" i="39"/>
  <c r="M177" i="39"/>
  <c r="G177" i="39"/>
  <c r="D177" i="39"/>
  <c r="C177" i="39"/>
  <c r="B177" i="39"/>
  <c r="A177" i="39"/>
  <c r="S176" i="39"/>
  <c r="P176" i="39"/>
  <c r="O176" i="39"/>
  <c r="N176" i="39"/>
  <c r="M176" i="39"/>
  <c r="G176" i="39"/>
  <c r="D176" i="39"/>
  <c r="C176" i="39"/>
  <c r="B176" i="39"/>
  <c r="A176" i="39"/>
  <c r="S175" i="39"/>
  <c r="P175" i="39"/>
  <c r="O175" i="39"/>
  <c r="N175" i="39"/>
  <c r="M175" i="39"/>
  <c r="G175" i="39"/>
  <c r="D175" i="39"/>
  <c r="C175" i="39"/>
  <c r="B175" i="39"/>
  <c r="A175" i="39"/>
  <c r="S174" i="39"/>
  <c r="P174" i="39"/>
  <c r="O174" i="39"/>
  <c r="N174" i="39"/>
  <c r="M174" i="39"/>
  <c r="G174" i="39"/>
  <c r="D174" i="39"/>
  <c r="C174" i="39"/>
  <c r="B174" i="39"/>
  <c r="A174" i="39"/>
  <c r="S173" i="39"/>
  <c r="P173" i="39"/>
  <c r="O173" i="39"/>
  <c r="N173" i="39"/>
  <c r="M173" i="39"/>
  <c r="G173" i="39"/>
  <c r="D173" i="39"/>
  <c r="C173" i="39"/>
  <c r="B173" i="39"/>
  <c r="A173" i="39"/>
  <c r="S172" i="39"/>
  <c r="P172" i="39"/>
  <c r="O172" i="39"/>
  <c r="N172" i="39"/>
  <c r="M172" i="39"/>
  <c r="G172" i="39"/>
  <c r="D172" i="39"/>
  <c r="C172" i="39"/>
  <c r="B172" i="39"/>
  <c r="A172" i="39"/>
  <c r="S171" i="39"/>
  <c r="P171" i="39"/>
  <c r="O171" i="39"/>
  <c r="N171" i="39"/>
  <c r="M171" i="39"/>
  <c r="G171" i="39"/>
  <c r="D171" i="39"/>
  <c r="C171" i="39"/>
  <c r="B171" i="39"/>
  <c r="A171" i="39"/>
  <c r="S170" i="39"/>
  <c r="P170" i="39"/>
  <c r="O170" i="39"/>
  <c r="N170" i="39"/>
  <c r="M170" i="39"/>
  <c r="G170" i="39"/>
  <c r="D170" i="39"/>
  <c r="C170" i="39"/>
  <c r="B170" i="39"/>
  <c r="A170" i="39"/>
  <c r="S169" i="39"/>
  <c r="P169" i="39"/>
  <c r="Q169" i="39" s="1"/>
  <c r="R169" i="39" s="1" a="1"/>
  <c r="R169" i="39" s="1"/>
  <c r="V169" i="39" s="1"/>
  <c r="O169" i="39"/>
  <c r="N169" i="39"/>
  <c r="M169" i="39"/>
  <c r="D169" i="39"/>
  <c r="E169" i="39" s="1"/>
  <c r="F169" i="39" s="1" a="1"/>
  <c r="F169" i="39" s="1"/>
  <c r="J169" i="39" s="1"/>
  <c r="C169" i="39"/>
  <c r="B169" i="39"/>
  <c r="A169" i="39"/>
  <c r="P168" i="39"/>
  <c r="Q168" i="39" s="1"/>
  <c r="R168" i="39" s="1" a="1"/>
  <c r="R168" i="39" s="1"/>
  <c r="V168" i="39" s="1"/>
  <c r="O168" i="39"/>
  <c r="N168" i="39"/>
  <c r="M168" i="39"/>
  <c r="D168" i="39"/>
  <c r="E168" i="39" s="1"/>
  <c r="F168" i="39" s="1" a="1"/>
  <c r="F168" i="39" s="1"/>
  <c r="J168" i="39" s="1"/>
  <c r="C168" i="39"/>
  <c r="B168" i="39"/>
  <c r="A168" i="39"/>
  <c r="P167" i="39"/>
  <c r="Q167" i="39" s="1"/>
  <c r="R167" i="39" s="1" a="1"/>
  <c r="R167" i="39" s="1"/>
  <c r="V167" i="39" s="1"/>
  <c r="O167" i="39"/>
  <c r="N167" i="39"/>
  <c r="M167" i="39"/>
  <c r="D167" i="39"/>
  <c r="E167" i="39" s="1"/>
  <c r="F167" i="39" s="1" a="1"/>
  <c r="F167" i="39" s="1"/>
  <c r="J167" i="39" s="1"/>
  <c r="C167" i="39"/>
  <c r="B167" i="39"/>
  <c r="A167" i="39"/>
  <c r="P166" i="39"/>
  <c r="Q166" i="39" s="1"/>
  <c r="R166" i="39" s="1" a="1"/>
  <c r="R166" i="39" s="1"/>
  <c r="V166" i="39" s="1"/>
  <c r="O166" i="39"/>
  <c r="N166" i="39"/>
  <c r="M166" i="39"/>
  <c r="D166" i="39"/>
  <c r="E166" i="39" s="1"/>
  <c r="F166" i="39" s="1" a="1"/>
  <c r="F166" i="39" s="1"/>
  <c r="J166" i="39" s="1"/>
  <c r="C166" i="39"/>
  <c r="B166" i="39"/>
  <c r="A166" i="39"/>
  <c r="P165" i="39"/>
  <c r="Q165" i="39" s="1"/>
  <c r="R165" i="39" s="1" a="1"/>
  <c r="R165" i="39" s="1"/>
  <c r="V165" i="39" s="1"/>
  <c r="O165" i="39"/>
  <c r="N165" i="39"/>
  <c r="M165" i="39"/>
  <c r="D165" i="39"/>
  <c r="E165" i="39" s="1"/>
  <c r="C165" i="39"/>
  <c r="B165" i="39"/>
  <c r="A165" i="39"/>
  <c r="P164" i="39"/>
  <c r="Q164" i="39" s="1"/>
  <c r="R164" i="39" s="1" a="1"/>
  <c r="R164" i="39" s="1"/>
  <c r="V164" i="39" s="1"/>
  <c r="O164" i="39"/>
  <c r="N164" i="39"/>
  <c r="M164" i="39"/>
  <c r="D164" i="39"/>
  <c r="E164" i="39" s="1"/>
  <c r="F164" i="39" s="1" a="1"/>
  <c r="F164" i="39" s="1"/>
  <c r="J164" i="39" s="1"/>
  <c r="C164" i="39"/>
  <c r="B164" i="39"/>
  <c r="A164" i="39"/>
  <c r="P163" i="39"/>
  <c r="Q163" i="39" s="1"/>
  <c r="R163" i="39" s="1" a="1"/>
  <c r="R163" i="39" s="1"/>
  <c r="V163" i="39" s="1"/>
  <c r="O163" i="39"/>
  <c r="N163" i="39"/>
  <c r="M163" i="39"/>
  <c r="D163" i="39"/>
  <c r="E163" i="39" s="1"/>
  <c r="F163" i="39" s="1" a="1"/>
  <c r="F163" i="39" s="1"/>
  <c r="J163" i="39" s="1"/>
  <c r="C163" i="39"/>
  <c r="B163" i="39"/>
  <c r="A163" i="39"/>
  <c r="P162" i="39"/>
  <c r="Q162" i="39" s="1"/>
  <c r="R162" i="39" s="1" a="1"/>
  <c r="R162" i="39" s="1"/>
  <c r="V162" i="39" s="1"/>
  <c r="O162" i="39"/>
  <c r="N162" i="39"/>
  <c r="M162" i="39"/>
  <c r="D162" i="39"/>
  <c r="E162" i="39" s="1"/>
  <c r="F162" i="39" s="1" a="1"/>
  <c r="F162" i="39" s="1"/>
  <c r="J162" i="39" s="1"/>
  <c r="C162" i="39"/>
  <c r="B162" i="39"/>
  <c r="A162" i="39"/>
  <c r="P161" i="39"/>
  <c r="Q161" i="39" s="1"/>
  <c r="R161" i="39" s="1" a="1"/>
  <c r="R161" i="39" s="1"/>
  <c r="V161" i="39" s="1"/>
  <c r="O161" i="39"/>
  <c r="N161" i="39"/>
  <c r="M161" i="39"/>
  <c r="D161" i="39"/>
  <c r="E161" i="39" s="1"/>
  <c r="F161" i="39" s="1" a="1"/>
  <c r="F161" i="39" s="1"/>
  <c r="J161" i="39" s="1"/>
  <c r="C161" i="39"/>
  <c r="B161" i="39"/>
  <c r="A161" i="39"/>
  <c r="P160" i="39"/>
  <c r="Q160" i="39" s="1"/>
  <c r="R160" i="39" s="1" a="1"/>
  <c r="R160" i="39" s="1"/>
  <c r="V160" i="39" s="1"/>
  <c r="O160" i="39"/>
  <c r="N160" i="39"/>
  <c r="M160" i="39"/>
  <c r="D160" i="39"/>
  <c r="E160" i="39" s="1"/>
  <c r="F160" i="39" s="1" a="1"/>
  <c r="F160" i="39" s="1"/>
  <c r="J160" i="39" s="1"/>
  <c r="C160" i="39"/>
  <c r="B160" i="39"/>
  <c r="A160" i="39"/>
  <c r="P159" i="39"/>
  <c r="Q159" i="39" s="1"/>
  <c r="R159" i="39" s="1" a="1"/>
  <c r="R159" i="39" s="1"/>
  <c r="V159" i="39" s="1"/>
  <c r="O159" i="39"/>
  <c r="N159" i="39"/>
  <c r="M159" i="39"/>
  <c r="D159" i="39"/>
  <c r="E159" i="39" s="1"/>
  <c r="F159" i="39" s="1" a="1"/>
  <c r="F159" i="39" s="1"/>
  <c r="J159" i="39" s="1"/>
  <c r="C159" i="39"/>
  <c r="B159" i="39"/>
  <c r="A159" i="39"/>
  <c r="P158" i="39"/>
  <c r="Q158" i="39" s="1"/>
  <c r="R158" i="39" s="1" a="1"/>
  <c r="R158" i="39" s="1"/>
  <c r="V158" i="39" s="1"/>
  <c r="O158" i="39"/>
  <c r="N158" i="39"/>
  <c r="M158" i="39"/>
  <c r="D158" i="39"/>
  <c r="E158" i="39" s="1"/>
  <c r="F158" i="39" s="1" a="1"/>
  <c r="F158" i="39" s="1"/>
  <c r="J158" i="39" s="1"/>
  <c r="C158" i="39"/>
  <c r="B158" i="39"/>
  <c r="A158" i="39"/>
  <c r="P157" i="39"/>
  <c r="O157" i="39"/>
  <c r="N157" i="39"/>
  <c r="M157" i="39"/>
  <c r="D157" i="39"/>
  <c r="C157" i="39"/>
  <c r="B157" i="39"/>
  <c r="A157" i="39"/>
  <c r="P156" i="39"/>
  <c r="Q156" i="39" s="1"/>
  <c r="R156" i="39" s="1" a="1"/>
  <c r="R156" i="39" s="1"/>
  <c r="V156" i="39" s="1"/>
  <c r="O156" i="39"/>
  <c r="N156" i="39"/>
  <c r="M156" i="39"/>
  <c r="D156" i="39"/>
  <c r="E156" i="39" s="1"/>
  <c r="F156" i="39" s="1" a="1"/>
  <c r="F156" i="39" s="1"/>
  <c r="J156" i="39" s="1"/>
  <c r="C156" i="39"/>
  <c r="B156" i="39"/>
  <c r="A156" i="39"/>
  <c r="P155" i="39"/>
  <c r="Q155" i="39" s="1"/>
  <c r="R155" i="39" s="1" a="1"/>
  <c r="R155" i="39" s="1"/>
  <c r="V155" i="39" s="1"/>
  <c r="O155" i="39"/>
  <c r="N155" i="39"/>
  <c r="M155" i="39"/>
  <c r="D155" i="39"/>
  <c r="C155" i="39"/>
  <c r="B155" i="39"/>
  <c r="A155" i="39"/>
  <c r="P154" i="39"/>
  <c r="O154" i="39"/>
  <c r="N154" i="39"/>
  <c r="M154" i="39"/>
  <c r="D154" i="39"/>
  <c r="C154" i="39"/>
  <c r="B154" i="39"/>
  <c r="A154" i="39"/>
  <c r="P153" i="39"/>
  <c r="O153" i="39"/>
  <c r="N153" i="39"/>
  <c r="M153" i="39"/>
  <c r="D153" i="39"/>
  <c r="C153" i="39"/>
  <c r="B153" i="39"/>
  <c r="A153" i="39"/>
  <c r="P152" i="39"/>
  <c r="O152" i="39"/>
  <c r="N152" i="39"/>
  <c r="M152" i="39"/>
  <c r="D152" i="39"/>
  <c r="C152" i="39"/>
  <c r="B152" i="39"/>
  <c r="A152" i="39"/>
  <c r="P151" i="39"/>
  <c r="O151" i="39"/>
  <c r="N151" i="39"/>
  <c r="M151" i="39"/>
  <c r="D151" i="39"/>
  <c r="C151" i="39"/>
  <c r="B151" i="39"/>
  <c r="A151" i="39"/>
  <c r="P150" i="39"/>
  <c r="Q150" i="39" s="1"/>
  <c r="R150" i="39" s="1" a="1"/>
  <c r="R150" i="39" s="1"/>
  <c r="V150" i="39" s="1"/>
  <c r="O150" i="39"/>
  <c r="N150" i="39"/>
  <c r="M150" i="39"/>
  <c r="D150" i="39"/>
  <c r="C150" i="39"/>
  <c r="B150" i="39"/>
  <c r="A150" i="39"/>
  <c r="P149" i="39"/>
  <c r="Q149" i="39" s="1"/>
  <c r="O149" i="39"/>
  <c r="N149" i="39"/>
  <c r="M149" i="39"/>
  <c r="D149" i="39"/>
  <c r="C149" i="39"/>
  <c r="B149" i="39"/>
  <c r="A149" i="39"/>
  <c r="P148" i="39"/>
  <c r="O148" i="39"/>
  <c r="N148" i="39"/>
  <c r="M148" i="39"/>
  <c r="D148" i="39"/>
  <c r="C148" i="39"/>
  <c r="B148" i="39"/>
  <c r="A148" i="39"/>
  <c r="P147" i="39"/>
  <c r="O147" i="39"/>
  <c r="N147" i="39"/>
  <c r="M147" i="39"/>
  <c r="D147" i="39"/>
  <c r="E147" i="39" s="1"/>
  <c r="F147" i="39" s="1" a="1"/>
  <c r="F147" i="39" s="1"/>
  <c r="J147" i="39" s="1"/>
  <c r="C147" i="39"/>
  <c r="B147" i="39"/>
  <c r="A147" i="39"/>
  <c r="P146" i="39"/>
  <c r="O146" i="39"/>
  <c r="N146" i="39"/>
  <c r="M146" i="39"/>
  <c r="D146" i="39"/>
  <c r="C146" i="39"/>
  <c r="B146" i="39"/>
  <c r="A146" i="39"/>
  <c r="P145" i="39"/>
  <c r="O145" i="39"/>
  <c r="N145" i="39"/>
  <c r="M145" i="39"/>
  <c r="D145" i="39"/>
  <c r="E145" i="39" s="1"/>
  <c r="F145" i="39" s="1" a="1"/>
  <c r="F145" i="39" s="1"/>
  <c r="J145" i="39" s="1"/>
  <c r="C145" i="39"/>
  <c r="B145" i="39"/>
  <c r="A145" i="39"/>
  <c r="P144" i="39"/>
  <c r="Q144" i="39" s="1"/>
  <c r="R144" i="39" s="1" a="1"/>
  <c r="R144" i="39" s="1"/>
  <c r="V144" i="39" s="1"/>
  <c r="O144" i="39"/>
  <c r="N144" i="39"/>
  <c r="M144" i="39"/>
  <c r="D144" i="39"/>
  <c r="C144" i="39"/>
  <c r="B144" i="39"/>
  <c r="A144" i="39"/>
  <c r="P143" i="39"/>
  <c r="O143" i="39"/>
  <c r="N143" i="39"/>
  <c r="M143" i="39"/>
  <c r="D143" i="39"/>
  <c r="C143" i="39"/>
  <c r="B143" i="39"/>
  <c r="A143" i="39"/>
  <c r="P142" i="39"/>
  <c r="O142" i="39"/>
  <c r="N142" i="39"/>
  <c r="M142" i="39"/>
  <c r="D142" i="39"/>
  <c r="E142" i="39" s="1"/>
  <c r="C142" i="39"/>
  <c r="B142" i="39"/>
  <c r="A142" i="39"/>
  <c r="P141" i="39"/>
  <c r="Q141" i="39" s="1"/>
  <c r="R141" i="39" s="1" a="1"/>
  <c r="R141" i="39" s="1"/>
  <c r="V141" i="39" s="1"/>
  <c r="O141" i="39"/>
  <c r="N141" i="39"/>
  <c r="M141" i="39"/>
  <c r="D141" i="39"/>
  <c r="C141" i="39"/>
  <c r="B141" i="39"/>
  <c r="A141" i="39"/>
  <c r="P140" i="39"/>
  <c r="Q140" i="39" s="1"/>
  <c r="R140" i="39" s="1" a="1"/>
  <c r="R140" i="39" s="1"/>
  <c r="V140" i="39" s="1"/>
  <c r="O140" i="39"/>
  <c r="N140" i="39"/>
  <c r="M140" i="39"/>
  <c r="D140" i="39"/>
  <c r="C140" i="39"/>
  <c r="B140" i="39"/>
  <c r="A140" i="39"/>
  <c r="P139" i="39"/>
  <c r="O139" i="39"/>
  <c r="N139" i="39"/>
  <c r="M139" i="39"/>
  <c r="D139" i="39"/>
  <c r="C139" i="39"/>
  <c r="B139" i="39"/>
  <c r="A139" i="39"/>
  <c r="P138" i="39"/>
  <c r="Q138" i="39" s="1"/>
  <c r="R138" i="39" s="1" a="1"/>
  <c r="R138" i="39" s="1"/>
  <c r="V138" i="39" s="1"/>
  <c r="O138" i="39"/>
  <c r="N138" i="39"/>
  <c r="M138" i="39"/>
  <c r="D138" i="39"/>
  <c r="E138" i="39" s="1"/>
  <c r="C138" i="39"/>
  <c r="B138" i="39"/>
  <c r="A138" i="39"/>
  <c r="P137" i="39"/>
  <c r="O137" i="39"/>
  <c r="N137" i="39"/>
  <c r="M137" i="39"/>
  <c r="D137" i="39"/>
  <c r="C137" i="39"/>
  <c r="B137" i="39"/>
  <c r="A137" i="39"/>
  <c r="P136" i="39"/>
  <c r="O136" i="39"/>
  <c r="N136" i="39"/>
  <c r="M136" i="39"/>
  <c r="D136" i="39"/>
  <c r="C136" i="39"/>
  <c r="B136" i="39"/>
  <c r="A136" i="39"/>
  <c r="P135" i="39"/>
  <c r="Q135" i="39" s="1"/>
  <c r="R135" i="39" s="1" a="1"/>
  <c r="R135" i="39" s="1"/>
  <c r="V135" i="39" s="1"/>
  <c r="O135" i="39"/>
  <c r="N135" i="39"/>
  <c r="M135" i="39"/>
  <c r="D135" i="39"/>
  <c r="C135" i="39"/>
  <c r="B135" i="39"/>
  <c r="A135" i="39"/>
  <c r="P134" i="39"/>
  <c r="Q134" i="39" s="1"/>
  <c r="O134" i="39"/>
  <c r="N134" i="39"/>
  <c r="M134" i="39"/>
  <c r="D134" i="39"/>
  <c r="C134" i="39"/>
  <c r="B134" i="39"/>
  <c r="A134" i="39"/>
  <c r="P133" i="39"/>
  <c r="O133" i="39"/>
  <c r="N133" i="39"/>
  <c r="M133" i="39"/>
  <c r="D133" i="39"/>
  <c r="C133" i="39"/>
  <c r="B133" i="39"/>
  <c r="A133" i="39"/>
  <c r="P132" i="39"/>
  <c r="Q132" i="39" s="1"/>
  <c r="R132" i="39" s="1" a="1"/>
  <c r="R132" i="39" s="1"/>
  <c r="V132" i="39" s="1"/>
  <c r="O132" i="39"/>
  <c r="N132" i="39"/>
  <c r="M132" i="39"/>
  <c r="D132" i="39"/>
  <c r="C132" i="39"/>
  <c r="B132" i="39"/>
  <c r="A132" i="39"/>
  <c r="P131" i="39"/>
  <c r="O131" i="39"/>
  <c r="N131" i="39"/>
  <c r="M131" i="39"/>
  <c r="D131" i="39"/>
  <c r="C131" i="39"/>
  <c r="B131" i="39"/>
  <c r="A131" i="39"/>
  <c r="P130" i="39"/>
  <c r="O130" i="39"/>
  <c r="N130" i="39"/>
  <c r="M130" i="39"/>
  <c r="D130" i="39"/>
  <c r="C130" i="39"/>
  <c r="B130" i="39"/>
  <c r="A130" i="39"/>
  <c r="P129" i="39"/>
  <c r="Q129" i="39" s="1"/>
  <c r="O129" i="39"/>
  <c r="N129" i="39"/>
  <c r="M129" i="39"/>
  <c r="D129" i="39"/>
  <c r="C129" i="39"/>
  <c r="B129" i="39"/>
  <c r="A129" i="39"/>
  <c r="P128" i="39"/>
  <c r="O128" i="39"/>
  <c r="N128" i="39"/>
  <c r="M128" i="39"/>
  <c r="D128" i="39"/>
  <c r="C128" i="39"/>
  <c r="B128" i="39"/>
  <c r="A128" i="39"/>
  <c r="P127" i="39"/>
  <c r="O127" i="39"/>
  <c r="N127" i="39"/>
  <c r="M127" i="39"/>
  <c r="D127" i="39"/>
  <c r="C127" i="39"/>
  <c r="B127" i="39"/>
  <c r="A127" i="39"/>
  <c r="P126" i="39"/>
  <c r="Q126" i="39" s="1"/>
  <c r="O126" i="39"/>
  <c r="N126" i="39"/>
  <c r="M126" i="39"/>
  <c r="D126" i="39"/>
  <c r="C126" i="39"/>
  <c r="B126" i="39"/>
  <c r="A126" i="39"/>
  <c r="P125" i="39"/>
  <c r="O125" i="39"/>
  <c r="N125" i="39"/>
  <c r="M125" i="39"/>
  <c r="D125" i="39"/>
  <c r="C125" i="39"/>
  <c r="B125" i="39"/>
  <c r="A125" i="39"/>
  <c r="P124" i="39"/>
  <c r="O124" i="39"/>
  <c r="N124" i="39"/>
  <c r="M124" i="39"/>
  <c r="D124" i="39"/>
  <c r="C124" i="39"/>
  <c r="B124" i="39"/>
  <c r="A124" i="39"/>
  <c r="P123" i="39"/>
  <c r="O123" i="39"/>
  <c r="N123" i="39"/>
  <c r="M123" i="39"/>
  <c r="D123" i="39"/>
  <c r="C123" i="39"/>
  <c r="B123" i="39"/>
  <c r="A123" i="39"/>
  <c r="P122" i="39"/>
  <c r="O122" i="39"/>
  <c r="N122" i="39"/>
  <c r="M122" i="39"/>
  <c r="D122" i="39"/>
  <c r="C122" i="39"/>
  <c r="B122" i="39"/>
  <c r="A122" i="39"/>
  <c r="P121" i="39"/>
  <c r="O121" i="39"/>
  <c r="N121" i="39"/>
  <c r="M121" i="39"/>
  <c r="D121" i="39"/>
  <c r="C121" i="39"/>
  <c r="B121" i="39"/>
  <c r="A121" i="39"/>
  <c r="P120" i="39"/>
  <c r="O120" i="39"/>
  <c r="N120" i="39"/>
  <c r="M120" i="39"/>
  <c r="D120" i="39"/>
  <c r="C120" i="39"/>
  <c r="B120" i="39"/>
  <c r="A120" i="39"/>
  <c r="P119" i="39"/>
  <c r="O119" i="39"/>
  <c r="N119" i="39"/>
  <c r="M119" i="39"/>
  <c r="D119" i="39"/>
  <c r="C119" i="39"/>
  <c r="B119" i="39"/>
  <c r="A119" i="39"/>
  <c r="P118" i="39"/>
  <c r="O118" i="39"/>
  <c r="N118" i="39"/>
  <c r="M118" i="39"/>
  <c r="D118" i="39"/>
  <c r="C118" i="39"/>
  <c r="B118" i="39"/>
  <c r="A118" i="39"/>
  <c r="P117" i="39"/>
  <c r="O117" i="39"/>
  <c r="N117" i="39"/>
  <c r="M117" i="39"/>
  <c r="D117" i="39"/>
  <c r="C117" i="39"/>
  <c r="B117" i="39"/>
  <c r="A117" i="39"/>
  <c r="P116" i="39"/>
  <c r="O116" i="39"/>
  <c r="N116" i="39"/>
  <c r="M116" i="39"/>
  <c r="D116" i="39"/>
  <c r="C116" i="39"/>
  <c r="B116" i="39"/>
  <c r="A116" i="39"/>
  <c r="P115" i="39"/>
  <c r="O115" i="39"/>
  <c r="N115" i="39"/>
  <c r="M115" i="39"/>
  <c r="D115" i="39"/>
  <c r="C115" i="39"/>
  <c r="B115" i="39"/>
  <c r="A115" i="39"/>
  <c r="P114" i="39"/>
  <c r="O114" i="39"/>
  <c r="N114" i="39"/>
  <c r="M114" i="39"/>
  <c r="D114" i="39"/>
  <c r="C114" i="39"/>
  <c r="B114" i="39"/>
  <c r="A114" i="39"/>
  <c r="P113" i="39"/>
  <c r="O113" i="39"/>
  <c r="N113" i="39"/>
  <c r="M113" i="39"/>
  <c r="D113" i="39"/>
  <c r="C113" i="39"/>
  <c r="B113" i="39"/>
  <c r="A113" i="39"/>
  <c r="P112" i="39"/>
  <c r="O112" i="39"/>
  <c r="N112" i="39"/>
  <c r="M112" i="39"/>
  <c r="D112" i="39"/>
  <c r="C112" i="39"/>
  <c r="B112" i="39"/>
  <c r="A112" i="39"/>
  <c r="P111" i="39"/>
  <c r="O111" i="39"/>
  <c r="N111" i="39"/>
  <c r="M111" i="39"/>
  <c r="D111" i="39"/>
  <c r="C111" i="39"/>
  <c r="B111" i="39"/>
  <c r="A111" i="39"/>
  <c r="P110" i="39"/>
  <c r="O110" i="39"/>
  <c r="N110" i="39"/>
  <c r="M110" i="39"/>
  <c r="D110" i="39"/>
  <c r="C110" i="39"/>
  <c r="B110" i="39"/>
  <c r="A110" i="39"/>
  <c r="P109" i="39"/>
  <c r="O109" i="39"/>
  <c r="N109" i="39"/>
  <c r="M109" i="39"/>
  <c r="D109" i="39"/>
  <c r="C109" i="39"/>
  <c r="B109" i="39"/>
  <c r="A109" i="39"/>
  <c r="P108" i="39"/>
  <c r="O108" i="39"/>
  <c r="N108" i="39"/>
  <c r="M108" i="39"/>
  <c r="D108" i="39"/>
  <c r="C108" i="39"/>
  <c r="B108" i="39"/>
  <c r="A108" i="39"/>
  <c r="P107" i="39"/>
  <c r="O107" i="39"/>
  <c r="N107" i="39"/>
  <c r="M107" i="39"/>
  <c r="D107" i="39"/>
  <c r="C107" i="39"/>
  <c r="B107" i="39"/>
  <c r="A107" i="39"/>
  <c r="P106" i="39"/>
  <c r="O106" i="39"/>
  <c r="N106" i="39"/>
  <c r="M106" i="39"/>
  <c r="D106" i="39"/>
  <c r="C106" i="39"/>
  <c r="B106" i="39"/>
  <c r="A106" i="39"/>
  <c r="P105" i="39"/>
  <c r="O105" i="39"/>
  <c r="N105" i="39"/>
  <c r="M105" i="39"/>
  <c r="D105" i="39"/>
  <c r="C105" i="39"/>
  <c r="B105" i="39"/>
  <c r="A105" i="39"/>
  <c r="P104" i="39"/>
  <c r="O104" i="39"/>
  <c r="N104" i="39"/>
  <c r="M104" i="39"/>
  <c r="D104" i="39"/>
  <c r="C104" i="39"/>
  <c r="B104" i="39"/>
  <c r="A104" i="39"/>
  <c r="P103" i="39"/>
  <c r="O103" i="39"/>
  <c r="N103" i="39"/>
  <c r="M103" i="39"/>
  <c r="D103" i="39"/>
  <c r="C103" i="39"/>
  <c r="B103" i="39"/>
  <c r="A103" i="39"/>
  <c r="P102" i="39"/>
  <c r="O102" i="39"/>
  <c r="N102" i="39"/>
  <c r="M102" i="39"/>
  <c r="D102" i="39"/>
  <c r="C102" i="39"/>
  <c r="B102" i="39"/>
  <c r="A102" i="39"/>
  <c r="P101" i="39"/>
  <c r="O101" i="39"/>
  <c r="N101" i="39"/>
  <c r="M101" i="39"/>
  <c r="D101" i="39"/>
  <c r="C101" i="39"/>
  <c r="B101" i="39"/>
  <c r="A101" i="39"/>
  <c r="P100" i="39"/>
  <c r="O100" i="39"/>
  <c r="N100" i="39"/>
  <c r="M100" i="39"/>
  <c r="D100" i="39"/>
  <c r="C100" i="39"/>
  <c r="B100" i="39"/>
  <c r="A100" i="39"/>
  <c r="P99" i="39"/>
  <c r="O99" i="39"/>
  <c r="N99" i="39"/>
  <c r="M99" i="39"/>
  <c r="D99" i="39"/>
  <c r="C99" i="39"/>
  <c r="B99" i="39"/>
  <c r="A99" i="39"/>
  <c r="P98" i="39"/>
  <c r="O98" i="39"/>
  <c r="N98" i="39"/>
  <c r="M98" i="39"/>
  <c r="D98" i="39"/>
  <c r="C98" i="39"/>
  <c r="B98" i="39"/>
  <c r="A98" i="39"/>
  <c r="P97" i="39"/>
  <c r="O97" i="39"/>
  <c r="N97" i="39"/>
  <c r="M97" i="39"/>
  <c r="D97" i="39"/>
  <c r="C97" i="39"/>
  <c r="B97" i="39"/>
  <c r="A97" i="39"/>
  <c r="P96" i="39"/>
  <c r="O96" i="39"/>
  <c r="N96" i="39"/>
  <c r="M96" i="39"/>
  <c r="D96" i="39"/>
  <c r="C96" i="39"/>
  <c r="B96" i="39"/>
  <c r="A96" i="39"/>
  <c r="P95" i="39"/>
  <c r="O95" i="39"/>
  <c r="N95" i="39"/>
  <c r="M95" i="39"/>
  <c r="D95" i="39"/>
  <c r="C95" i="39"/>
  <c r="B95" i="39"/>
  <c r="A95" i="39"/>
  <c r="P94" i="39"/>
  <c r="O94" i="39"/>
  <c r="N94" i="39"/>
  <c r="M94" i="39"/>
  <c r="D94" i="39"/>
  <c r="C94" i="39"/>
  <c r="B94" i="39"/>
  <c r="A94" i="39"/>
  <c r="P93" i="39"/>
  <c r="O93" i="39"/>
  <c r="N93" i="39"/>
  <c r="M93" i="39"/>
  <c r="D93" i="39"/>
  <c r="C93" i="39"/>
  <c r="B93" i="39"/>
  <c r="A93" i="39"/>
  <c r="P92" i="39"/>
  <c r="O92" i="39"/>
  <c r="N92" i="39"/>
  <c r="M92" i="39"/>
  <c r="D92" i="39"/>
  <c r="C92" i="39"/>
  <c r="B92" i="39"/>
  <c r="A92" i="39"/>
  <c r="P91" i="39"/>
  <c r="O91" i="39"/>
  <c r="N91" i="39"/>
  <c r="M91" i="39"/>
  <c r="D91" i="39"/>
  <c r="C91" i="39"/>
  <c r="B91" i="39"/>
  <c r="A91" i="39"/>
  <c r="P90" i="39"/>
  <c r="O90" i="39"/>
  <c r="N90" i="39"/>
  <c r="M90" i="39"/>
  <c r="D90" i="39"/>
  <c r="C90" i="39"/>
  <c r="B90" i="39"/>
  <c r="A90" i="39"/>
  <c r="P89" i="39"/>
  <c r="O89" i="39"/>
  <c r="N89" i="39"/>
  <c r="M89" i="39"/>
  <c r="D89" i="39"/>
  <c r="C89" i="39"/>
  <c r="B89" i="39"/>
  <c r="A89" i="39"/>
  <c r="P88" i="39"/>
  <c r="O88" i="39"/>
  <c r="N88" i="39"/>
  <c r="M88" i="39"/>
  <c r="D88" i="39"/>
  <c r="C88" i="39"/>
  <c r="B88" i="39"/>
  <c r="A88" i="39"/>
  <c r="P87" i="39"/>
  <c r="O87" i="39"/>
  <c r="N87" i="39"/>
  <c r="M87" i="39"/>
  <c r="D87" i="39"/>
  <c r="C87" i="39"/>
  <c r="B87" i="39"/>
  <c r="A87" i="39"/>
  <c r="P86" i="39"/>
  <c r="O86" i="39"/>
  <c r="N86" i="39"/>
  <c r="M86" i="39"/>
  <c r="D86" i="39"/>
  <c r="C86" i="39"/>
  <c r="B86" i="39"/>
  <c r="A86" i="39"/>
  <c r="P85" i="39"/>
  <c r="O85" i="39"/>
  <c r="N85" i="39"/>
  <c r="M85" i="39"/>
  <c r="D85" i="39"/>
  <c r="C85" i="39"/>
  <c r="B85" i="39"/>
  <c r="A85" i="39"/>
  <c r="P84" i="39"/>
  <c r="O84" i="39"/>
  <c r="N84" i="39"/>
  <c r="M84" i="39"/>
  <c r="D84" i="39"/>
  <c r="C84" i="39"/>
  <c r="B84" i="39"/>
  <c r="A84" i="39"/>
  <c r="P83" i="39"/>
  <c r="O83" i="39"/>
  <c r="N83" i="39"/>
  <c r="M83" i="39"/>
  <c r="D83" i="39"/>
  <c r="C83" i="39"/>
  <c r="B83" i="39"/>
  <c r="A83" i="39"/>
  <c r="P82" i="39"/>
  <c r="O82" i="39"/>
  <c r="N82" i="39"/>
  <c r="M82" i="39"/>
  <c r="D82" i="39"/>
  <c r="C82" i="39"/>
  <c r="B82" i="39"/>
  <c r="A82" i="39"/>
  <c r="P81" i="39"/>
  <c r="O81" i="39"/>
  <c r="N81" i="39"/>
  <c r="M81" i="39"/>
  <c r="D81" i="39"/>
  <c r="C81" i="39"/>
  <c r="B81" i="39"/>
  <c r="A81" i="39"/>
  <c r="P80" i="39"/>
  <c r="O80" i="39"/>
  <c r="N80" i="39"/>
  <c r="M80" i="39"/>
  <c r="D80" i="39"/>
  <c r="C80" i="39"/>
  <c r="B80" i="39"/>
  <c r="A80" i="39"/>
  <c r="P79" i="39"/>
  <c r="O79" i="39"/>
  <c r="N79" i="39"/>
  <c r="M79" i="39"/>
  <c r="D79" i="39"/>
  <c r="C79" i="39"/>
  <c r="B79" i="39"/>
  <c r="A79" i="39"/>
  <c r="P78" i="39"/>
  <c r="O78" i="39"/>
  <c r="N78" i="39"/>
  <c r="M78" i="39"/>
  <c r="D78" i="39"/>
  <c r="C78" i="39"/>
  <c r="B78" i="39"/>
  <c r="A78" i="39"/>
  <c r="P77" i="39"/>
  <c r="O77" i="39"/>
  <c r="N77" i="39"/>
  <c r="M77" i="39"/>
  <c r="D77" i="39"/>
  <c r="C77" i="39"/>
  <c r="B77" i="39"/>
  <c r="A77" i="39"/>
  <c r="P76" i="39"/>
  <c r="O76" i="39"/>
  <c r="N76" i="39"/>
  <c r="M76" i="39"/>
  <c r="D76" i="39"/>
  <c r="C76" i="39"/>
  <c r="B76" i="39"/>
  <c r="A76" i="39"/>
  <c r="P75" i="39"/>
  <c r="O75" i="39"/>
  <c r="N75" i="39"/>
  <c r="M75" i="39"/>
  <c r="D75" i="39"/>
  <c r="C75" i="39"/>
  <c r="B75" i="39"/>
  <c r="A75" i="39"/>
  <c r="P74" i="39"/>
  <c r="O74" i="39"/>
  <c r="N74" i="39"/>
  <c r="M74" i="39"/>
  <c r="D74" i="39"/>
  <c r="C74" i="39"/>
  <c r="B74" i="39"/>
  <c r="A74" i="39"/>
  <c r="P73" i="39"/>
  <c r="O73" i="39"/>
  <c r="N73" i="39"/>
  <c r="M73" i="39"/>
  <c r="D73" i="39"/>
  <c r="C73" i="39"/>
  <c r="B73" i="39"/>
  <c r="A73" i="39"/>
  <c r="P72" i="39"/>
  <c r="O72" i="39"/>
  <c r="N72" i="39"/>
  <c r="M72" i="39"/>
  <c r="D72" i="39"/>
  <c r="C72" i="39"/>
  <c r="B72" i="39"/>
  <c r="A72" i="39"/>
  <c r="P71" i="39"/>
  <c r="O71" i="39"/>
  <c r="N71" i="39"/>
  <c r="M71" i="39"/>
  <c r="D71" i="39"/>
  <c r="C71" i="39"/>
  <c r="B71" i="39"/>
  <c r="A71" i="39"/>
  <c r="P70" i="39"/>
  <c r="O70" i="39"/>
  <c r="N70" i="39"/>
  <c r="M70" i="39"/>
  <c r="D70" i="39"/>
  <c r="C70" i="39"/>
  <c r="B70" i="39"/>
  <c r="A70" i="39"/>
  <c r="P69" i="39"/>
  <c r="O69" i="39"/>
  <c r="N69" i="39"/>
  <c r="M69" i="39"/>
  <c r="D69" i="39"/>
  <c r="C69" i="39"/>
  <c r="B69" i="39"/>
  <c r="A69" i="39"/>
  <c r="P68" i="39"/>
  <c r="O68" i="39"/>
  <c r="N68" i="39"/>
  <c r="M68" i="39"/>
  <c r="D68" i="39"/>
  <c r="C68" i="39"/>
  <c r="B68" i="39"/>
  <c r="A68" i="39"/>
  <c r="P67" i="39"/>
  <c r="O67" i="39"/>
  <c r="N67" i="39"/>
  <c r="M67" i="39"/>
  <c r="D67" i="39"/>
  <c r="C67" i="39"/>
  <c r="B67" i="39"/>
  <c r="A67" i="39"/>
  <c r="P66" i="39"/>
  <c r="O66" i="39"/>
  <c r="N66" i="39"/>
  <c r="M66" i="39"/>
  <c r="D66" i="39"/>
  <c r="C66" i="39"/>
  <c r="B66" i="39"/>
  <c r="A66" i="39"/>
  <c r="P65" i="39"/>
  <c r="O65" i="39"/>
  <c r="N65" i="39"/>
  <c r="M65" i="39"/>
  <c r="D65" i="39"/>
  <c r="C65" i="39"/>
  <c r="B65" i="39"/>
  <c r="A65" i="39"/>
  <c r="P64" i="39"/>
  <c r="Q64" i="39" s="1"/>
  <c r="R64" i="39" s="1" a="1"/>
  <c r="R64" i="39" s="1"/>
  <c r="V64" i="39" s="1"/>
  <c r="O64" i="39"/>
  <c r="N64" i="39"/>
  <c r="M64" i="39"/>
  <c r="D64" i="39"/>
  <c r="C64" i="39"/>
  <c r="B64" i="39"/>
  <c r="A64" i="39"/>
  <c r="P63" i="39"/>
  <c r="O63" i="39"/>
  <c r="N63" i="39"/>
  <c r="M63" i="39"/>
  <c r="D63" i="39"/>
  <c r="C63" i="39"/>
  <c r="B63" i="39"/>
  <c r="A63" i="39"/>
  <c r="P62" i="39"/>
  <c r="O62" i="39"/>
  <c r="N62" i="39"/>
  <c r="M62" i="39"/>
  <c r="D62" i="39"/>
  <c r="C62" i="39"/>
  <c r="B62" i="39"/>
  <c r="A62" i="39"/>
  <c r="P61" i="39"/>
  <c r="O61" i="39"/>
  <c r="N61" i="39"/>
  <c r="M61" i="39"/>
  <c r="D61" i="39"/>
  <c r="C61" i="39"/>
  <c r="B61" i="39"/>
  <c r="A61" i="39"/>
  <c r="P60" i="39"/>
  <c r="O60" i="39"/>
  <c r="N60" i="39"/>
  <c r="M60" i="39"/>
  <c r="D60" i="39"/>
  <c r="C60" i="39"/>
  <c r="B60" i="39"/>
  <c r="A60" i="39"/>
  <c r="P59" i="39"/>
  <c r="O59" i="39"/>
  <c r="N59" i="39"/>
  <c r="M59" i="39"/>
  <c r="D59" i="39"/>
  <c r="C59" i="39"/>
  <c r="B59" i="39"/>
  <c r="A59" i="39"/>
  <c r="P58" i="39"/>
  <c r="O58" i="39"/>
  <c r="N58" i="39"/>
  <c r="M58" i="39"/>
  <c r="D58" i="39"/>
  <c r="C58" i="39"/>
  <c r="B58" i="39"/>
  <c r="A58" i="39"/>
  <c r="P57" i="39"/>
  <c r="O57" i="39"/>
  <c r="N57" i="39"/>
  <c r="M57" i="39"/>
  <c r="D57" i="39"/>
  <c r="C57" i="39"/>
  <c r="B57" i="39"/>
  <c r="A57" i="39"/>
  <c r="P56" i="39"/>
  <c r="O56" i="39"/>
  <c r="N56" i="39"/>
  <c r="M56" i="39"/>
  <c r="D56" i="39"/>
  <c r="C56" i="39"/>
  <c r="B56" i="39"/>
  <c r="A56" i="39"/>
  <c r="P55" i="39"/>
  <c r="O55" i="39"/>
  <c r="N55" i="39"/>
  <c r="M55" i="39"/>
  <c r="D55" i="39"/>
  <c r="C55" i="39"/>
  <c r="B55" i="39"/>
  <c r="A55" i="39"/>
  <c r="P54" i="39"/>
  <c r="O54" i="39"/>
  <c r="N54" i="39"/>
  <c r="M54" i="39"/>
  <c r="D54" i="39"/>
  <c r="C54" i="39"/>
  <c r="B54" i="39"/>
  <c r="A54" i="39"/>
  <c r="P53" i="39"/>
  <c r="O53" i="39"/>
  <c r="N53" i="39"/>
  <c r="M53" i="39"/>
  <c r="D53" i="39"/>
  <c r="C53" i="39"/>
  <c r="B53" i="39"/>
  <c r="A53" i="39"/>
  <c r="P52" i="39"/>
  <c r="O52" i="39"/>
  <c r="N52" i="39"/>
  <c r="M52" i="39"/>
  <c r="D52" i="39"/>
  <c r="C52" i="39"/>
  <c r="B52" i="39"/>
  <c r="A52" i="39"/>
  <c r="P51" i="39"/>
  <c r="O51" i="39"/>
  <c r="N51" i="39"/>
  <c r="M51" i="39"/>
  <c r="D51" i="39"/>
  <c r="C51" i="39"/>
  <c r="B51" i="39"/>
  <c r="A51" i="39"/>
  <c r="P50" i="39"/>
  <c r="O50" i="39"/>
  <c r="N50" i="39"/>
  <c r="M50" i="39"/>
  <c r="D50" i="39"/>
  <c r="C50" i="39"/>
  <c r="B50" i="39"/>
  <c r="A50" i="39"/>
  <c r="P49" i="39"/>
  <c r="O49" i="39"/>
  <c r="N49" i="39"/>
  <c r="M49" i="39"/>
  <c r="D49" i="39"/>
  <c r="C49" i="39"/>
  <c r="B49" i="39"/>
  <c r="A49" i="39"/>
  <c r="P48" i="39"/>
  <c r="O48" i="39"/>
  <c r="N48" i="39"/>
  <c r="M48" i="39"/>
  <c r="D48" i="39"/>
  <c r="C48" i="39"/>
  <c r="B48" i="39"/>
  <c r="A48" i="39"/>
  <c r="P47" i="39"/>
  <c r="O47" i="39"/>
  <c r="N47" i="39"/>
  <c r="M47" i="39"/>
  <c r="D47" i="39"/>
  <c r="C47" i="39"/>
  <c r="B47" i="39"/>
  <c r="A47" i="39"/>
  <c r="P46" i="39"/>
  <c r="O46" i="39"/>
  <c r="N46" i="39"/>
  <c r="M46" i="39"/>
  <c r="D46" i="39"/>
  <c r="C46" i="39"/>
  <c r="B46" i="39"/>
  <c r="A46" i="39"/>
  <c r="P45" i="39"/>
  <c r="O45" i="39"/>
  <c r="N45" i="39"/>
  <c r="M45" i="39"/>
  <c r="D45" i="39"/>
  <c r="C45" i="39"/>
  <c r="B45" i="39"/>
  <c r="A45" i="39"/>
  <c r="P44" i="39"/>
  <c r="O44" i="39"/>
  <c r="N44" i="39"/>
  <c r="M44" i="39"/>
  <c r="D44" i="39"/>
  <c r="C44" i="39"/>
  <c r="B44" i="39"/>
  <c r="A44" i="39"/>
  <c r="P43" i="39"/>
  <c r="O43" i="39"/>
  <c r="N43" i="39"/>
  <c r="M43" i="39"/>
  <c r="D43" i="39"/>
  <c r="C43" i="39"/>
  <c r="B43" i="39"/>
  <c r="A43" i="39"/>
  <c r="P42" i="39"/>
  <c r="Q42" i="39" s="1"/>
  <c r="O42" i="39"/>
  <c r="N42" i="39"/>
  <c r="M42" i="39"/>
  <c r="D42" i="39"/>
  <c r="C42" i="39"/>
  <c r="B42" i="39"/>
  <c r="A42" i="39"/>
  <c r="P41" i="39"/>
  <c r="O41" i="39"/>
  <c r="N41" i="39"/>
  <c r="M41" i="39"/>
  <c r="D41" i="39"/>
  <c r="C41" i="39"/>
  <c r="B41" i="39"/>
  <c r="A41" i="39"/>
  <c r="P40" i="39"/>
  <c r="O40" i="39"/>
  <c r="N40" i="39"/>
  <c r="M40" i="39"/>
  <c r="D40" i="39"/>
  <c r="C40" i="39"/>
  <c r="B40" i="39"/>
  <c r="A40" i="39"/>
  <c r="P39" i="39"/>
  <c r="O39" i="39"/>
  <c r="N39" i="39"/>
  <c r="M39" i="39"/>
  <c r="D39" i="39"/>
  <c r="C39" i="39"/>
  <c r="B39" i="39"/>
  <c r="A39" i="39"/>
  <c r="P38" i="39"/>
  <c r="O38" i="39"/>
  <c r="N38" i="39"/>
  <c r="M38" i="39"/>
  <c r="D38" i="39"/>
  <c r="C38" i="39"/>
  <c r="B38" i="39"/>
  <c r="A38" i="39"/>
  <c r="P37" i="39"/>
  <c r="O37" i="39"/>
  <c r="N37" i="39"/>
  <c r="M37" i="39"/>
  <c r="D37" i="39"/>
  <c r="C37" i="39"/>
  <c r="B37" i="39"/>
  <c r="A37" i="39"/>
  <c r="P36" i="39"/>
  <c r="O36" i="39"/>
  <c r="N36" i="39"/>
  <c r="M36" i="39"/>
  <c r="D36" i="39"/>
  <c r="C36" i="39"/>
  <c r="B36" i="39"/>
  <c r="A36" i="39"/>
  <c r="P35" i="39"/>
  <c r="O35" i="39"/>
  <c r="N35" i="39"/>
  <c r="M35" i="39"/>
  <c r="D35" i="39"/>
  <c r="C35" i="39"/>
  <c r="B35" i="39"/>
  <c r="A35" i="39"/>
  <c r="P34" i="39"/>
  <c r="O34" i="39"/>
  <c r="N34" i="39"/>
  <c r="M34" i="39"/>
  <c r="D34" i="39"/>
  <c r="C34" i="39"/>
  <c r="B34" i="39"/>
  <c r="A34" i="39"/>
  <c r="P33" i="39"/>
  <c r="O33" i="39"/>
  <c r="N33" i="39"/>
  <c r="M33" i="39"/>
  <c r="D33" i="39"/>
  <c r="C33" i="39"/>
  <c r="B33" i="39"/>
  <c r="A33" i="39"/>
  <c r="P32" i="39"/>
  <c r="O32" i="39"/>
  <c r="N32" i="39"/>
  <c r="M32" i="39"/>
  <c r="D32" i="39"/>
  <c r="C32" i="39"/>
  <c r="B32" i="39"/>
  <c r="A32" i="39"/>
  <c r="P31" i="39"/>
  <c r="O31" i="39"/>
  <c r="N31" i="39"/>
  <c r="M31" i="39"/>
  <c r="D31" i="39"/>
  <c r="C31" i="39"/>
  <c r="B31" i="39"/>
  <c r="A31" i="39"/>
  <c r="P30" i="39"/>
  <c r="O30" i="39"/>
  <c r="N30" i="39"/>
  <c r="M30" i="39"/>
  <c r="D30" i="39"/>
  <c r="C30" i="39"/>
  <c r="B30" i="39"/>
  <c r="A30" i="39"/>
  <c r="P29" i="39"/>
  <c r="O29" i="39"/>
  <c r="N29" i="39"/>
  <c r="M29" i="39"/>
  <c r="D29" i="39"/>
  <c r="C29" i="39"/>
  <c r="B29" i="39"/>
  <c r="A29" i="39"/>
  <c r="P28" i="39"/>
  <c r="O28" i="39"/>
  <c r="N28" i="39"/>
  <c r="M28" i="39"/>
  <c r="D28" i="39"/>
  <c r="C28" i="39"/>
  <c r="B28" i="39"/>
  <c r="A28" i="39"/>
  <c r="P27" i="39"/>
  <c r="O27" i="39"/>
  <c r="N27" i="39"/>
  <c r="M27" i="39"/>
  <c r="D27" i="39"/>
  <c r="C27" i="39"/>
  <c r="B27" i="39"/>
  <c r="A27" i="39"/>
  <c r="P26" i="39"/>
  <c r="O26" i="39"/>
  <c r="N26" i="39"/>
  <c r="M26" i="39"/>
  <c r="D26" i="39"/>
  <c r="C26" i="39"/>
  <c r="B26" i="39"/>
  <c r="A26" i="39"/>
  <c r="P25" i="39"/>
  <c r="O25" i="39"/>
  <c r="N25" i="39"/>
  <c r="M25" i="39"/>
  <c r="D25" i="39"/>
  <c r="C25" i="39"/>
  <c r="B25" i="39"/>
  <c r="A25" i="39"/>
  <c r="P24" i="39"/>
  <c r="O24" i="39"/>
  <c r="N24" i="39"/>
  <c r="M24" i="39"/>
  <c r="D24" i="39"/>
  <c r="C24" i="39"/>
  <c r="B24" i="39"/>
  <c r="A24" i="39"/>
  <c r="P23" i="39"/>
  <c r="O23" i="39"/>
  <c r="N23" i="39"/>
  <c r="M23" i="39"/>
  <c r="D23" i="39"/>
  <c r="C23" i="39"/>
  <c r="B23" i="39"/>
  <c r="A23" i="39"/>
  <c r="P22" i="39"/>
  <c r="O22" i="39"/>
  <c r="N22" i="39"/>
  <c r="M22" i="39"/>
  <c r="D22" i="39"/>
  <c r="C22" i="39"/>
  <c r="B22" i="39"/>
  <c r="A22" i="39"/>
  <c r="P21" i="39"/>
  <c r="O21" i="39"/>
  <c r="N21" i="39"/>
  <c r="M21" i="39"/>
  <c r="D21" i="39"/>
  <c r="C21" i="39"/>
  <c r="B21" i="39"/>
  <c r="A21" i="39"/>
  <c r="P20" i="39"/>
  <c r="O20" i="39"/>
  <c r="N20" i="39"/>
  <c r="M20" i="39"/>
  <c r="D20" i="39"/>
  <c r="C20" i="39"/>
  <c r="B20" i="39"/>
  <c r="A20" i="39"/>
  <c r="P19" i="39"/>
  <c r="O19" i="39"/>
  <c r="N19" i="39"/>
  <c r="M19" i="39"/>
  <c r="D19" i="39"/>
  <c r="C19" i="39"/>
  <c r="B19" i="39"/>
  <c r="A19" i="39"/>
  <c r="P18" i="39"/>
  <c r="O18" i="39"/>
  <c r="N18" i="39"/>
  <c r="M18" i="39"/>
  <c r="D18" i="39"/>
  <c r="C18" i="39"/>
  <c r="B18" i="39"/>
  <c r="A18" i="39"/>
  <c r="P17" i="39"/>
  <c r="O17" i="39"/>
  <c r="N17" i="39"/>
  <c r="M17" i="39"/>
  <c r="D17" i="39"/>
  <c r="C17" i="39"/>
  <c r="B17" i="39"/>
  <c r="A17" i="39"/>
  <c r="P16" i="39"/>
  <c r="O16" i="39"/>
  <c r="N16" i="39"/>
  <c r="M16" i="39"/>
  <c r="D16" i="39"/>
  <c r="C16" i="39"/>
  <c r="B16" i="39"/>
  <c r="A16" i="39"/>
  <c r="P15" i="39"/>
  <c r="O15" i="39"/>
  <c r="N15" i="39"/>
  <c r="M15" i="39"/>
  <c r="D15" i="39"/>
  <c r="C15" i="39"/>
  <c r="B15" i="39"/>
  <c r="A15" i="39"/>
  <c r="P14" i="39"/>
  <c r="O14" i="39"/>
  <c r="N14" i="39"/>
  <c r="M14" i="39"/>
  <c r="D14" i="39"/>
  <c r="C14" i="39"/>
  <c r="B14" i="39"/>
  <c r="A14" i="39"/>
  <c r="P13" i="39"/>
  <c r="O13" i="39"/>
  <c r="N13" i="39"/>
  <c r="M13" i="39"/>
  <c r="D13" i="39"/>
  <c r="C13" i="39"/>
  <c r="B13" i="39"/>
  <c r="A13" i="39"/>
  <c r="P12" i="39"/>
  <c r="O12" i="39"/>
  <c r="N12" i="39"/>
  <c r="M12" i="39"/>
  <c r="D12" i="39"/>
  <c r="C12" i="39"/>
  <c r="B12" i="39"/>
  <c r="A12" i="39"/>
  <c r="P11" i="39"/>
  <c r="O11" i="39"/>
  <c r="N11" i="39"/>
  <c r="M11" i="39"/>
  <c r="D11" i="39"/>
  <c r="C11" i="39"/>
  <c r="B11" i="39"/>
  <c r="A11" i="39"/>
  <c r="P10" i="39"/>
  <c r="O10" i="39"/>
  <c r="N10" i="39"/>
  <c r="M10" i="39"/>
  <c r="D10" i="39"/>
  <c r="C10" i="39"/>
  <c r="B10" i="39"/>
  <c r="A10" i="39"/>
  <c r="P9" i="39"/>
  <c r="Q9" i="39" s="1"/>
  <c r="O9" i="39"/>
  <c r="N9" i="39"/>
  <c r="M9" i="39"/>
  <c r="D9" i="39"/>
  <c r="C9" i="39"/>
  <c r="B9" i="39"/>
  <c r="A9" i="39"/>
  <c r="P8" i="39"/>
  <c r="O8" i="39"/>
  <c r="N8" i="39"/>
  <c r="M8" i="39"/>
  <c r="D8" i="39"/>
  <c r="C8" i="39"/>
  <c r="B8" i="39"/>
  <c r="A8" i="39"/>
  <c r="P7" i="39"/>
  <c r="O7" i="39"/>
  <c r="N7" i="39"/>
  <c r="M7" i="39"/>
  <c r="D7" i="39"/>
  <c r="C7" i="39"/>
  <c r="B7" i="39"/>
  <c r="A7" i="39"/>
  <c r="P6" i="39"/>
  <c r="O6" i="39"/>
  <c r="N6" i="39"/>
  <c r="M6" i="39"/>
  <c r="D6" i="39"/>
  <c r="C6" i="39"/>
  <c r="B6" i="39"/>
  <c r="A6" i="39"/>
  <c r="P5" i="39"/>
  <c r="O5" i="39"/>
  <c r="N5" i="39"/>
  <c r="M5" i="39"/>
  <c r="D5" i="39"/>
  <c r="C5" i="39"/>
  <c r="B5" i="39"/>
  <c r="A5" i="39"/>
  <c r="P4" i="39"/>
  <c r="O4" i="39"/>
  <c r="N4" i="39"/>
  <c r="M4" i="39"/>
  <c r="D4" i="39"/>
  <c r="C4" i="39"/>
  <c r="B4" i="39"/>
  <c r="A4" i="39"/>
  <c r="P3" i="39"/>
  <c r="O3" i="39"/>
  <c r="N3" i="39"/>
  <c r="M3" i="39"/>
  <c r="D3" i="39"/>
  <c r="C3" i="39"/>
  <c r="B3" i="39"/>
  <c r="A3" i="39"/>
  <c r="P2" i="39"/>
  <c r="O2" i="39"/>
  <c r="N2" i="39"/>
  <c r="M2" i="39"/>
  <c r="D2" i="39"/>
  <c r="C2" i="39"/>
  <c r="B2" i="39"/>
  <c r="A2" i="39"/>
  <c r="Q241" i="39"/>
  <c r="E241" i="39"/>
  <c r="Q240" i="39"/>
  <c r="R240" i="39" a="1"/>
  <c r="R240" i="39" s="1"/>
  <c r="T240" i="39" s="1"/>
  <c r="I240" i="39"/>
  <c r="E240" i="39"/>
  <c r="F240" i="39" a="1"/>
  <c r="F240" i="39" s="1"/>
  <c r="Q239" i="39"/>
  <c r="E239" i="39"/>
  <c r="Q238" i="39"/>
  <c r="U238" i="39"/>
  <c r="E238" i="39"/>
  <c r="Q237" i="39"/>
  <c r="E237" i="39"/>
  <c r="Q236" i="39"/>
  <c r="R236" i="39" a="1"/>
  <c r="R236" i="39" s="1"/>
  <c r="V236" i="39" s="1"/>
  <c r="E236" i="39"/>
  <c r="I236" i="39"/>
  <c r="Q235" i="39"/>
  <c r="E235" i="39"/>
  <c r="U234" i="39"/>
  <c r="Q234" i="39"/>
  <c r="R234" i="39" a="1"/>
  <c r="R234" i="39" s="1"/>
  <c r="E234" i="39"/>
  <c r="F234" i="39" a="1"/>
  <c r="F234" i="39" s="1"/>
  <c r="Q233" i="39"/>
  <c r="E233" i="39"/>
  <c r="U232" i="39"/>
  <c r="R232" i="39" a="1"/>
  <c r="R232" i="39" s="1"/>
  <c r="V232" i="39" s="1"/>
  <c r="Q232" i="39"/>
  <c r="E232" i="39"/>
  <c r="I232" i="39"/>
  <c r="Q231" i="39"/>
  <c r="E231" i="39"/>
  <c r="U230" i="39"/>
  <c r="Q230" i="39"/>
  <c r="R230" i="39" a="1"/>
  <c r="R230" i="39" s="1"/>
  <c r="V230" i="39" s="1"/>
  <c r="E230" i="39"/>
  <c r="I230" i="39"/>
  <c r="Q229" i="39"/>
  <c r="E229" i="39"/>
  <c r="Q228" i="39"/>
  <c r="R228" i="39" a="1"/>
  <c r="R228" i="39" s="1"/>
  <c r="I228" i="39"/>
  <c r="E228" i="39"/>
  <c r="F228" i="39" a="1"/>
  <c r="F228" i="39" s="1"/>
  <c r="Q227" i="39"/>
  <c r="E227" i="39"/>
  <c r="U226" i="39"/>
  <c r="R226" i="39" a="1"/>
  <c r="R226" i="39" s="1"/>
  <c r="T226" i="39" s="1"/>
  <c r="Q226" i="39"/>
  <c r="E226" i="39"/>
  <c r="Q225" i="39"/>
  <c r="E225" i="39"/>
  <c r="Q224" i="39"/>
  <c r="U224" i="39"/>
  <c r="E224" i="39"/>
  <c r="I224" i="39"/>
  <c r="Q223" i="39"/>
  <c r="E223" i="39"/>
  <c r="E222" i="39"/>
  <c r="Q221" i="39"/>
  <c r="E221" i="39"/>
  <c r="Q220" i="39"/>
  <c r="U220" i="39"/>
  <c r="E220" i="39"/>
  <c r="Q219" i="39"/>
  <c r="E219" i="39"/>
  <c r="R218" i="39" a="1"/>
  <c r="R218" i="39" s="1"/>
  <c r="V218" i="39" s="1"/>
  <c r="Q218" i="39"/>
  <c r="U218" i="39"/>
  <c r="E218" i="39"/>
  <c r="I218" i="39"/>
  <c r="Q217" i="39"/>
  <c r="E217" i="39"/>
  <c r="E216" i="39"/>
  <c r="Q215" i="39"/>
  <c r="E215" i="39"/>
  <c r="R214" i="39" a="1"/>
  <c r="R214" i="39" s="1"/>
  <c r="Q214" i="39"/>
  <c r="U214" i="39"/>
  <c r="E214" i="39"/>
  <c r="Q213" i="39"/>
  <c r="E213" i="39"/>
  <c r="U212" i="39"/>
  <c r="R212" i="39" a="1"/>
  <c r="R212" i="39" s="1"/>
  <c r="Q212" i="39"/>
  <c r="E212" i="39"/>
  <c r="I212" i="39"/>
  <c r="Q211" i="39"/>
  <c r="E211" i="39"/>
  <c r="I210" i="39"/>
  <c r="E210" i="39"/>
  <c r="F210" i="39" a="1"/>
  <c r="F210" i="39" s="1"/>
  <c r="Q209" i="39"/>
  <c r="E209" i="39"/>
  <c r="U208" i="39"/>
  <c r="Q208" i="39"/>
  <c r="R208" i="39" a="1"/>
  <c r="R208" i="39" s="1"/>
  <c r="F208" i="39" a="1"/>
  <c r="F208" i="39" s="1"/>
  <c r="E208" i="39"/>
  <c r="I208" i="39"/>
  <c r="Q207" i="39"/>
  <c r="E207" i="39"/>
  <c r="U206" i="39"/>
  <c r="R206" i="39" a="1"/>
  <c r="R206" i="39" s="1"/>
  <c r="T206" i="39" s="1"/>
  <c r="Q206" i="39"/>
  <c r="E206" i="39"/>
  <c r="Q205" i="39"/>
  <c r="E205" i="39"/>
  <c r="Q204" i="39"/>
  <c r="R204" i="39" a="1"/>
  <c r="R204" i="39" s="1"/>
  <c r="I204" i="39"/>
  <c r="E204" i="39"/>
  <c r="F204" i="39" a="1"/>
  <c r="F204" i="39" s="1"/>
  <c r="Q203" i="39"/>
  <c r="E203" i="39"/>
  <c r="Q202" i="39"/>
  <c r="U202" i="39"/>
  <c r="E202" i="39"/>
  <c r="I202" i="39"/>
  <c r="Q201" i="39"/>
  <c r="E201" i="39"/>
  <c r="U200" i="39"/>
  <c r="R200" i="39" a="1"/>
  <c r="R200" i="39" s="1"/>
  <c r="T200" i="39" s="1"/>
  <c r="Q200" i="39"/>
  <c r="E200" i="39"/>
  <c r="Q199" i="39"/>
  <c r="E199" i="39"/>
  <c r="Q198" i="39"/>
  <c r="R198" i="39" a="1"/>
  <c r="R198" i="39" s="1"/>
  <c r="E198" i="39"/>
  <c r="F198" i="39" a="1"/>
  <c r="F198" i="39" s="1"/>
  <c r="Q197" i="39"/>
  <c r="E197" i="39"/>
  <c r="U196" i="39"/>
  <c r="Q196" i="39"/>
  <c r="R196" i="39" a="1"/>
  <c r="R196" i="39" s="1"/>
  <c r="T196" i="39" s="1"/>
  <c r="F196" i="39" a="1"/>
  <c r="F196" i="39" s="1"/>
  <c r="E196" i="39"/>
  <c r="I196" i="39"/>
  <c r="Q195" i="39"/>
  <c r="E195" i="39"/>
  <c r="U194" i="39"/>
  <c r="Q194" i="39"/>
  <c r="R194" i="39" a="1"/>
  <c r="R194" i="39" s="1"/>
  <c r="E194" i="39"/>
  <c r="Q193" i="39"/>
  <c r="E193" i="39"/>
  <c r="F193" i="39" a="1"/>
  <c r="F193" i="39" s="1"/>
  <c r="Q192" i="39"/>
  <c r="U192" i="39"/>
  <c r="E192" i="39"/>
  <c r="F192" i="39" a="1"/>
  <c r="F192" i="39" s="1"/>
  <c r="Q191" i="39"/>
  <c r="E191" i="39"/>
  <c r="I191" i="39"/>
  <c r="U190" i="39"/>
  <c r="R190" i="39" a="1"/>
  <c r="R190" i="39" s="1"/>
  <c r="V190" i="39" s="1"/>
  <c r="Q190" i="39"/>
  <c r="E190" i="39"/>
  <c r="F190" i="39" a="1"/>
  <c r="F190" i="39" s="1"/>
  <c r="Q189" i="39"/>
  <c r="E189" i="39"/>
  <c r="U188" i="39"/>
  <c r="R188" i="39" a="1"/>
  <c r="R188" i="39" s="1"/>
  <c r="Q188" i="39"/>
  <c r="E188" i="39"/>
  <c r="Q187" i="39"/>
  <c r="I187" i="39"/>
  <c r="E187" i="39"/>
  <c r="F187" i="39" a="1"/>
  <c r="F187" i="39" s="1"/>
  <c r="Q186" i="39"/>
  <c r="R186" i="39" a="1"/>
  <c r="R186" i="39" s="1"/>
  <c r="I186" i="39"/>
  <c r="F186" i="39" a="1"/>
  <c r="F186" i="39" s="1"/>
  <c r="E186" i="39"/>
  <c r="Q185" i="39"/>
  <c r="E185" i="39"/>
  <c r="F185" i="39" a="1"/>
  <c r="F185" i="39" s="1"/>
  <c r="J185" i="39" s="1"/>
  <c r="Q184" i="39"/>
  <c r="U184" i="39"/>
  <c r="E184" i="39"/>
  <c r="Q183" i="39"/>
  <c r="R183" i="39" a="1"/>
  <c r="R183" i="39" s="1"/>
  <c r="E183" i="39"/>
  <c r="R182" i="39" a="1"/>
  <c r="R182" i="39" s="1"/>
  <c r="Q182" i="39"/>
  <c r="U182" i="39"/>
  <c r="E182" i="39"/>
  <c r="I182" i="39"/>
  <c r="Q181" i="39"/>
  <c r="E181" i="39"/>
  <c r="F181" i="39" a="1"/>
  <c r="F181" i="39" s="1"/>
  <c r="U180" i="39"/>
  <c r="R180" i="39" a="1"/>
  <c r="R180" i="39" s="1"/>
  <c r="T180" i="39" s="1"/>
  <c r="Q180" i="39"/>
  <c r="E180" i="39"/>
  <c r="Q179" i="39"/>
  <c r="E179" i="39"/>
  <c r="I179" i="39"/>
  <c r="Q178" i="39"/>
  <c r="U178" i="39"/>
  <c r="E178" i="39"/>
  <c r="Q177" i="39"/>
  <c r="E177" i="39"/>
  <c r="U176" i="39"/>
  <c r="R176" i="39" a="1"/>
  <c r="R176" i="39" s="1"/>
  <c r="T176" i="39" s="1"/>
  <c r="Q176" i="39"/>
  <c r="E176" i="39"/>
  <c r="Q175" i="39"/>
  <c r="E175" i="39"/>
  <c r="Q174" i="39"/>
  <c r="R174" i="39" a="1"/>
  <c r="R174" i="39" s="1"/>
  <c r="T174" i="39" s="1"/>
  <c r="E174" i="39"/>
  <c r="I174" i="39"/>
  <c r="Q173" i="39"/>
  <c r="F173" i="39" a="1"/>
  <c r="F173" i="39" s="1"/>
  <c r="E173" i="39"/>
  <c r="Q172" i="39"/>
  <c r="R172" i="39" a="1"/>
  <c r="R172" i="39" s="1"/>
  <c r="E172" i="39"/>
  <c r="I172" i="39"/>
  <c r="Q171" i="39"/>
  <c r="E171" i="39"/>
  <c r="Q170" i="39"/>
  <c r="U170" i="39"/>
  <c r="E170" i="39"/>
  <c r="I170" i="39"/>
  <c r="R216" i="39" a="1"/>
  <c r="R216" i="39" s="1"/>
  <c r="T216" i="39" s="1"/>
  <c r="U216" i="39"/>
  <c r="R170" i="39" a="1"/>
  <c r="R170" i="39" s="1"/>
  <c r="F174" i="39" a="1"/>
  <c r="F174" i="39" s="1"/>
  <c r="I198" i="39"/>
  <c r="F202" i="39" a="1"/>
  <c r="F202" i="39" s="1"/>
  <c r="F222" i="39" a="1"/>
  <c r="F222" i="39" s="1"/>
  <c r="I222" i="39"/>
  <c r="I214" i="39"/>
  <c r="F214" i="39" a="1"/>
  <c r="F214" i="39" s="1"/>
  <c r="U174" i="39"/>
  <c r="R178" i="39" a="1"/>
  <c r="R178" i="39" s="1"/>
  <c r="F182" i="39" a="1"/>
  <c r="F182" i="39" s="1"/>
  <c r="U198" i="39"/>
  <c r="R202" i="39" a="1"/>
  <c r="R202" i="39" s="1"/>
  <c r="V202" i="39" s="1"/>
  <c r="U236" i="39"/>
  <c r="F172" i="39" a="1"/>
  <c r="F172" i="39" s="1"/>
  <c r="H172" i="39" s="1"/>
  <c r="I193" i="39"/>
  <c r="I220" i="39"/>
  <c r="F220" i="39" a="1"/>
  <c r="F220" i="39" s="1"/>
  <c r="R224" i="39" a="1"/>
  <c r="R224" i="39" s="1"/>
  <c r="V224" i="39" s="1"/>
  <c r="F216" i="39" a="1"/>
  <c r="F216" i="39" s="1"/>
  <c r="I216" i="39"/>
  <c r="R220" i="39" a="1"/>
  <c r="R220" i="39" s="1"/>
  <c r="I226" i="39"/>
  <c r="F226" i="39" a="1"/>
  <c r="F226" i="39" s="1"/>
  <c r="F170" i="39" a="1"/>
  <c r="F170" i="39" s="1"/>
  <c r="R184" i="39" a="1"/>
  <c r="R184" i="39" s="1"/>
  <c r="V184" i="39" s="1"/>
  <c r="F191" i="39" a="1"/>
  <c r="F191" i="39" s="1"/>
  <c r="I234" i="39"/>
  <c r="I206" i="39"/>
  <c r="F206" i="39" a="1"/>
  <c r="F206" i="39" s="1"/>
  <c r="I188" i="39"/>
  <c r="F188" i="39" a="1"/>
  <c r="F188" i="39" s="1"/>
  <c r="U175" i="39"/>
  <c r="R175" i="39" a="1"/>
  <c r="R175" i="39" s="1"/>
  <c r="V175" i="39" s="1"/>
  <c r="R171" i="39" a="1"/>
  <c r="R171" i="39" s="1"/>
  <c r="V171" i="39" s="1"/>
  <c r="U171" i="39"/>
  <c r="R173" i="39" a="1"/>
  <c r="R173" i="39" s="1"/>
  <c r="V173" i="39" s="1"/>
  <c r="U173" i="39"/>
  <c r="R177" i="39" a="1"/>
  <c r="R177" i="39" s="1"/>
  <c r="U177" i="39"/>
  <c r="I205" i="39"/>
  <c r="F205" i="39" a="1"/>
  <c r="F205" i="39" s="1"/>
  <c r="R221" i="39" a="1"/>
  <c r="R221" i="39" s="1"/>
  <c r="V221" i="39" s="1"/>
  <c r="U221" i="39"/>
  <c r="R179" i="39" a="1"/>
  <c r="R179" i="39" s="1"/>
  <c r="U179" i="39"/>
  <c r="U195" i="39"/>
  <c r="R195" i="39" a="1"/>
  <c r="R195" i="39" s="1"/>
  <c r="U237" i="39"/>
  <c r="R237" i="39" a="1"/>
  <c r="R237" i="39" s="1"/>
  <c r="V237" i="39" s="1"/>
  <c r="U181" i="39"/>
  <c r="R181" i="39" a="1"/>
  <c r="R181" i="39" s="1"/>
  <c r="U201" i="39"/>
  <c r="R201" i="39" a="1"/>
  <c r="R201" i="39" s="1"/>
  <c r="I176" i="39"/>
  <c r="F176" i="39" a="1"/>
  <c r="F176" i="39" s="1"/>
  <c r="F175" i="39" a="1"/>
  <c r="F175" i="39" s="1"/>
  <c r="I175" i="39"/>
  <c r="I178" i="39"/>
  <c r="F178" i="39" a="1"/>
  <c r="F178" i="39" s="1"/>
  <c r="I180" i="39"/>
  <c r="F180" i="39" a="1"/>
  <c r="F180" i="39" s="1"/>
  <c r="I238" i="39"/>
  <c r="F238" i="39" a="1"/>
  <c r="F238" i="39" s="1"/>
  <c r="R210" i="39" a="1"/>
  <c r="R210" i="39" s="1"/>
  <c r="U210" i="39"/>
  <c r="I237" i="39"/>
  <c r="F237" i="39" a="1"/>
  <c r="F237" i="39" s="1"/>
  <c r="I184" i="39"/>
  <c r="F184" i="39" a="1"/>
  <c r="F184" i="39" s="1"/>
  <c r="U172" i="39"/>
  <c r="I190" i="39"/>
  <c r="I207" i="39"/>
  <c r="F207" i="39" a="1"/>
  <c r="F207" i="39" s="1"/>
  <c r="U211" i="39"/>
  <c r="R211" i="39" a="1"/>
  <c r="R211" i="39" s="1"/>
  <c r="V211" i="39" s="1"/>
  <c r="F227" i="39" a="1"/>
  <c r="F227" i="39" s="1"/>
  <c r="I227" i="39"/>
  <c r="F239" i="39" a="1"/>
  <c r="F239" i="39" s="1"/>
  <c r="I239" i="39"/>
  <c r="U186" i="39"/>
  <c r="U189" i="39"/>
  <c r="R189" i="39" a="1"/>
  <c r="R189" i="39" s="1"/>
  <c r="T189" i="39" s="1"/>
  <c r="I194" i="39"/>
  <c r="F194" i="39" a="1"/>
  <c r="F194" i="39" s="1"/>
  <c r="I199" i="39"/>
  <c r="F199" i="39" a="1"/>
  <c r="F199" i="39" s="1"/>
  <c r="I200" i="39"/>
  <c r="F200" i="39" a="1"/>
  <c r="F200" i="39" s="1"/>
  <c r="U213" i="39"/>
  <c r="R213" i="39" a="1"/>
  <c r="R213" i="39" s="1"/>
  <c r="T213" i="39" s="1"/>
  <c r="I217" i="39"/>
  <c r="F217" i="39" a="1"/>
  <c r="F217" i="39" s="1"/>
  <c r="R233" i="39" a="1"/>
  <c r="R233" i="39" s="1"/>
  <c r="U233" i="39"/>
  <c r="R192" i="39" a="1"/>
  <c r="R192" i="39" s="1"/>
  <c r="I201" i="39"/>
  <c r="F201" i="39" a="1"/>
  <c r="F201" i="39" s="1"/>
  <c r="R203" i="39" a="1"/>
  <c r="R203" i="39" s="1"/>
  <c r="U203" i="39"/>
  <c r="I219" i="39"/>
  <c r="F219" i="39" a="1"/>
  <c r="F219" i="39" s="1"/>
  <c r="U223" i="39"/>
  <c r="R223" i="39" a="1"/>
  <c r="R223" i="39" s="1"/>
  <c r="U187" i="39"/>
  <c r="R187" i="39" a="1"/>
  <c r="R187" i="39" s="1"/>
  <c r="T187" i="39" s="1"/>
  <c r="I195" i="39"/>
  <c r="F195" i="39" a="1"/>
  <c r="F195" i="39" s="1"/>
  <c r="F209" i="39" a="1"/>
  <c r="F209" i="39" s="1"/>
  <c r="I209" i="39"/>
  <c r="U222" i="39"/>
  <c r="U225" i="39"/>
  <c r="R225" i="39" a="1"/>
  <c r="R225" i="39" s="1"/>
  <c r="I229" i="39"/>
  <c r="F229" i="39" a="1"/>
  <c r="F229" i="39" s="1"/>
  <c r="I241" i="39"/>
  <c r="F241" i="39" a="1"/>
  <c r="F241" i="39" s="1"/>
  <c r="R185" i="39" a="1"/>
  <c r="R185" i="39" s="1"/>
  <c r="V185" i="39" s="1"/>
  <c r="U185" i="39"/>
  <c r="R197" i="39" a="1"/>
  <c r="R197" i="39" s="1"/>
  <c r="V197" i="39" s="1"/>
  <c r="U197" i="39"/>
  <c r="R215" i="39" a="1"/>
  <c r="R215" i="39" s="1"/>
  <c r="U215" i="39"/>
  <c r="I231" i="39"/>
  <c r="F231" i="39" a="1"/>
  <c r="F231" i="39" s="1"/>
  <c r="U235" i="39"/>
  <c r="R235" i="39" a="1"/>
  <c r="R235" i="39" s="1"/>
  <c r="T235" i="39" s="1"/>
  <c r="I171" i="39"/>
  <c r="F171" i="39" a="1"/>
  <c r="F171" i="39" s="1"/>
  <c r="I173" i="39"/>
  <c r="I189" i="39"/>
  <c r="F189" i="39" a="1"/>
  <c r="F189" i="39" s="1"/>
  <c r="U205" i="39"/>
  <c r="R205" i="39" a="1"/>
  <c r="R205" i="39" s="1"/>
  <c r="T205" i="39" s="1"/>
  <c r="F221" i="39" a="1"/>
  <c r="F221" i="39" s="1"/>
  <c r="I221" i="39"/>
  <c r="F232" i="39" a="1"/>
  <c r="F232" i="39" s="1"/>
  <c r="I177" i="39"/>
  <c r="F177" i="39" a="1"/>
  <c r="F177" i="39" s="1"/>
  <c r="U193" i="39"/>
  <c r="R193" i="39" a="1"/>
  <c r="R193" i="39" s="1"/>
  <c r="V193" i="39" s="1"/>
  <c r="U204" i="39"/>
  <c r="U207" i="39"/>
  <c r="R207" i="39" a="1"/>
  <c r="R207" i="39" s="1"/>
  <c r="T207" i="39" s="1"/>
  <c r="I211" i="39"/>
  <c r="F211" i="39" a="1"/>
  <c r="F211" i="39" s="1"/>
  <c r="J211" i="39" s="1"/>
  <c r="R227" i="39" a="1"/>
  <c r="R227" i="39" s="1"/>
  <c r="U227" i="39"/>
  <c r="R238" i="39" a="1"/>
  <c r="R238" i="39" s="1"/>
  <c r="R239" i="39" a="1"/>
  <c r="R239" i="39" s="1"/>
  <c r="U239" i="39"/>
  <c r="F179" i="39" a="1"/>
  <c r="F179" i="39" s="1"/>
  <c r="I183" i="39"/>
  <c r="F183" i="39" a="1"/>
  <c r="F183" i="39" s="1"/>
  <c r="U183" i="39"/>
  <c r="I185" i="39"/>
  <c r="U199" i="39"/>
  <c r="R199" i="39" a="1"/>
  <c r="R199" i="39" s="1"/>
  <c r="F203" i="39" a="1"/>
  <c r="F203" i="39" s="1"/>
  <c r="I203" i="39"/>
  <c r="I213" i="39"/>
  <c r="F213" i="39" a="1"/>
  <c r="F213" i="39" s="1"/>
  <c r="U217" i="39"/>
  <c r="R217" i="39" a="1"/>
  <c r="R217" i="39" s="1"/>
  <c r="F233" i="39" a="1"/>
  <c r="F233" i="39" s="1"/>
  <c r="I233" i="39"/>
  <c r="U219" i="39"/>
  <c r="R219" i="39" a="1"/>
  <c r="R219" i="39" s="1"/>
  <c r="I223" i="39"/>
  <c r="F223" i="39" a="1"/>
  <c r="F223" i="39" s="1"/>
  <c r="I181" i="39"/>
  <c r="I192" i="39"/>
  <c r="F197" i="39" a="1"/>
  <c r="F197" i="39" s="1"/>
  <c r="J197" i="39" s="1"/>
  <c r="I197" i="39"/>
  <c r="R209" i="39" a="1"/>
  <c r="R209" i="39" s="1"/>
  <c r="U209" i="39"/>
  <c r="I225" i="39"/>
  <c r="F225" i="39" a="1"/>
  <c r="F225" i="39" s="1"/>
  <c r="U229" i="39"/>
  <c r="R229" i="39" a="1"/>
  <c r="R229" i="39" s="1"/>
  <c r="V229" i="39" s="1"/>
  <c r="U241" i="39"/>
  <c r="R241" i="39" a="1"/>
  <c r="R241" i="39" s="1"/>
  <c r="T241" i="39" s="1"/>
  <c r="R191" i="39" a="1"/>
  <c r="R191" i="39" s="1"/>
  <c r="T191" i="39" s="1"/>
  <c r="U191" i="39"/>
  <c r="F215" i="39" a="1"/>
  <c r="F215" i="39" s="1"/>
  <c r="I215" i="39"/>
  <c r="U228" i="39"/>
  <c r="U231" i="39"/>
  <c r="R231" i="39" a="1"/>
  <c r="R231" i="39" s="1"/>
  <c r="T231" i="39" s="1"/>
  <c r="I235" i="39"/>
  <c r="F235" i="39" a="1"/>
  <c r="F235" i="39" s="1"/>
  <c r="J235" i="39" s="1"/>
  <c r="U240" i="39"/>
  <c r="F212" i="39" a="1"/>
  <c r="F212" i="39" s="1"/>
  <c r="F218" i="39" a="1"/>
  <c r="F218" i="39" s="1"/>
  <c r="F224" i="39" a="1"/>
  <c r="F224" i="39" s="1"/>
  <c r="F230" i="39" a="1"/>
  <c r="F230" i="39" s="1"/>
  <c r="F236" i="39" a="1"/>
  <c r="F236" i="39" s="1"/>
  <c r="G169" i="48"/>
  <c r="A2001" i="35"/>
  <c r="A2000" i="35"/>
  <c r="A1999" i="35"/>
  <c r="A1998" i="35"/>
  <c r="A1997" i="35"/>
  <c r="A1996" i="35"/>
  <c r="A1995" i="35"/>
  <c r="A1994" i="35"/>
  <c r="A1993" i="35"/>
  <c r="A1992" i="35"/>
  <c r="A1991" i="35"/>
  <c r="A1990" i="35"/>
  <c r="A1989" i="35"/>
  <c r="A1988" i="35"/>
  <c r="A1987" i="35"/>
  <c r="A1986" i="35"/>
  <c r="A1985" i="35"/>
  <c r="A1984" i="35"/>
  <c r="A1983" i="35"/>
  <c r="A1982" i="35"/>
  <c r="A1981" i="35"/>
  <c r="A1980" i="35"/>
  <c r="A1979" i="35"/>
  <c r="A1978" i="35"/>
  <c r="A1977" i="35"/>
  <c r="A1976" i="35"/>
  <c r="A1975" i="35"/>
  <c r="A1974" i="35"/>
  <c r="A1973" i="35"/>
  <c r="A1972" i="35"/>
  <c r="A1971" i="35"/>
  <c r="A1970" i="35"/>
  <c r="A1969" i="35"/>
  <c r="A1968" i="35"/>
  <c r="A1967" i="35"/>
  <c r="A1966" i="35"/>
  <c r="A1965" i="35"/>
  <c r="A1964" i="35"/>
  <c r="A1963" i="35"/>
  <c r="A1962" i="35"/>
  <c r="A1961" i="35"/>
  <c r="A1960" i="35"/>
  <c r="A1959" i="35"/>
  <c r="A1958" i="35"/>
  <c r="A1957" i="35"/>
  <c r="A1956" i="35"/>
  <c r="A1955" i="35"/>
  <c r="A1954" i="35"/>
  <c r="A1953" i="35"/>
  <c r="A1952" i="35"/>
  <c r="A1951" i="35"/>
  <c r="A1950" i="35"/>
  <c r="A1949" i="35"/>
  <c r="A1948" i="35"/>
  <c r="A1947" i="35"/>
  <c r="A1946" i="35"/>
  <c r="A1945" i="35"/>
  <c r="A1944" i="35"/>
  <c r="A1943" i="35"/>
  <c r="A1942" i="35"/>
  <c r="A1941" i="35"/>
  <c r="A1940" i="35"/>
  <c r="A1939" i="35"/>
  <c r="A1938" i="35"/>
  <c r="A1937" i="35"/>
  <c r="A1936" i="35"/>
  <c r="A1935" i="35"/>
  <c r="A1934" i="35"/>
  <c r="A1933" i="35"/>
  <c r="A1932" i="35"/>
  <c r="A1931" i="35"/>
  <c r="A1930" i="35"/>
  <c r="A1929" i="35"/>
  <c r="A1928" i="35"/>
  <c r="A1927" i="35"/>
  <c r="A1926" i="35"/>
  <c r="A1925" i="35"/>
  <c r="A1924" i="35"/>
  <c r="A1923" i="35"/>
  <c r="A1922" i="35"/>
  <c r="A1921" i="35"/>
  <c r="A1920" i="35"/>
  <c r="A1919" i="35"/>
  <c r="A1918" i="35"/>
  <c r="A1917" i="35"/>
  <c r="A1916" i="35"/>
  <c r="A1915" i="35"/>
  <c r="A1914" i="35"/>
  <c r="A1913" i="35"/>
  <c r="A1912" i="35"/>
  <c r="A1911" i="35"/>
  <c r="A1910" i="35"/>
  <c r="A1909" i="35"/>
  <c r="A1908" i="35"/>
  <c r="A1907" i="35"/>
  <c r="A1906" i="35"/>
  <c r="A1905" i="35"/>
  <c r="A1904" i="35"/>
  <c r="A1903" i="35"/>
  <c r="A1902" i="35"/>
  <c r="A1901" i="35"/>
  <c r="A1900" i="35"/>
  <c r="A1899" i="35"/>
  <c r="A1898" i="35"/>
  <c r="A1897" i="35"/>
  <c r="A1896" i="35"/>
  <c r="A1895" i="35"/>
  <c r="A1894" i="35"/>
  <c r="A1893" i="35"/>
  <c r="A1892" i="35"/>
  <c r="A1891" i="35"/>
  <c r="A1890" i="35"/>
  <c r="A1889" i="35"/>
  <c r="A1888" i="35"/>
  <c r="A1887" i="35"/>
  <c r="A1886" i="35"/>
  <c r="A1885" i="35"/>
  <c r="A1884" i="35"/>
  <c r="A1883" i="35"/>
  <c r="A1882" i="35"/>
  <c r="A1881" i="35"/>
  <c r="A1880" i="35"/>
  <c r="A1879" i="35"/>
  <c r="A1878" i="35"/>
  <c r="A1877" i="35"/>
  <c r="A1876" i="35"/>
  <c r="A1875" i="35"/>
  <c r="A1874" i="35"/>
  <c r="A1873" i="35"/>
  <c r="A1872" i="35"/>
  <c r="A1871" i="35"/>
  <c r="A1870" i="35"/>
  <c r="A1869" i="35"/>
  <c r="A1868" i="35"/>
  <c r="A1867" i="35"/>
  <c r="A1866" i="35"/>
  <c r="A1865" i="35"/>
  <c r="A1864" i="35"/>
  <c r="A1863" i="35"/>
  <c r="A1862" i="35"/>
  <c r="A1861" i="35"/>
  <c r="A1860" i="35"/>
  <c r="A1859" i="35"/>
  <c r="A1858" i="35"/>
  <c r="A1857" i="35"/>
  <c r="A1856" i="35"/>
  <c r="A1855" i="35"/>
  <c r="A1854" i="35"/>
  <c r="A1853" i="35"/>
  <c r="A1852" i="35"/>
  <c r="A1851" i="35"/>
  <c r="A1850" i="35"/>
  <c r="A1849" i="35"/>
  <c r="A1848" i="35"/>
  <c r="A1847" i="35"/>
  <c r="A1846" i="35"/>
  <c r="A1845" i="35"/>
  <c r="A1844" i="35"/>
  <c r="A1843" i="35"/>
  <c r="A1842" i="35"/>
  <c r="A1841" i="35"/>
  <c r="A1840" i="35"/>
  <c r="A1839" i="35"/>
  <c r="A1838" i="35"/>
  <c r="A1837" i="35"/>
  <c r="A1836" i="35"/>
  <c r="A1835" i="35"/>
  <c r="A1834" i="35"/>
  <c r="A1833" i="35"/>
  <c r="A1832" i="35"/>
  <c r="A1831" i="35"/>
  <c r="A1830" i="35"/>
  <c r="A1829" i="35"/>
  <c r="A1828" i="35"/>
  <c r="A1827" i="35"/>
  <c r="A1826" i="35"/>
  <c r="A1825" i="35"/>
  <c r="A1824" i="35"/>
  <c r="A1823" i="35"/>
  <c r="A1822" i="35"/>
  <c r="A1821" i="35"/>
  <c r="A1820" i="35"/>
  <c r="A1819" i="35"/>
  <c r="A1818" i="35"/>
  <c r="A1817" i="35"/>
  <c r="A1816" i="35"/>
  <c r="A1815" i="35"/>
  <c r="A1814" i="35"/>
  <c r="A1813" i="35"/>
  <c r="A1812" i="35"/>
  <c r="A1811" i="35"/>
  <c r="A1810" i="35"/>
  <c r="A1809" i="35"/>
  <c r="A1808" i="35"/>
  <c r="A1807" i="35"/>
  <c r="A1806" i="35"/>
  <c r="A1805" i="35"/>
  <c r="A1804" i="35"/>
  <c r="A1803" i="35"/>
  <c r="A1802" i="35"/>
  <c r="A1801" i="35"/>
  <c r="A1800" i="35"/>
  <c r="A1799" i="35"/>
  <c r="A1798" i="35"/>
  <c r="A1797" i="35"/>
  <c r="A1796" i="35"/>
  <c r="A1795" i="35"/>
  <c r="A1794" i="35"/>
  <c r="A1793" i="35"/>
  <c r="A1792" i="35"/>
  <c r="A1791" i="35"/>
  <c r="A1790" i="35"/>
  <c r="A1789" i="35"/>
  <c r="A1788" i="35"/>
  <c r="A1787" i="35"/>
  <c r="A1786" i="35"/>
  <c r="A1785" i="35"/>
  <c r="A1784" i="35"/>
  <c r="A1783" i="35"/>
  <c r="A1782" i="35"/>
  <c r="A1781" i="35"/>
  <c r="A1780" i="35"/>
  <c r="A1779" i="35"/>
  <c r="A1778" i="35"/>
  <c r="A1777" i="35"/>
  <c r="A1776" i="35"/>
  <c r="A1775" i="35"/>
  <c r="A1774" i="35"/>
  <c r="A1773" i="35"/>
  <c r="A1772" i="35"/>
  <c r="A1771" i="35"/>
  <c r="A1770" i="35"/>
  <c r="A1769" i="35"/>
  <c r="A1768" i="35"/>
  <c r="A1767" i="35"/>
  <c r="A1766" i="35"/>
  <c r="A1765" i="35"/>
  <c r="A1764" i="35"/>
  <c r="A1763" i="35"/>
  <c r="A1762" i="35"/>
  <c r="A1761" i="35"/>
  <c r="A1760" i="35"/>
  <c r="A1759" i="35"/>
  <c r="A1758" i="35"/>
  <c r="A1757" i="35"/>
  <c r="A1756" i="35"/>
  <c r="A1755" i="35"/>
  <c r="A1754" i="35"/>
  <c r="A1753" i="35"/>
  <c r="A1752" i="35"/>
  <c r="A1751" i="35"/>
  <c r="A1750" i="35"/>
  <c r="A1749" i="35"/>
  <c r="A1748" i="35"/>
  <c r="A1747" i="35"/>
  <c r="A1746" i="35"/>
  <c r="A1745" i="35"/>
  <c r="A1744" i="35"/>
  <c r="A1743" i="35"/>
  <c r="A1742" i="35"/>
  <c r="A1741" i="35"/>
  <c r="A1740" i="35"/>
  <c r="A1739" i="35"/>
  <c r="A1738" i="35"/>
  <c r="A1737" i="35"/>
  <c r="A1736" i="35"/>
  <c r="A1735" i="35"/>
  <c r="A1734" i="35"/>
  <c r="A1733" i="35"/>
  <c r="A1732" i="35"/>
  <c r="A1731" i="35"/>
  <c r="A1730" i="35"/>
  <c r="A1729" i="35"/>
  <c r="A1728" i="35"/>
  <c r="A1727" i="35"/>
  <c r="A1726" i="35"/>
  <c r="A1725" i="35"/>
  <c r="A1724" i="35"/>
  <c r="A1723" i="35"/>
  <c r="A1722" i="35"/>
  <c r="A1721" i="35"/>
  <c r="A1720" i="35"/>
  <c r="A1719" i="35"/>
  <c r="A1718" i="35"/>
  <c r="A1717" i="35"/>
  <c r="A1716" i="35"/>
  <c r="A1715" i="35"/>
  <c r="A1714" i="35"/>
  <c r="A1713" i="35"/>
  <c r="A1712" i="35"/>
  <c r="A1711" i="35"/>
  <c r="A1710" i="35"/>
  <c r="A1709" i="35"/>
  <c r="A1708" i="35"/>
  <c r="A1707" i="35"/>
  <c r="A1706" i="35"/>
  <c r="A1705" i="35"/>
  <c r="A1704" i="35"/>
  <c r="A1703" i="35"/>
  <c r="A1702" i="35"/>
  <c r="A1701" i="35"/>
  <c r="A1700" i="35"/>
  <c r="A1699" i="35"/>
  <c r="A1698" i="35"/>
  <c r="A1697" i="35"/>
  <c r="A1696" i="35"/>
  <c r="A1695" i="35"/>
  <c r="A1694" i="35"/>
  <c r="A1693" i="35"/>
  <c r="A1692" i="35"/>
  <c r="A1691" i="35"/>
  <c r="A1690" i="35"/>
  <c r="A1689" i="35"/>
  <c r="A1688" i="35"/>
  <c r="A1687" i="35"/>
  <c r="A1686" i="35"/>
  <c r="A1685" i="35"/>
  <c r="A1684" i="35"/>
  <c r="A1683" i="35"/>
  <c r="A1682" i="35"/>
  <c r="A1681" i="35"/>
  <c r="A1680" i="35"/>
  <c r="A1679" i="35"/>
  <c r="A1678" i="35"/>
  <c r="A1677" i="35"/>
  <c r="A1676" i="35"/>
  <c r="A1675" i="35"/>
  <c r="A1674" i="35"/>
  <c r="A1673" i="35"/>
  <c r="A1672" i="35"/>
  <c r="A1671" i="35"/>
  <c r="A1670" i="35"/>
  <c r="A1669" i="35"/>
  <c r="A1668" i="35"/>
  <c r="A1667" i="35"/>
  <c r="A1666" i="35"/>
  <c r="A1665" i="35"/>
  <c r="A1664" i="35"/>
  <c r="A1663" i="35"/>
  <c r="A1662" i="35"/>
  <c r="A1661" i="35"/>
  <c r="A1660" i="35"/>
  <c r="A1659" i="35"/>
  <c r="A1658" i="35"/>
  <c r="A1657" i="35"/>
  <c r="A1656" i="35"/>
  <c r="A1655" i="35"/>
  <c r="A1654" i="35"/>
  <c r="A1653" i="35"/>
  <c r="A1652" i="35"/>
  <c r="A1651" i="35"/>
  <c r="A1650" i="35"/>
  <c r="A1649" i="35"/>
  <c r="A1648" i="35"/>
  <c r="A1647" i="35"/>
  <c r="A1646" i="35"/>
  <c r="A1645" i="35"/>
  <c r="A1644" i="35"/>
  <c r="A1643" i="35"/>
  <c r="A1642" i="35"/>
  <c r="A1641" i="35"/>
  <c r="A1640" i="35"/>
  <c r="A1639" i="35"/>
  <c r="A1638" i="35"/>
  <c r="A1637" i="35"/>
  <c r="A1636" i="35"/>
  <c r="A1635" i="35"/>
  <c r="A1634" i="35"/>
  <c r="A1633" i="35"/>
  <c r="A1632" i="35"/>
  <c r="A1631" i="35"/>
  <c r="A1630" i="35"/>
  <c r="A1629" i="35"/>
  <c r="A1628" i="35"/>
  <c r="A1627" i="35"/>
  <c r="A1626" i="35"/>
  <c r="A1625" i="35"/>
  <c r="A1624" i="35"/>
  <c r="A1623" i="35"/>
  <c r="A1622" i="35"/>
  <c r="A1621" i="35"/>
  <c r="A1620" i="35"/>
  <c r="A1619" i="35"/>
  <c r="A1618" i="35"/>
  <c r="A1617" i="35"/>
  <c r="A1616" i="35"/>
  <c r="A1615" i="35"/>
  <c r="A1614" i="35"/>
  <c r="A1613" i="35"/>
  <c r="A1612" i="35"/>
  <c r="A1611" i="35"/>
  <c r="A1610" i="35"/>
  <c r="A1609" i="35"/>
  <c r="A1608" i="35"/>
  <c r="A1607" i="35"/>
  <c r="A1606" i="35"/>
  <c r="A1605" i="35"/>
  <c r="A1604" i="35"/>
  <c r="A1603" i="35"/>
  <c r="A1602" i="35"/>
  <c r="A1601" i="35"/>
  <c r="A1600" i="35"/>
  <c r="A1599" i="35"/>
  <c r="A1598" i="35"/>
  <c r="A1597" i="35"/>
  <c r="A1596" i="35"/>
  <c r="A1595" i="35"/>
  <c r="A1594" i="35"/>
  <c r="A1593" i="35"/>
  <c r="A1592" i="35"/>
  <c r="A1591" i="35"/>
  <c r="A1590" i="35"/>
  <c r="A1589" i="35"/>
  <c r="A1588" i="35"/>
  <c r="A1587" i="35"/>
  <c r="A1586" i="35"/>
  <c r="A1585" i="35"/>
  <c r="A1584" i="35"/>
  <c r="A1583" i="35"/>
  <c r="A1582" i="35"/>
  <c r="A1581" i="35"/>
  <c r="A1580" i="35"/>
  <c r="A1579" i="35"/>
  <c r="A1578" i="35"/>
  <c r="A1577" i="35"/>
  <c r="A1576" i="35"/>
  <c r="A1575" i="35"/>
  <c r="A1574" i="35"/>
  <c r="A1573" i="35"/>
  <c r="A1572" i="35"/>
  <c r="A1571" i="35"/>
  <c r="A1570" i="35"/>
  <c r="A1569" i="35"/>
  <c r="A1568" i="35"/>
  <c r="A1567" i="35"/>
  <c r="A1566" i="35"/>
  <c r="A1565" i="35"/>
  <c r="A1564" i="35"/>
  <c r="A1563" i="35"/>
  <c r="A1562" i="35"/>
  <c r="A1561" i="35"/>
  <c r="A1560" i="35"/>
  <c r="A1559" i="35"/>
  <c r="A1558" i="35"/>
  <c r="A1557" i="35"/>
  <c r="A1556" i="35"/>
  <c r="A1555" i="35"/>
  <c r="A1554" i="35"/>
  <c r="A1553" i="35"/>
  <c r="A1552" i="35"/>
  <c r="A1551" i="35"/>
  <c r="A1550" i="35"/>
  <c r="A1549" i="35"/>
  <c r="A1548" i="35"/>
  <c r="A1547" i="35"/>
  <c r="A1546" i="35"/>
  <c r="A1545" i="35"/>
  <c r="A1544" i="35"/>
  <c r="A1543" i="35"/>
  <c r="A1542" i="35"/>
  <c r="A1541" i="35"/>
  <c r="A1540" i="35"/>
  <c r="A1539" i="35"/>
  <c r="A1538" i="35"/>
  <c r="A1537" i="35"/>
  <c r="A1536" i="35"/>
  <c r="A1535" i="35"/>
  <c r="A1534" i="35"/>
  <c r="A1533" i="35"/>
  <c r="A1532" i="35"/>
  <c r="A1531" i="35"/>
  <c r="A1530" i="35"/>
  <c r="A1529" i="35"/>
  <c r="A1528" i="35"/>
  <c r="A1527" i="35"/>
  <c r="A1526" i="35"/>
  <c r="A1525" i="35"/>
  <c r="A1524" i="35"/>
  <c r="A1523" i="35"/>
  <c r="A1522" i="35"/>
  <c r="A1521" i="35"/>
  <c r="A1520" i="35"/>
  <c r="A1519" i="35"/>
  <c r="A1518" i="35"/>
  <c r="A1517" i="35"/>
  <c r="A1516" i="35"/>
  <c r="A1515" i="35"/>
  <c r="A1514" i="35"/>
  <c r="A1513" i="35"/>
  <c r="A1512" i="35"/>
  <c r="A1511" i="35"/>
  <c r="A1510" i="35"/>
  <c r="A1509" i="35"/>
  <c r="A1508" i="35"/>
  <c r="A1507" i="35"/>
  <c r="A1506" i="35"/>
  <c r="A1505" i="35"/>
  <c r="A1504" i="35"/>
  <c r="A1503" i="35"/>
  <c r="A1502" i="35"/>
  <c r="A1501" i="35"/>
  <c r="A1500" i="35"/>
  <c r="A1499" i="35"/>
  <c r="A1498" i="35"/>
  <c r="A1497" i="35"/>
  <c r="A1496" i="35"/>
  <c r="A1495" i="35"/>
  <c r="A1494" i="35"/>
  <c r="A1493" i="35"/>
  <c r="A1492" i="35"/>
  <c r="A1491" i="35"/>
  <c r="A1490" i="35"/>
  <c r="A1489" i="35"/>
  <c r="A1488" i="35"/>
  <c r="A1487" i="35"/>
  <c r="A1486" i="35"/>
  <c r="A1485" i="35"/>
  <c r="A1484" i="35"/>
  <c r="A1483" i="35"/>
  <c r="A1482" i="35"/>
  <c r="A1481" i="35"/>
  <c r="A1480" i="35"/>
  <c r="A1479" i="35"/>
  <c r="A1478" i="35"/>
  <c r="A1477" i="35"/>
  <c r="A1476" i="35"/>
  <c r="A1475" i="35"/>
  <c r="A1474" i="35"/>
  <c r="A1473" i="35"/>
  <c r="A1472" i="35"/>
  <c r="A1471" i="35"/>
  <c r="A1470" i="35"/>
  <c r="A1469" i="35"/>
  <c r="A1468" i="35"/>
  <c r="A1467" i="35"/>
  <c r="A1466" i="35"/>
  <c r="A1465" i="35"/>
  <c r="A1464" i="35"/>
  <c r="A1463" i="35"/>
  <c r="A1462" i="35"/>
  <c r="A1461" i="35"/>
  <c r="A1460" i="35"/>
  <c r="A1459" i="35"/>
  <c r="A1458" i="35"/>
  <c r="A1457" i="35"/>
  <c r="A1456" i="35"/>
  <c r="A1455" i="35"/>
  <c r="A1454" i="35"/>
  <c r="A1453" i="35"/>
  <c r="A1452" i="35"/>
  <c r="A1451" i="35"/>
  <c r="A1450" i="35"/>
  <c r="A1449" i="35"/>
  <c r="A1448" i="35"/>
  <c r="A1447" i="35"/>
  <c r="A1446" i="35"/>
  <c r="A1445" i="35"/>
  <c r="A1444" i="35"/>
  <c r="A1443" i="35"/>
  <c r="A1442" i="35"/>
  <c r="A1441" i="35"/>
  <c r="A1440" i="35"/>
  <c r="A1439" i="35"/>
  <c r="A1438" i="35"/>
  <c r="A1437" i="35"/>
  <c r="A1436" i="35"/>
  <c r="A1435" i="35"/>
  <c r="A1434" i="35"/>
  <c r="A1433" i="35"/>
  <c r="A1432" i="35"/>
  <c r="A1431" i="35"/>
  <c r="A1430" i="35"/>
  <c r="A1429" i="35"/>
  <c r="A1428" i="35"/>
  <c r="A1427" i="35"/>
  <c r="A1426" i="35"/>
  <c r="A1425" i="35"/>
  <c r="A1424" i="35"/>
  <c r="A1423" i="35"/>
  <c r="A1422" i="35"/>
  <c r="A1421" i="35"/>
  <c r="A1420" i="35"/>
  <c r="A1419" i="35"/>
  <c r="A1418" i="35"/>
  <c r="A1417" i="35"/>
  <c r="A1416" i="35"/>
  <c r="A1415" i="35"/>
  <c r="A1414" i="35"/>
  <c r="A1413" i="35"/>
  <c r="A1412" i="35"/>
  <c r="A1411" i="35"/>
  <c r="A1410" i="35"/>
  <c r="A1409" i="35"/>
  <c r="A1408" i="35"/>
  <c r="A1407" i="35"/>
  <c r="A1406" i="35"/>
  <c r="A1405" i="35"/>
  <c r="A1404" i="35"/>
  <c r="A1403" i="35"/>
  <c r="A1402" i="35"/>
  <c r="A1401" i="35"/>
  <c r="A1400" i="35"/>
  <c r="A1399" i="35"/>
  <c r="A1398" i="35"/>
  <c r="A1397" i="35"/>
  <c r="A1396" i="35"/>
  <c r="A1395" i="35"/>
  <c r="A1394" i="35"/>
  <c r="A1393" i="35"/>
  <c r="A1392" i="35"/>
  <c r="A1391" i="35"/>
  <c r="A1390" i="35"/>
  <c r="A1389" i="35"/>
  <c r="A1388" i="35"/>
  <c r="A1387" i="35"/>
  <c r="A1386" i="35"/>
  <c r="A1385" i="35"/>
  <c r="A1384" i="35"/>
  <c r="A1383" i="35"/>
  <c r="A1382" i="35"/>
  <c r="A1381" i="35"/>
  <c r="A1380" i="35"/>
  <c r="A1379" i="35"/>
  <c r="A1378" i="35"/>
  <c r="A1377" i="35"/>
  <c r="A1376" i="35"/>
  <c r="A1375" i="35"/>
  <c r="A1374" i="35"/>
  <c r="A1373" i="35"/>
  <c r="A1372" i="35"/>
  <c r="A1371" i="35"/>
  <c r="A1370" i="35"/>
  <c r="A1369" i="35"/>
  <c r="A1368" i="35"/>
  <c r="A1367" i="35"/>
  <c r="A1366" i="35"/>
  <c r="A1365" i="35"/>
  <c r="A1364" i="35"/>
  <c r="A1363" i="35"/>
  <c r="A1362" i="35"/>
  <c r="A1361" i="35"/>
  <c r="A1360" i="35"/>
  <c r="A1359" i="35"/>
  <c r="A1358" i="35"/>
  <c r="A1357" i="35"/>
  <c r="A1356" i="35"/>
  <c r="A1355" i="35"/>
  <c r="A1354" i="35"/>
  <c r="A1353" i="35"/>
  <c r="A1352" i="35"/>
  <c r="A1351" i="35"/>
  <c r="A1350" i="35"/>
  <c r="A1349" i="35"/>
  <c r="A1348" i="35"/>
  <c r="A1347" i="35"/>
  <c r="A1346" i="35"/>
  <c r="A1345" i="35"/>
  <c r="A1344" i="35"/>
  <c r="A1343" i="35"/>
  <c r="A1342" i="35"/>
  <c r="A1341" i="35"/>
  <c r="A1340" i="35"/>
  <c r="A1339" i="35"/>
  <c r="A1338" i="35"/>
  <c r="A1337" i="35"/>
  <c r="A1336" i="35"/>
  <c r="A1335" i="35"/>
  <c r="A1334" i="35"/>
  <c r="A1333" i="35"/>
  <c r="A1332" i="35"/>
  <c r="A1331" i="35"/>
  <c r="A1330" i="35"/>
  <c r="A1329" i="35"/>
  <c r="A1328" i="35"/>
  <c r="A1327" i="35"/>
  <c r="A1326" i="35"/>
  <c r="A1325" i="35"/>
  <c r="A1324" i="35"/>
  <c r="A1323" i="35"/>
  <c r="A1322" i="35"/>
  <c r="A1321" i="35"/>
  <c r="A1320" i="35"/>
  <c r="A1319" i="35"/>
  <c r="A1318" i="35"/>
  <c r="A1317" i="35"/>
  <c r="A1316" i="35"/>
  <c r="A1315" i="35"/>
  <c r="A1314" i="35"/>
  <c r="A1313" i="35"/>
  <c r="A1312" i="35"/>
  <c r="A1311" i="35"/>
  <c r="A1310" i="35"/>
  <c r="A1309" i="35"/>
  <c r="A1308" i="35"/>
  <c r="A1307" i="35"/>
  <c r="A1306" i="35"/>
  <c r="A1305" i="35"/>
  <c r="A1304" i="35"/>
  <c r="A1303" i="35"/>
  <c r="A1302" i="35"/>
  <c r="A1301" i="35"/>
  <c r="A1300" i="35"/>
  <c r="A1299" i="35"/>
  <c r="A1298" i="35"/>
  <c r="A1297" i="35"/>
  <c r="A1296" i="35"/>
  <c r="A1295" i="35"/>
  <c r="A1294" i="35"/>
  <c r="A1293" i="35"/>
  <c r="A1292" i="35"/>
  <c r="A1291" i="35"/>
  <c r="A1290" i="35"/>
  <c r="A1289" i="35"/>
  <c r="A1288" i="35"/>
  <c r="A1287" i="35"/>
  <c r="A1286" i="35"/>
  <c r="A1285" i="35"/>
  <c r="A1284" i="35"/>
  <c r="A1283" i="35"/>
  <c r="A1282" i="35"/>
  <c r="A1281" i="35"/>
  <c r="A1280" i="35"/>
  <c r="A1279" i="35"/>
  <c r="A1278" i="35"/>
  <c r="A1277" i="35"/>
  <c r="A1276" i="35"/>
  <c r="A1275" i="35"/>
  <c r="A1274" i="35"/>
  <c r="A1273" i="35"/>
  <c r="A1272" i="35"/>
  <c r="A1271" i="35"/>
  <c r="A1270" i="35"/>
  <c r="A1269" i="35"/>
  <c r="A1268" i="35"/>
  <c r="Q152" i="39"/>
  <c r="Q51" i="39" l="1"/>
  <c r="R51" i="39" s="1" a="1"/>
  <c r="R51" i="39" s="1"/>
  <c r="V51" i="39" s="1"/>
  <c r="Q48" i="39"/>
  <c r="Q37" i="39"/>
  <c r="Q7" i="39"/>
  <c r="Q15" i="39"/>
  <c r="Q114" i="39"/>
  <c r="Q117" i="39"/>
  <c r="Q4" i="39"/>
  <c r="R4" i="39" s="1" a="1"/>
  <c r="R4" i="39" s="1"/>
  <c r="V4" i="39" s="1"/>
  <c r="Q40" i="39"/>
  <c r="R40" i="39" s="1" a="1"/>
  <c r="R40" i="39" s="1"/>
  <c r="V40" i="39" s="1"/>
  <c r="Q108" i="39"/>
  <c r="E135" i="39"/>
  <c r="E146" i="39"/>
  <c r="F146" i="39" s="1" a="1"/>
  <c r="F146" i="39" s="1"/>
  <c r="J146" i="39" s="1"/>
  <c r="E148" i="39"/>
  <c r="F148" i="39" s="1" a="1"/>
  <c r="F148" i="39" s="1"/>
  <c r="J148" i="39" s="1"/>
  <c r="E154" i="39"/>
  <c r="F154" i="39" s="1" a="1"/>
  <c r="F154" i="39" s="1"/>
  <c r="J154" i="39" s="1"/>
  <c r="E141" i="39"/>
  <c r="E152" i="39"/>
  <c r="F152" i="39" s="1" a="1"/>
  <c r="F152" i="39" s="1"/>
  <c r="J152" i="39" s="1"/>
  <c r="Q66" i="39"/>
  <c r="Q39" i="39"/>
  <c r="Q105" i="39"/>
  <c r="Q13" i="39"/>
  <c r="Q52" i="39"/>
  <c r="Q102" i="39"/>
  <c r="Q57" i="39"/>
  <c r="Q115" i="39"/>
  <c r="Q120" i="39"/>
  <c r="Q46" i="39"/>
  <c r="Q63" i="39"/>
  <c r="Q12" i="39"/>
  <c r="Q111" i="39"/>
  <c r="R111" i="39" s="1" a="1"/>
  <c r="R111" i="39" s="1"/>
  <c r="V111" i="39" s="1"/>
  <c r="Q58" i="39"/>
  <c r="V240" i="39"/>
  <c r="E72" i="39"/>
  <c r="F72" i="39" s="1" a="1"/>
  <c r="F72" i="39" s="1"/>
  <c r="J72" i="39" s="1"/>
  <c r="E75" i="39"/>
  <c r="F75" i="39" s="1" a="1"/>
  <c r="F75" i="39" s="1"/>
  <c r="J75" i="39" s="1"/>
  <c r="E78" i="39"/>
  <c r="E81" i="39"/>
  <c r="E105" i="39"/>
  <c r="E129" i="39"/>
  <c r="E132" i="39"/>
  <c r="Q71" i="39"/>
  <c r="Q83" i="39"/>
  <c r="R83" i="39" s="1" a="1"/>
  <c r="R83" i="39" s="1"/>
  <c r="V83" i="39" s="1"/>
  <c r="Q89" i="39"/>
  <c r="Q92" i="39"/>
  <c r="R92" i="39" s="1" a="1"/>
  <c r="R92" i="39" s="1"/>
  <c r="V92" i="39" s="1"/>
  <c r="Q95" i="39"/>
  <c r="R95" i="39" s="1" a="1"/>
  <c r="R95" i="39" s="1"/>
  <c r="V95" i="39" s="1"/>
  <c r="Q98" i="39"/>
  <c r="Q101" i="39"/>
  <c r="Q110" i="39"/>
  <c r="Q113" i="39"/>
  <c r="Q116" i="39"/>
  <c r="Q119" i="39"/>
  <c r="Q122" i="39"/>
  <c r="R122" i="39" s="1" a="1"/>
  <c r="R122" i="39" s="1"/>
  <c r="V122" i="39" s="1"/>
  <c r="Q125" i="39"/>
  <c r="R125" i="39" s="1" a="1"/>
  <c r="R125" i="39" s="1"/>
  <c r="V125" i="39" s="1"/>
  <c r="Q131" i="39"/>
  <c r="U169" i="39"/>
  <c r="T229" i="39"/>
  <c r="T202" i="39"/>
  <c r="E55" i="39"/>
  <c r="E58" i="39"/>
  <c r="E61" i="39"/>
  <c r="E88" i="39"/>
  <c r="E91" i="39"/>
  <c r="F91" i="39" s="1" a="1"/>
  <c r="F91" i="39" s="1"/>
  <c r="J91" i="39" s="1"/>
  <c r="E94" i="39"/>
  <c r="E97" i="39"/>
  <c r="E121" i="39"/>
  <c r="F121" i="39" s="1" a="1"/>
  <c r="F121" i="39" s="1"/>
  <c r="J121" i="39" s="1"/>
  <c r="E124" i="39"/>
  <c r="F124" i="39" s="1" a="1"/>
  <c r="F124" i="39" s="1"/>
  <c r="J124" i="39" s="1"/>
  <c r="E52" i="39"/>
  <c r="Q67" i="39"/>
  <c r="E71" i="39"/>
  <c r="E74" i="39"/>
  <c r="E80" i="39"/>
  <c r="E83" i="39"/>
  <c r="E86" i="39"/>
  <c r="E104" i="39"/>
  <c r="F104" i="39" s="1" a="1"/>
  <c r="F104" i="39" s="1"/>
  <c r="J104" i="39" s="1"/>
  <c r="E110" i="39"/>
  <c r="E116" i="39"/>
  <c r="E119" i="39"/>
  <c r="F119" i="39" s="1" a="1"/>
  <c r="F119" i="39" s="1"/>
  <c r="J119" i="39" s="1"/>
  <c r="E122" i="39"/>
  <c r="E125" i="39"/>
  <c r="F125" i="39" s="1" a="1"/>
  <c r="F125" i="39" s="1"/>
  <c r="J125" i="39" s="1"/>
  <c r="E128" i="39"/>
  <c r="E131" i="39"/>
  <c r="F131" i="39" s="1" a="1"/>
  <c r="F131" i="39" s="1"/>
  <c r="J131" i="39" s="1"/>
  <c r="E134" i="39"/>
  <c r="F134" i="39" s="1" a="1"/>
  <c r="F134" i="39" s="1"/>
  <c r="J134" i="39" s="1"/>
  <c r="E137" i="39"/>
  <c r="F137" i="39" s="1" a="1"/>
  <c r="F137" i="39" s="1"/>
  <c r="J137" i="39" s="1"/>
  <c r="E143" i="39"/>
  <c r="F143" i="39" s="1" a="1"/>
  <c r="F143" i="39" s="1"/>
  <c r="J143" i="39" s="1"/>
  <c r="V222" i="39"/>
  <c r="Q10" i="39"/>
  <c r="Q16" i="39"/>
  <c r="Q19" i="39"/>
  <c r="Q22" i="39"/>
  <c r="Q25" i="39"/>
  <c r="R25" i="39" s="1" a="1"/>
  <c r="R25" i="39" s="1"/>
  <c r="V25" i="39" s="1"/>
  <c r="Q44" i="39"/>
  <c r="E4" i="39"/>
  <c r="Q2" i="39"/>
  <c r="R7" i="39" s="1" a="1"/>
  <c r="R7" i="39" s="1"/>
  <c r="Q29" i="39"/>
  <c r="R29" i="39" s="1" a="1"/>
  <c r="R29" i="39" s="1"/>
  <c r="V29" i="39" s="1"/>
  <c r="Q32" i="39"/>
  <c r="Q38" i="39"/>
  <c r="R38" i="39" s="1" a="1"/>
  <c r="R38" i="39" s="1"/>
  <c r="V38" i="39" s="1"/>
  <c r="Q41" i="39"/>
  <c r="T185" i="39"/>
  <c r="Q36" i="39"/>
  <c r="E18" i="39"/>
  <c r="E21" i="39"/>
  <c r="E24" i="39"/>
  <c r="E39" i="39"/>
  <c r="E42" i="39"/>
  <c r="E69" i="39"/>
  <c r="E8" i="39"/>
  <c r="E20" i="39"/>
  <c r="E23" i="39"/>
  <c r="E26" i="39"/>
  <c r="E29" i="39"/>
  <c r="E32" i="39"/>
  <c r="E35" i="39"/>
  <c r="Q85" i="39"/>
  <c r="Q88" i="39"/>
  <c r="R88" i="39" s="1" a="1"/>
  <c r="R88" i="39" s="1"/>
  <c r="V88" i="39" s="1"/>
  <c r="Q91" i="39"/>
  <c r="Q118" i="39"/>
  <c r="Q124" i="39"/>
  <c r="Q127" i="39"/>
  <c r="Q136" i="39"/>
  <c r="R136" i="39" s="1" a="1"/>
  <c r="R136" i="39" s="1"/>
  <c r="V136" i="39" s="1"/>
  <c r="Q139" i="39"/>
  <c r="R139" i="39" s="1" a="1"/>
  <c r="R139" i="39" s="1"/>
  <c r="V139" i="39" s="1"/>
  <c r="Q145" i="39"/>
  <c r="Q151" i="39"/>
  <c r="R151" i="39" s="1" a="1"/>
  <c r="R151" i="39" s="1"/>
  <c r="V151" i="39" s="1"/>
  <c r="Q157" i="39"/>
  <c r="R157" i="39" s="1" a="1"/>
  <c r="R157" i="39" s="1"/>
  <c r="V157" i="39" s="1"/>
  <c r="F153" i="48"/>
  <c r="S153" i="39" s="1"/>
  <c r="F156" i="48"/>
  <c r="S156" i="39" s="1"/>
  <c r="T156" i="39" s="1"/>
  <c r="F154" i="48"/>
  <c r="S154" i="39" s="1"/>
  <c r="F112" i="48"/>
  <c r="F64" i="48"/>
  <c r="Q61" i="39"/>
  <c r="V235" i="39"/>
  <c r="Q70" i="39"/>
  <c r="Q73" i="39"/>
  <c r="Q76" i="39"/>
  <c r="Q79" i="39"/>
  <c r="Q82" i="39"/>
  <c r="Q94" i="39"/>
  <c r="Q97" i="39"/>
  <c r="Q100" i="39"/>
  <c r="R100" i="39" s="1" a="1"/>
  <c r="R100" i="39" s="1"/>
  <c r="V100" i="39" s="1"/>
  <c r="T169" i="39"/>
  <c r="Q21" i="39"/>
  <c r="R21" i="39" s="1" a="1"/>
  <c r="R21" i="39" s="1"/>
  <c r="V21" i="39" s="1"/>
  <c r="Q24" i="39"/>
  <c r="Q27" i="39"/>
  <c r="Q30" i="39"/>
  <c r="Q33" i="39"/>
  <c r="Q103" i="39"/>
  <c r="Q106" i="39"/>
  <c r="R106" i="39" s="1" a="1"/>
  <c r="R106" i="39" s="1"/>
  <c r="V106" i="39" s="1"/>
  <c r="Q109" i="39"/>
  <c r="Q130" i="39"/>
  <c r="Q133" i="39"/>
  <c r="Q154" i="39"/>
  <c r="R154" i="39" s="1" a="1"/>
  <c r="R154" i="39" s="1"/>
  <c r="V154" i="39" s="1"/>
  <c r="Q43" i="39"/>
  <c r="Q5" i="39"/>
  <c r="Q20" i="39"/>
  <c r="V187" i="39"/>
  <c r="Q69" i="39"/>
  <c r="Q72" i="39"/>
  <c r="Q75" i="39"/>
  <c r="R75" i="39" s="1" a="1"/>
  <c r="R75" i="39" s="1"/>
  <c r="V75" i="39" s="1"/>
  <c r="Q78" i="39"/>
  <c r="Q81" i="39"/>
  <c r="Q84" i="39"/>
  <c r="Q87" i="39"/>
  <c r="R87" i="39" s="1" a="1"/>
  <c r="R87" i="39" s="1"/>
  <c r="V87" i="39" s="1"/>
  <c r="Q93" i="39"/>
  <c r="Q96" i="39"/>
  <c r="R96" i="39" s="1" a="1"/>
  <c r="R96" i="39" s="1"/>
  <c r="V96" i="39" s="1"/>
  <c r="Q99" i="39"/>
  <c r="R99" i="39" s="1" a="1"/>
  <c r="R99" i="39" s="1"/>
  <c r="V99" i="39" s="1"/>
  <c r="Q68" i="39"/>
  <c r="Q74" i="39"/>
  <c r="Q80" i="39"/>
  <c r="V213" i="39"/>
  <c r="V189" i="39"/>
  <c r="Q50" i="39"/>
  <c r="R50" i="39" s="1" a="1"/>
  <c r="R50" i="39" s="1"/>
  <c r="V50" i="39" s="1"/>
  <c r="Q53" i="39"/>
  <c r="Q56" i="39"/>
  <c r="Q59" i="39"/>
  <c r="E45" i="39"/>
  <c r="E63" i="39"/>
  <c r="E66" i="39"/>
  <c r="F66" i="39" s="1" a="1"/>
  <c r="F66" i="39" s="1"/>
  <c r="J66" i="39" s="1"/>
  <c r="E65" i="39"/>
  <c r="E40" i="39"/>
  <c r="E100" i="39"/>
  <c r="F100" i="39" s="1" a="1"/>
  <c r="F100" i="39" s="1"/>
  <c r="J100" i="39" s="1"/>
  <c r="E84" i="39"/>
  <c r="E19" i="39"/>
  <c r="E73" i="39"/>
  <c r="E82" i="39"/>
  <c r="T209" i="39"/>
  <c r="V209" i="39"/>
  <c r="V201" i="39"/>
  <c r="T201" i="39"/>
  <c r="V210" i="39"/>
  <c r="T210" i="39"/>
  <c r="T182" i="39"/>
  <c r="V182" i="39"/>
  <c r="T203" i="39"/>
  <c r="V203" i="39"/>
  <c r="V194" i="39"/>
  <c r="T194" i="39"/>
  <c r="V212" i="39"/>
  <c r="T212" i="39"/>
  <c r="E114" i="39"/>
  <c r="E117" i="39"/>
  <c r="E120" i="39"/>
  <c r="Q121" i="39"/>
  <c r="R121" i="39" s="1" a="1"/>
  <c r="R121" i="39" s="1"/>
  <c r="V121" i="39" s="1"/>
  <c r="Q142" i="39"/>
  <c r="R142" i="39" s="1" a="1"/>
  <c r="R142" i="39" s="1"/>
  <c r="V142" i="39" s="1"/>
  <c r="Q148" i="39"/>
  <c r="R148" i="39" s="1" a="1"/>
  <c r="R148" i="39" s="1"/>
  <c r="V148" i="39" s="1"/>
  <c r="Q60" i="39"/>
  <c r="T230" i="39"/>
  <c r="Q26" i="39"/>
  <c r="E34" i="39"/>
  <c r="E101" i="39"/>
  <c r="V196" i="39"/>
  <c r="E107" i="39"/>
  <c r="F107" i="39" s="1" a="1"/>
  <c r="F107" i="39" s="1"/>
  <c r="J107" i="39" s="1"/>
  <c r="Q123" i="39"/>
  <c r="Q153" i="39"/>
  <c r="R153" i="39" s="1" a="1"/>
  <c r="R153" i="39" s="1"/>
  <c r="V153" i="39" s="1"/>
  <c r="V180" i="39"/>
  <c r="E46" i="39"/>
  <c r="F46" i="39" s="1" a="1"/>
  <c r="F46" i="39" s="1"/>
  <c r="J46" i="39" s="1"/>
  <c r="Q62" i="39"/>
  <c r="V207" i="39"/>
  <c r="Q86" i="39"/>
  <c r="V176" i="39"/>
  <c r="E112" i="39"/>
  <c r="Q128" i="39"/>
  <c r="Q146" i="39"/>
  <c r="R146" i="39" s="1" a="1"/>
  <c r="R146" i="39" s="1"/>
  <c r="V146" i="39" s="1"/>
  <c r="F16" i="48"/>
  <c r="F101" i="48"/>
  <c r="F7" i="48"/>
  <c r="F19" i="48"/>
  <c r="F31" i="48"/>
  <c r="F43" i="48"/>
  <c r="F55" i="48"/>
  <c r="F67" i="48"/>
  <c r="F79" i="48"/>
  <c r="F91" i="48"/>
  <c r="F103" i="48"/>
  <c r="F115" i="48"/>
  <c r="F127" i="48"/>
  <c r="F139" i="48"/>
  <c r="S139" i="39" s="1"/>
  <c r="F151" i="48"/>
  <c r="G151" i="48" s="1"/>
  <c r="F148" i="48"/>
  <c r="S148" i="39" s="1"/>
  <c r="F113" i="48"/>
  <c r="F8" i="48"/>
  <c r="F20" i="48"/>
  <c r="F32" i="48"/>
  <c r="F44" i="48"/>
  <c r="F56" i="48"/>
  <c r="F68" i="48"/>
  <c r="F80" i="48"/>
  <c r="F92" i="48"/>
  <c r="F104" i="48"/>
  <c r="F116" i="48"/>
  <c r="F128" i="48"/>
  <c r="F140" i="48"/>
  <c r="S140" i="39" s="1"/>
  <c r="U140" i="39" s="1"/>
  <c r="F152" i="48"/>
  <c r="S152" i="39" s="1"/>
  <c r="F100" i="48"/>
  <c r="F9" i="48"/>
  <c r="F21" i="48"/>
  <c r="F33" i="48"/>
  <c r="F45" i="48"/>
  <c r="F57" i="48"/>
  <c r="F69" i="48"/>
  <c r="F81" i="48"/>
  <c r="F93" i="48"/>
  <c r="F105" i="48"/>
  <c r="F117" i="48"/>
  <c r="F129" i="48"/>
  <c r="F141" i="48"/>
  <c r="S141" i="39" s="1"/>
  <c r="U141" i="39" s="1"/>
  <c r="F28" i="48"/>
  <c r="F136" i="48"/>
  <c r="S136" i="39" s="1"/>
  <c r="F10" i="48"/>
  <c r="F22" i="48"/>
  <c r="F34" i="48"/>
  <c r="F46" i="48"/>
  <c r="F58" i="48"/>
  <c r="F70" i="48"/>
  <c r="F82" i="48"/>
  <c r="F94" i="48"/>
  <c r="F106" i="48"/>
  <c r="F118" i="48"/>
  <c r="F130" i="48"/>
  <c r="F142" i="48"/>
  <c r="G142" i="48" s="1"/>
  <c r="F124" i="48"/>
  <c r="F130" i="1"/>
  <c r="F11" i="48"/>
  <c r="F23" i="48"/>
  <c r="F35" i="48"/>
  <c r="F47" i="48"/>
  <c r="F59" i="48"/>
  <c r="F71" i="48"/>
  <c r="F83" i="48"/>
  <c r="F107" i="48"/>
  <c r="F119" i="48"/>
  <c r="F131" i="48"/>
  <c r="F143" i="48"/>
  <c r="S143" i="39" s="1"/>
  <c r="F155" i="48"/>
  <c r="G155" i="48" s="1"/>
  <c r="F52" i="48"/>
  <c r="F95" i="48"/>
  <c r="F77" i="1"/>
  <c r="F12" i="48"/>
  <c r="F24" i="48"/>
  <c r="F36" i="48"/>
  <c r="F48" i="48"/>
  <c r="F60" i="48"/>
  <c r="F72" i="48"/>
  <c r="F84" i="48"/>
  <c r="F96" i="48"/>
  <c r="F108" i="48"/>
  <c r="F120" i="48"/>
  <c r="F132" i="48"/>
  <c r="F144" i="48"/>
  <c r="S144" i="39" s="1"/>
  <c r="T144" i="39" s="1"/>
  <c r="F88" i="48"/>
  <c r="F120" i="1"/>
  <c r="F13" i="48"/>
  <c r="F25" i="48"/>
  <c r="F37" i="48"/>
  <c r="F49" i="48"/>
  <c r="F61" i="48"/>
  <c r="F73" i="48"/>
  <c r="F85" i="48"/>
  <c r="F97" i="48"/>
  <c r="F109" i="48"/>
  <c r="F121" i="48"/>
  <c r="F133" i="48"/>
  <c r="F145" i="48"/>
  <c r="F157" i="48"/>
  <c r="G157" i="48" s="1"/>
  <c r="F4" i="48"/>
  <c r="F76" i="48"/>
  <c r="F157" i="1"/>
  <c r="G157" i="39" s="1"/>
  <c r="F2" i="48"/>
  <c r="F14" i="48"/>
  <c r="F26" i="48"/>
  <c r="F38" i="48"/>
  <c r="F50" i="48"/>
  <c r="F62" i="48"/>
  <c r="F74" i="48"/>
  <c r="F86" i="48"/>
  <c r="F98" i="48"/>
  <c r="F110" i="48"/>
  <c r="F122" i="48"/>
  <c r="F134" i="48"/>
  <c r="S134" i="39" s="1"/>
  <c r="F146" i="48"/>
  <c r="S146" i="39" s="1"/>
  <c r="F3" i="48"/>
  <c r="F15" i="48"/>
  <c r="F27" i="48"/>
  <c r="F39" i="48"/>
  <c r="F51" i="48"/>
  <c r="F63" i="48"/>
  <c r="F75" i="48"/>
  <c r="F87" i="48"/>
  <c r="F99" i="48"/>
  <c r="F111" i="48"/>
  <c r="F123" i="48"/>
  <c r="F135" i="48"/>
  <c r="G135" i="48" s="1"/>
  <c r="F147" i="48"/>
  <c r="S147" i="39" s="1"/>
  <c r="F40" i="48"/>
  <c r="F5" i="48"/>
  <c r="F17" i="48"/>
  <c r="F41" i="48"/>
  <c r="F53" i="48"/>
  <c r="F65" i="48"/>
  <c r="F77" i="48"/>
  <c r="F89" i="48"/>
  <c r="F125" i="48"/>
  <c r="F137" i="48"/>
  <c r="S137" i="39" s="1"/>
  <c r="F149" i="48"/>
  <c r="S149" i="39" s="1"/>
  <c r="F29" i="48"/>
  <c r="F6" i="48"/>
  <c r="F18" i="48"/>
  <c r="F30" i="48"/>
  <c r="F42" i="48"/>
  <c r="F54" i="48"/>
  <c r="F66" i="48"/>
  <c r="F78" i="48"/>
  <c r="F90" i="48"/>
  <c r="F102" i="48"/>
  <c r="F114" i="48"/>
  <c r="F126" i="48"/>
  <c r="F138" i="48"/>
  <c r="G138" i="48" s="1"/>
  <c r="F150" i="48"/>
  <c r="G150" i="48" s="1"/>
  <c r="V238" i="39"/>
  <c r="T238" i="39"/>
  <c r="T188" i="39"/>
  <c r="V188" i="39"/>
  <c r="R2" i="39" a="1"/>
  <c r="R2" i="39" s="1"/>
  <c r="T199" i="39"/>
  <c r="V199" i="39"/>
  <c r="V178" i="39"/>
  <c r="T178" i="39"/>
  <c r="V179" i="39"/>
  <c r="T179" i="39"/>
  <c r="V219" i="39"/>
  <c r="T219" i="39"/>
  <c r="V204" i="39"/>
  <c r="T204" i="39"/>
  <c r="V233" i="39"/>
  <c r="T233" i="39"/>
  <c r="Q11" i="39"/>
  <c r="Q45" i="39"/>
  <c r="Q55" i="39"/>
  <c r="R55" i="39" s="1" a="1"/>
  <c r="R55" i="39" s="1"/>
  <c r="V55" i="39" s="1"/>
  <c r="V241" i="39"/>
  <c r="T224" i="39"/>
  <c r="V226" i="39"/>
  <c r="T221" i="39"/>
  <c r="V206" i="39"/>
  <c r="T236" i="39"/>
  <c r="T218" i="39"/>
  <c r="Q28" i="39"/>
  <c r="Q31" i="39"/>
  <c r="R31" i="39" s="1" a="1"/>
  <c r="R31" i="39" s="1"/>
  <c r="V31" i="39" s="1"/>
  <c r="Q34" i="39"/>
  <c r="Q54" i="39"/>
  <c r="Q104" i="39"/>
  <c r="Q107" i="39"/>
  <c r="V200" i="39"/>
  <c r="T173" i="39"/>
  <c r="V216" i="39"/>
  <c r="Q3" i="39"/>
  <c r="R3" i="39" s="1" a="1"/>
  <c r="R3" i="39" s="1"/>
  <c r="V3" i="39" s="1"/>
  <c r="Q6" i="39"/>
  <c r="Q18" i="39"/>
  <c r="Q47" i="39"/>
  <c r="V231" i="39"/>
  <c r="Q17" i="39"/>
  <c r="Q90" i="39"/>
  <c r="Q147" i="39"/>
  <c r="R147" i="39" s="1" a="1"/>
  <c r="R147" i="39" s="1"/>
  <c r="V147" i="39" s="1"/>
  <c r="Q8" i="39"/>
  <c r="Q49" i="39"/>
  <c r="R49" i="39" s="1" a="1"/>
  <c r="R49" i="39" s="1"/>
  <c r="V49" i="39" s="1"/>
  <c r="Q65" i="39"/>
  <c r="R65" i="39" s="1" a="1"/>
  <c r="R65" i="39" s="1"/>
  <c r="V65" i="39" s="1"/>
  <c r="Q14" i="39"/>
  <c r="R14" i="39" s="1" a="1"/>
  <c r="R14" i="39" s="1"/>
  <c r="V14" i="39" s="1"/>
  <c r="T232" i="39"/>
  <c r="T211" i="39"/>
  <c r="Q23" i="39"/>
  <c r="Q77" i="39"/>
  <c r="R77" i="39" s="1" a="1"/>
  <c r="R77" i="39" s="1"/>
  <c r="V77" i="39" s="1"/>
  <c r="Q112" i="39"/>
  <c r="Q137" i="39"/>
  <c r="Q35" i="39"/>
  <c r="Q143" i="39"/>
  <c r="R143" i="39" s="1" a="1"/>
  <c r="R143" i="39" s="1"/>
  <c r="V143" i="39" s="1"/>
  <c r="E30" i="39"/>
  <c r="E33" i="39"/>
  <c r="E36" i="39"/>
  <c r="E53" i="39"/>
  <c r="F53" i="39" s="1" a="1"/>
  <c r="F53" i="39" s="1"/>
  <c r="J53" i="39" s="1"/>
  <c r="E56" i="39"/>
  <c r="E59" i="39"/>
  <c r="E103" i="39"/>
  <c r="E106" i="39"/>
  <c r="F106" i="39" s="1" a="1"/>
  <c r="F106" i="39" s="1"/>
  <c r="J106" i="39" s="1"/>
  <c r="E2" i="39"/>
  <c r="F142" i="39" s="1" a="1"/>
  <c r="F142" i="39" s="1"/>
  <c r="E5" i="39"/>
  <c r="E11" i="39"/>
  <c r="E14" i="39"/>
  <c r="E17" i="39"/>
  <c r="E62" i="39"/>
  <c r="E87" i="39"/>
  <c r="E90" i="39"/>
  <c r="F90" i="39" s="1" a="1"/>
  <c r="F90" i="39" s="1"/>
  <c r="J90" i="39" s="1"/>
  <c r="E93" i="39"/>
  <c r="E96" i="39"/>
  <c r="E99" i="39"/>
  <c r="F99" i="39" s="1" a="1"/>
  <c r="F99" i="39" s="1"/>
  <c r="J99" i="39" s="1"/>
  <c r="E150" i="39"/>
  <c r="E153" i="39"/>
  <c r="E7" i="39"/>
  <c r="E89" i="39"/>
  <c r="E92" i="39"/>
  <c r="F92" i="39" s="1" a="1"/>
  <c r="F92" i="39" s="1"/>
  <c r="J92" i="39" s="1"/>
  <c r="E127" i="39"/>
  <c r="E149" i="39"/>
  <c r="E48" i="39"/>
  <c r="E38" i="39"/>
  <c r="E95" i="39"/>
  <c r="F95" i="39" s="1" a="1"/>
  <c r="F95" i="39" s="1"/>
  <c r="J95" i="39" s="1"/>
  <c r="E98" i="39"/>
  <c r="E111" i="39"/>
  <c r="E130" i="39"/>
  <c r="F130" i="39" s="1" a="1"/>
  <c r="F130" i="39" s="1"/>
  <c r="J130" i="39" s="1"/>
  <c r="E133" i="39"/>
  <c r="E22" i="39"/>
  <c r="F22" i="39" s="1" a="1"/>
  <c r="F22" i="39" s="1"/>
  <c r="J22" i="39" s="1"/>
  <c r="E28" i="39"/>
  <c r="E41" i="39"/>
  <c r="F41" i="39" s="1" a="1"/>
  <c r="F41" i="39" s="1"/>
  <c r="J41" i="39" s="1"/>
  <c r="E70" i="39"/>
  <c r="E79" i="39"/>
  <c r="E136" i="39"/>
  <c r="F136" i="39" s="1" a="1"/>
  <c r="F136" i="39" s="1"/>
  <c r="J136" i="39" s="1"/>
  <c r="E139" i="39"/>
  <c r="E155" i="39"/>
  <c r="E31" i="39"/>
  <c r="E47" i="39"/>
  <c r="F47" i="39" s="1" a="1"/>
  <c r="F47" i="39" s="1"/>
  <c r="J47" i="39" s="1"/>
  <c r="E54" i="39"/>
  <c r="E57" i="39"/>
  <c r="F57" i="39" s="1" a="1"/>
  <c r="F57" i="39" s="1"/>
  <c r="J57" i="39" s="1"/>
  <c r="E60" i="39"/>
  <c r="E85" i="39"/>
  <c r="F85" i="39" s="1" a="1"/>
  <c r="F85" i="39" s="1"/>
  <c r="J85" i="39" s="1"/>
  <c r="E123" i="39"/>
  <c r="E126" i="39"/>
  <c r="F126" i="39" s="1" a="1"/>
  <c r="F126" i="39" s="1"/>
  <c r="J126" i="39" s="1"/>
  <c r="E9" i="39"/>
  <c r="E12" i="39"/>
  <c r="E15" i="39"/>
  <c r="E68" i="39"/>
  <c r="E37" i="39"/>
  <c r="E102" i="39"/>
  <c r="J172" i="39"/>
  <c r="E27" i="39"/>
  <c r="E151" i="39"/>
  <c r="F151" i="39" s="1" a="1"/>
  <c r="F151" i="39" s="1"/>
  <c r="J151" i="39" s="1"/>
  <c r="H185" i="39"/>
  <c r="H197" i="39"/>
  <c r="E113" i="39"/>
  <c r="E144" i="39"/>
  <c r="E118" i="39"/>
  <c r="F118" i="39" s="1" a="1"/>
  <c r="F118" i="39" s="1"/>
  <c r="J118" i="39" s="1"/>
  <c r="E140" i="39"/>
  <c r="E108" i="39"/>
  <c r="E64" i="39"/>
  <c r="G162" i="48"/>
  <c r="V192" i="39"/>
  <c r="T192" i="39"/>
  <c r="T234" i="39"/>
  <c r="V234" i="39"/>
  <c r="T239" i="39"/>
  <c r="V239" i="39"/>
  <c r="V220" i="39"/>
  <c r="T220" i="39"/>
  <c r="V170" i="39"/>
  <c r="T170" i="39"/>
  <c r="V223" i="39"/>
  <c r="T223" i="39"/>
  <c r="V214" i="39"/>
  <c r="T214" i="39"/>
  <c r="T181" i="39"/>
  <c r="V181" i="39"/>
  <c r="T228" i="39"/>
  <c r="V228" i="39"/>
  <c r="V177" i="39"/>
  <c r="T177" i="39"/>
  <c r="T208" i="39"/>
  <c r="V208" i="39"/>
  <c r="V227" i="39"/>
  <c r="T227" i="39"/>
  <c r="T225" i="39"/>
  <c r="V225" i="39"/>
  <c r="T195" i="39"/>
  <c r="V195" i="39"/>
  <c r="T198" i="39"/>
  <c r="V198" i="39"/>
  <c r="T172" i="39"/>
  <c r="V172" i="39"/>
  <c r="T186" i="39"/>
  <c r="V186" i="39"/>
  <c r="V217" i="39"/>
  <c r="T217" i="39"/>
  <c r="T215" i="39"/>
  <c r="V215" i="39"/>
  <c r="V183" i="39"/>
  <c r="T183" i="39"/>
  <c r="V205" i="39"/>
  <c r="T237" i="39"/>
  <c r="T193" i="39"/>
  <c r="V191" i="39"/>
  <c r="T175" i="39"/>
  <c r="T197" i="39"/>
  <c r="H214" i="39"/>
  <c r="J214" i="39"/>
  <c r="T190" i="39"/>
  <c r="J207" i="39"/>
  <c r="H207" i="39"/>
  <c r="T171" i="39"/>
  <c r="T184" i="39"/>
  <c r="V174" i="39"/>
  <c r="E157" i="39"/>
  <c r="F157" i="39" s="1" a="1"/>
  <c r="F157" i="39" s="1"/>
  <c r="J157" i="39" s="1"/>
  <c r="U163" i="39"/>
  <c r="U162" i="39"/>
  <c r="E44" i="39"/>
  <c r="E50" i="39"/>
  <c r="E51" i="39"/>
  <c r="U158" i="39"/>
  <c r="F118" i="1"/>
  <c r="F106" i="1"/>
  <c r="F94" i="1"/>
  <c r="F82" i="1"/>
  <c r="F70" i="1"/>
  <c r="F58" i="1"/>
  <c r="F46" i="1"/>
  <c r="F34" i="1"/>
  <c r="F22" i="1"/>
  <c r="F10" i="1"/>
  <c r="F122" i="1"/>
  <c r="F134" i="1"/>
  <c r="F146" i="1"/>
  <c r="G146" i="1" s="1"/>
  <c r="F117" i="1"/>
  <c r="F105" i="1"/>
  <c r="F93" i="1"/>
  <c r="F81" i="1"/>
  <c r="F69" i="1"/>
  <c r="F57" i="1"/>
  <c r="F45" i="1"/>
  <c r="F33" i="1"/>
  <c r="F21" i="1"/>
  <c r="F9" i="1"/>
  <c r="F123" i="1"/>
  <c r="F135" i="1"/>
  <c r="F147" i="1"/>
  <c r="G147" i="1" s="1"/>
  <c r="F116" i="1"/>
  <c r="F104" i="1"/>
  <c r="F92" i="1"/>
  <c r="F80" i="1"/>
  <c r="F68" i="1"/>
  <c r="F56" i="1"/>
  <c r="F44" i="1"/>
  <c r="F32" i="1"/>
  <c r="F20" i="1"/>
  <c r="F8" i="1"/>
  <c r="F124" i="1"/>
  <c r="F136" i="1"/>
  <c r="G136" i="1" s="1"/>
  <c r="F148" i="1"/>
  <c r="G148" i="1" s="1"/>
  <c r="F115" i="1"/>
  <c r="F103" i="1"/>
  <c r="F91" i="1"/>
  <c r="F79" i="1"/>
  <c r="F67" i="1"/>
  <c r="F55" i="1"/>
  <c r="F43" i="1"/>
  <c r="F31" i="1"/>
  <c r="F19" i="1"/>
  <c r="F7" i="1"/>
  <c r="F125" i="1"/>
  <c r="F137" i="1"/>
  <c r="G137" i="1" s="1"/>
  <c r="F149" i="1"/>
  <c r="G149" i="39" s="1"/>
  <c r="F114" i="1"/>
  <c r="F102" i="1"/>
  <c r="F90" i="1"/>
  <c r="F78" i="1"/>
  <c r="F66" i="1"/>
  <c r="F54" i="1"/>
  <c r="F42" i="1"/>
  <c r="F30" i="1"/>
  <c r="F18" i="1"/>
  <c r="F6" i="1"/>
  <c r="F126" i="1"/>
  <c r="F138" i="1"/>
  <c r="F150" i="1"/>
  <c r="G150" i="39" s="1"/>
  <c r="F113" i="1"/>
  <c r="F101" i="1"/>
  <c r="F89" i="1"/>
  <c r="F65" i="1"/>
  <c r="F53" i="1"/>
  <c r="F41" i="1"/>
  <c r="F29" i="1"/>
  <c r="F17" i="1"/>
  <c r="F5" i="1"/>
  <c r="F127" i="1"/>
  <c r="F139" i="1"/>
  <c r="F151" i="1"/>
  <c r="F112" i="1"/>
  <c r="F100" i="1"/>
  <c r="F88" i="1"/>
  <c r="F76" i="1"/>
  <c r="F64" i="1"/>
  <c r="F52" i="1"/>
  <c r="F40" i="1"/>
  <c r="F28" i="1"/>
  <c r="F16" i="1"/>
  <c r="F4" i="1"/>
  <c r="F128" i="1"/>
  <c r="F140" i="1"/>
  <c r="F152" i="1"/>
  <c r="F111" i="1"/>
  <c r="F99" i="1"/>
  <c r="F87" i="1"/>
  <c r="F75" i="1"/>
  <c r="F63" i="1"/>
  <c r="F51" i="1"/>
  <c r="F39" i="1"/>
  <c r="F27" i="1"/>
  <c r="F15" i="1"/>
  <c r="F3" i="1"/>
  <c r="F129" i="1"/>
  <c r="F141" i="1"/>
  <c r="F153" i="1"/>
  <c r="G153" i="39" s="1"/>
  <c r="F110" i="1"/>
  <c r="F98" i="1"/>
  <c r="F86" i="1"/>
  <c r="F74" i="1"/>
  <c r="F62" i="1"/>
  <c r="F50" i="1"/>
  <c r="F38" i="1"/>
  <c r="F26" i="1"/>
  <c r="F14" i="1"/>
  <c r="F2" i="1"/>
  <c r="F142" i="1"/>
  <c r="F154" i="1"/>
  <c r="G154" i="1" s="1"/>
  <c r="F109" i="1"/>
  <c r="F97" i="1"/>
  <c r="F85" i="1"/>
  <c r="F73" i="1"/>
  <c r="F61" i="1"/>
  <c r="F49" i="1"/>
  <c r="F37" i="1"/>
  <c r="F25" i="1"/>
  <c r="F13" i="1"/>
  <c r="F119" i="1"/>
  <c r="F131" i="1"/>
  <c r="F143" i="1"/>
  <c r="F155" i="1"/>
  <c r="G155" i="39" s="1"/>
  <c r="F108" i="1"/>
  <c r="F96" i="1"/>
  <c r="F84" i="1"/>
  <c r="F72" i="1"/>
  <c r="F60" i="1"/>
  <c r="F48" i="1"/>
  <c r="F36" i="1"/>
  <c r="F24" i="1"/>
  <c r="F12" i="1"/>
  <c r="F132" i="1"/>
  <c r="F144" i="1"/>
  <c r="F156" i="1"/>
  <c r="F107" i="1"/>
  <c r="F95" i="1"/>
  <c r="F83" i="1"/>
  <c r="F71" i="1"/>
  <c r="F59" i="1"/>
  <c r="F47" i="1"/>
  <c r="F35" i="1"/>
  <c r="F23" i="1"/>
  <c r="F11" i="1"/>
  <c r="F121" i="1"/>
  <c r="F133" i="1"/>
  <c r="F145" i="1"/>
  <c r="G145" i="39" s="1"/>
  <c r="J222" i="39"/>
  <c r="H222" i="39"/>
  <c r="J226" i="39"/>
  <c r="H226" i="39"/>
  <c r="J173" i="39"/>
  <c r="H173" i="39"/>
  <c r="J229" i="39"/>
  <c r="H229" i="39"/>
  <c r="H175" i="39"/>
  <c r="J175" i="39"/>
  <c r="H206" i="39"/>
  <c r="J206" i="39"/>
  <c r="H211" i="39"/>
  <c r="E3" i="39"/>
  <c r="F3" i="39" s="1" a="1"/>
  <c r="F3" i="39" s="1"/>
  <c r="J3" i="39" s="1"/>
  <c r="E6" i="39"/>
  <c r="E25" i="39"/>
  <c r="F25" i="39" s="1" a="1"/>
  <c r="F25" i="39" s="1"/>
  <c r="J25" i="39" s="1"/>
  <c r="E43" i="39"/>
  <c r="E49" i="39"/>
  <c r="E67" i="39"/>
  <c r="E77" i="39"/>
  <c r="F77" i="39" s="1" a="1"/>
  <c r="F77" i="39" s="1"/>
  <c r="J77" i="39" s="1"/>
  <c r="E76" i="39"/>
  <c r="E10" i="39"/>
  <c r="E13" i="39"/>
  <c r="E16" i="39"/>
  <c r="E109" i="39"/>
  <c r="E115" i="39"/>
  <c r="S166" i="39"/>
  <c r="T166" i="39" s="1"/>
  <c r="J221" i="39"/>
  <c r="H221" i="39"/>
  <c r="J193" i="39"/>
  <c r="H193" i="39"/>
  <c r="J239" i="39"/>
  <c r="H239" i="39"/>
  <c r="J184" i="39"/>
  <c r="H184" i="39"/>
  <c r="J201" i="39"/>
  <c r="H201" i="39"/>
  <c r="H170" i="39"/>
  <c r="J170" i="39"/>
  <c r="J227" i="39"/>
  <c r="H227" i="39"/>
  <c r="H199" i="39"/>
  <c r="J199" i="39"/>
  <c r="J188" i="39"/>
  <c r="H188" i="39"/>
  <c r="H240" i="39"/>
  <c r="J240" i="39"/>
  <c r="J212" i="39"/>
  <c r="H212" i="39"/>
  <c r="H171" i="39"/>
  <c r="J171" i="39"/>
  <c r="J182" i="39"/>
  <c r="H182" i="39"/>
  <c r="H192" i="39"/>
  <c r="J192" i="39"/>
  <c r="H183" i="39"/>
  <c r="J183" i="39"/>
  <c r="H216" i="39"/>
  <c r="J216" i="39"/>
  <c r="J232" i="39"/>
  <c r="H232" i="39"/>
  <c r="J181" i="39"/>
  <c r="H181" i="39"/>
  <c r="I164" i="39"/>
  <c r="G165" i="48"/>
  <c r="G163" i="48"/>
  <c r="G164" i="1"/>
  <c r="G159" i="39"/>
  <c r="I159" i="39" s="1"/>
  <c r="T163" i="39"/>
  <c r="T158" i="39"/>
  <c r="G166" i="1"/>
  <c r="G161" i="39"/>
  <c r="I161" i="39" s="1"/>
  <c r="T162" i="39"/>
  <c r="G163" i="39"/>
  <c r="H163" i="39" s="1"/>
  <c r="T164" i="39"/>
  <c r="U164" i="39"/>
  <c r="G164" i="48"/>
  <c r="G168" i="48"/>
  <c r="S168" i="39"/>
  <c r="J219" i="39"/>
  <c r="H219" i="39"/>
  <c r="H194" i="39"/>
  <c r="J194" i="39"/>
  <c r="J237" i="39"/>
  <c r="H237" i="39"/>
  <c r="J218" i="39"/>
  <c r="H218" i="39"/>
  <c r="J215" i="39"/>
  <c r="H215" i="39"/>
  <c r="J209" i="39"/>
  <c r="H209" i="39"/>
  <c r="J220" i="39"/>
  <c r="H220" i="39"/>
  <c r="H198" i="39"/>
  <c r="J198" i="39"/>
  <c r="G169" i="39"/>
  <c r="G169" i="1"/>
  <c r="H235" i="39"/>
  <c r="J195" i="39"/>
  <c r="H195" i="39"/>
  <c r="H217" i="39"/>
  <c r="J217" i="39"/>
  <c r="H176" i="39"/>
  <c r="J176" i="39"/>
  <c r="H190" i="39"/>
  <c r="J190" i="39"/>
  <c r="J238" i="39"/>
  <c r="H238" i="39"/>
  <c r="J233" i="39"/>
  <c r="H233" i="39"/>
  <c r="H241" i="39"/>
  <c r="J241" i="39"/>
  <c r="J187" i="39"/>
  <c r="H187" i="39"/>
  <c r="J208" i="39"/>
  <c r="H208" i="39"/>
  <c r="J228" i="39"/>
  <c r="H228" i="39"/>
  <c r="H234" i="39"/>
  <c r="J234" i="39"/>
  <c r="H231" i="39"/>
  <c r="J231" i="39"/>
  <c r="H196" i="39"/>
  <c r="J196" i="39"/>
  <c r="H177" i="39"/>
  <c r="J177" i="39"/>
  <c r="H189" i="39"/>
  <c r="J189" i="39"/>
  <c r="H200" i="39"/>
  <c r="J200" i="39"/>
  <c r="H180" i="39"/>
  <c r="J180" i="39"/>
  <c r="H202" i="39"/>
  <c r="J202" i="39"/>
  <c r="H213" i="39"/>
  <c r="J213" i="39"/>
  <c r="J236" i="39"/>
  <c r="H236" i="39"/>
  <c r="H223" i="39"/>
  <c r="J223" i="39"/>
  <c r="H178" i="39"/>
  <c r="J178" i="39"/>
  <c r="H191" i="39"/>
  <c r="J191" i="39"/>
  <c r="J174" i="39"/>
  <c r="H174" i="39"/>
  <c r="J204" i="39"/>
  <c r="H204" i="39"/>
  <c r="J230" i="39"/>
  <c r="H230" i="39"/>
  <c r="J179" i="39"/>
  <c r="H179" i="39"/>
  <c r="J205" i="39"/>
  <c r="H205" i="39"/>
  <c r="H186" i="39"/>
  <c r="J186" i="39"/>
  <c r="J210" i="39"/>
  <c r="H210" i="39"/>
  <c r="J224" i="39"/>
  <c r="H224" i="39"/>
  <c r="J225" i="39"/>
  <c r="H225" i="39"/>
  <c r="H203" i="39"/>
  <c r="J203" i="39"/>
  <c r="I165" i="39"/>
  <c r="F165" i="39" a="1"/>
  <c r="F165" i="39" s="1"/>
  <c r="T159" i="39"/>
  <c r="U159" i="39"/>
  <c r="G160" i="39"/>
  <c r="G159" i="48"/>
  <c r="G162" i="39"/>
  <c r="H162" i="39" s="1"/>
  <c r="S161" i="39"/>
  <c r="G167" i="39"/>
  <c r="G167" i="1"/>
  <c r="T165" i="39"/>
  <c r="U165" i="39"/>
  <c r="I166" i="39"/>
  <c r="H166" i="39"/>
  <c r="G168" i="39"/>
  <c r="U160" i="39"/>
  <c r="T160" i="39"/>
  <c r="G160" i="48"/>
  <c r="S167" i="39"/>
  <c r="T167" i="39" s="1"/>
  <c r="G167" i="48"/>
  <c r="H164" i="39"/>
  <c r="G165" i="1"/>
  <c r="G158" i="48"/>
  <c r="G158" i="39"/>
  <c r="G158" i="1"/>
  <c r="R93" i="39" l="1" a="1"/>
  <c r="R93" i="39" s="1"/>
  <c r="V2" i="39"/>
  <c r="F86" i="39" a="1"/>
  <c r="F86" i="39" s="1"/>
  <c r="F59" i="39" a="1"/>
  <c r="F59" i="39" s="1"/>
  <c r="F105" i="39" a="1"/>
  <c r="F105" i="39" s="1"/>
  <c r="F64" i="39" a="1"/>
  <c r="F64" i="39" s="1"/>
  <c r="F14" i="39" a="1"/>
  <c r="F14" i="39" s="1"/>
  <c r="F111" i="39" a="1"/>
  <c r="F111" i="39" s="1"/>
  <c r="F32" i="39" a="1"/>
  <c r="F32" i="39" s="1"/>
  <c r="F144" i="39" a="1"/>
  <c r="F144" i="39" s="1"/>
  <c r="F135" i="39" a="1"/>
  <c r="F135" i="39" s="1"/>
  <c r="F78" i="39" a="1"/>
  <c r="F78" i="39" s="1"/>
  <c r="R103" i="39" a="1"/>
  <c r="R103" i="39" s="1"/>
  <c r="R34" i="39" a="1"/>
  <c r="R34" i="39" s="1"/>
  <c r="R63" i="39" a="1"/>
  <c r="R63" i="39" s="1"/>
  <c r="R22" i="39" a="1"/>
  <c r="R22" i="39" s="1"/>
  <c r="R105" i="39" a="1"/>
  <c r="R105" i="39" s="1"/>
  <c r="F63" i="39" a="1"/>
  <c r="F63" i="39" s="1"/>
  <c r="F93" i="39" a="1"/>
  <c r="F93" i="39" s="1"/>
  <c r="R109" i="39" a="1"/>
  <c r="R109" i="39" s="1"/>
  <c r="R110" i="39" a="1"/>
  <c r="R110" i="39" s="1"/>
  <c r="R62" i="39" a="1"/>
  <c r="R62" i="39" s="1"/>
  <c r="R80" i="39" a="1"/>
  <c r="R80" i="39" s="1"/>
  <c r="R102" i="39" a="1"/>
  <c r="R102" i="39" s="1"/>
  <c r="F69" i="39" a="1"/>
  <c r="F69" i="39" s="1"/>
  <c r="F116" i="39" a="1"/>
  <c r="F116" i="39" s="1"/>
  <c r="F88" i="39" a="1"/>
  <c r="F88" i="39" s="1"/>
  <c r="F114" i="39" a="1"/>
  <c r="F114" i="39" s="1"/>
  <c r="F80" i="39" a="1"/>
  <c r="F80" i="39" s="1"/>
  <c r="F102" i="39" a="1"/>
  <c r="F102" i="39" s="1"/>
  <c r="F7" i="39" a="1"/>
  <c r="F7" i="39" s="1"/>
  <c r="R79" i="39" a="1"/>
  <c r="R79" i="39" s="1"/>
  <c r="R76" i="39" a="1"/>
  <c r="R76" i="39" s="1"/>
  <c r="R116" i="39" a="1"/>
  <c r="R116" i="39" s="1"/>
  <c r="R118" i="39" a="1"/>
  <c r="R118" i="39" s="1"/>
  <c r="R91" i="39" a="1"/>
  <c r="R91" i="39" s="1"/>
  <c r="R12" i="39" a="1"/>
  <c r="R12" i="39" s="1"/>
  <c r="R133" i="39" a="1"/>
  <c r="R133" i="39" s="1"/>
  <c r="R85" i="39" a="1"/>
  <c r="R85" i="39" s="1"/>
  <c r="R58" i="39" a="1"/>
  <c r="R58" i="39" s="1"/>
  <c r="R84" i="39" a="1"/>
  <c r="R84" i="39" s="1"/>
  <c r="R19" i="39" a="1"/>
  <c r="R19" i="39" s="1"/>
  <c r="H9" i="40" s="1"/>
  <c r="F115" i="39" a="1"/>
  <c r="F115" i="39" s="1"/>
  <c r="F94" i="39" a="1"/>
  <c r="F94" i="39" s="1"/>
  <c r="F76" i="39" a="1"/>
  <c r="F76" i="39" s="1"/>
  <c r="F84" i="39" a="1"/>
  <c r="F84" i="39" s="1"/>
  <c r="F40" i="39" a="1"/>
  <c r="F40" i="39" s="1"/>
  <c r="F54" i="39" a="1"/>
  <c r="F54" i="39" s="1"/>
  <c r="F120" i="39" a="1"/>
  <c r="F120" i="39" s="1"/>
  <c r="R6" i="39" a="1"/>
  <c r="R6" i="39" s="1"/>
  <c r="F35" i="39" a="1"/>
  <c r="F35" i="39" s="1"/>
  <c r="F73" i="39" a="1"/>
  <c r="F73" i="39" s="1"/>
  <c r="S74" i="39"/>
  <c r="S133" i="39"/>
  <c r="S88" i="39"/>
  <c r="U88" i="39" s="1"/>
  <c r="S121" i="39"/>
  <c r="U121" i="39" s="1"/>
  <c r="S104" i="39"/>
  <c r="S101" i="39"/>
  <c r="S112" i="39"/>
  <c r="S97" i="39"/>
  <c r="S120" i="39"/>
  <c r="G80" i="48"/>
  <c r="S115" i="39"/>
  <c r="S85" i="39"/>
  <c r="S108" i="39"/>
  <c r="S73" i="39"/>
  <c r="S96" i="39"/>
  <c r="T96" i="39" s="1"/>
  <c r="S124" i="39"/>
  <c r="S95" i="39"/>
  <c r="T95" i="39" s="1"/>
  <c r="S126" i="39"/>
  <c r="S84" i="39"/>
  <c r="S131" i="39"/>
  <c r="G132" i="48"/>
  <c r="S114" i="39"/>
  <c r="S72" i="39"/>
  <c r="S130" i="39"/>
  <c r="S109" i="39"/>
  <c r="S92" i="39"/>
  <c r="U92" i="39" s="1"/>
  <c r="S102" i="39"/>
  <c r="S125" i="39"/>
  <c r="U125" i="39" s="1"/>
  <c r="S111" i="39"/>
  <c r="T111" i="39" s="1"/>
  <c r="S122" i="39"/>
  <c r="U122" i="39" s="1"/>
  <c r="S76" i="39"/>
  <c r="S107" i="39"/>
  <c r="S118" i="39"/>
  <c r="G100" i="48"/>
  <c r="S90" i="39"/>
  <c r="G99" i="48"/>
  <c r="S110" i="39"/>
  <c r="S83" i="39"/>
  <c r="T83" i="39" s="1"/>
  <c r="S106" i="39"/>
  <c r="T106" i="39" s="1"/>
  <c r="S127" i="39"/>
  <c r="S78" i="39"/>
  <c r="G77" i="48"/>
  <c r="G87" i="48"/>
  <c r="S98" i="39"/>
  <c r="S71" i="39"/>
  <c r="S94" i="39"/>
  <c r="G75" i="48"/>
  <c r="S82" i="39"/>
  <c r="S128" i="39"/>
  <c r="G134" i="1"/>
  <c r="G83" i="39"/>
  <c r="G73" i="39"/>
  <c r="G63" i="39"/>
  <c r="H63" i="39" s="1"/>
  <c r="G122" i="39"/>
  <c r="G77" i="39"/>
  <c r="H77" i="39" s="1"/>
  <c r="G62" i="39"/>
  <c r="G75" i="1"/>
  <c r="G95" i="1"/>
  <c r="G64" i="39"/>
  <c r="G76" i="39"/>
  <c r="G66" i="1"/>
  <c r="G55" i="39"/>
  <c r="G88" i="1"/>
  <c r="G89" i="39"/>
  <c r="G56" i="39"/>
  <c r="G130" i="1"/>
  <c r="G72" i="1"/>
  <c r="G109" i="39"/>
  <c r="G133" i="39"/>
  <c r="G100" i="1"/>
  <c r="G101" i="39"/>
  <c r="G90" i="39"/>
  <c r="I90" i="39" s="1"/>
  <c r="G79" i="39"/>
  <c r="G68" i="39"/>
  <c r="G57" i="39"/>
  <c r="I57" i="39" s="1"/>
  <c r="G102" i="1"/>
  <c r="G91" i="39"/>
  <c r="H91" i="39" s="1"/>
  <c r="G80" i="39"/>
  <c r="G58" i="39"/>
  <c r="G110" i="39"/>
  <c r="G92" i="1"/>
  <c r="G81" i="39"/>
  <c r="G104" i="1"/>
  <c r="G82" i="39"/>
  <c r="G126" i="1"/>
  <c r="G116" i="39"/>
  <c r="G105" i="39"/>
  <c r="G125" i="39"/>
  <c r="H125" i="39" s="1"/>
  <c r="G106" i="1"/>
  <c r="G124" i="39"/>
  <c r="H124" i="39" s="1"/>
  <c r="G118" i="39"/>
  <c r="H118" i="39" s="1"/>
  <c r="R35" i="39" a="1"/>
  <c r="R35" i="39" s="1"/>
  <c r="R54" i="39" a="1"/>
  <c r="R54" i="39" s="1"/>
  <c r="R27" i="39" a="1"/>
  <c r="R27" i="39" s="1"/>
  <c r="R127" i="39" a="1"/>
  <c r="R127" i="39" s="1"/>
  <c r="R61" i="39" a="1"/>
  <c r="R61" i="39" s="1"/>
  <c r="R113" i="39" a="1"/>
  <c r="R113" i="39" s="1"/>
  <c r="R5" i="39" a="1"/>
  <c r="R5" i="39" s="1"/>
  <c r="B8" i="40" s="1"/>
  <c r="R101" i="39" a="1"/>
  <c r="R101" i="39" s="1"/>
  <c r="R98" i="39" a="1"/>
  <c r="R98" i="39" s="1"/>
  <c r="R89" i="39" a="1"/>
  <c r="R89" i="39" s="1"/>
  <c r="R59" i="39" a="1"/>
  <c r="R59" i="39" s="1"/>
  <c r="R97" i="39" a="1"/>
  <c r="R97" i="39" s="1"/>
  <c r="R129" i="39" a="1"/>
  <c r="R129" i="39" s="1"/>
  <c r="R128" i="39" a="1"/>
  <c r="R128" i="39" s="1"/>
  <c r="R56" i="39" a="1"/>
  <c r="R56" i="39" s="1"/>
  <c r="R130" i="39" a="1"/>
  <c r="R130" i="39" s="1"/>
  <c r="R114" i="39" a="1"/>
  <c r="R114" i="39" s="1"/>
  <c r="R46" i="39" a="1"/>
  <c r="R46" i="39" s="1"/>
  <c r="R37" i="39" a="1"/>
  <c r="R37" i="39" s="1"/>
  <c r="R8" i="39" a="1"/>
  <c r="R8" i="39" s="1"/>
  <c r="R115" i="39" a="1"/>
  <c r="R115" i="39" s="1"/>
  <c r="F101" i="39" a="1"/>
  <c r="F101" i="39" s="1"/>
  <c r="F98" i="39" a="1"/>
  <c r="F98" i="39" s="1"/>
  <c r="F113" i="39" a="1"/>
  <c r="F113" i="39" s="1"/>
  <c r="F27" i="39" a="1"/>
  <c r="F27" i="39" s="1"/>
  <c r="F133" i="39" a="1"/>
  <c r="F133" i="39" s="1"/>
  <c r="F81" i="39" a="1"/>
  <c r="F81" i="39" s="1"/>
  <c r="R72" i="39" a="1"/>
  <c r="R72" i="39" s="1"/>
  <c r="R45" i="39" a="1"/>
  <c r="R45" i="39" s="1"/>
  <c r="R137" i="39" a="1"/>
  <c r="R137" i="39" s="1"/>
  <c r="T137" i="39" s="1"/>
  <c r="R74" i="39" a="1"/>
  <c r="R74" i="39" s="1"/>
  <c r="R124" i="39" a="1"/>
  <c r="R124" i="39" s="1"/>
  <c r="R47" i="39" a="1"/>
  <c r="R47" i="39" s="1"/>
  <c r="R131" i="39" a="1"/>
  <c r="R131" i="39" s="1"/>
  <c r="R123" i="39" a="1"/>
  <c r="R123" i="39" s="1"/>
  <c r="R43" i="39" a="1"/>
  <c r="R43" i="39" s="1"/>
  <c r="R119" i="39" a="1"/>
  <c r="R119" i="39" s="1"/>
  <c r="R120" i="39" a="1"/>
  <c r="R120" i="39" s="1"/>
  <c r="R42" i="39" a="1"/>
  <c r="R42" i="39" s="1"/>
  <c r="R39" i="39" a="1"/>
  <c r="R39" i="39" s="1"/>
  <c r="R81" i="39" a="1"/>
  <c r="R81" i="39" s="1"/>
  <c r="R82" i="39" a="1"/>
  <c r="R82" i="39" s="1"/>
  <c r="R16" i="39" a="1"/>
  <c r="R16" i="39" s="1"/>
  <c r="R9" i="39" a="1"/>
  <c r="R9" i="39" s="1"/>
  <c r="R78" i="39" a="1"/>
  <c r="R78" i="39" s="1"/>
  <c r="R67" i="39" a="1"/>
  <c r="R67" i="39" s="1"/>
  <c r="R107" i="39" a="1"/>
  <c r="R107" i="39" s="1"/>
  <c r="R86" i="39" a="1"/>
  <c r="R86" i="39" s="1"/>
  <c r="R145" i="39" a="1"/>
  <c r="R145" i="39" s="1"/>
  <c r="F45" i="39" a="1"/>
  <c r="F45" i="39" s="1"/>
  <c r="F139" i="39" a="1"/>
  <c r="F139" i="39" s="1"/>
  <c r="F122" i="39" a="1"/>
  <c r="F122" i="39" s="1"/>
  <c r="F87" i="39" a="1"/>
  <c r="F87" i="39" s="1"/>
  <c r="F82" i="39" a="1"/>
  <c r="F82" i="39" s="1"/>
  <c r="F79" i="39" a="1"/>
  <c r="F79" i="39" s="1"/>
  <c r="F127" i="39" a="1"/>
  <c r="F127" i="39" s="1"/>
  <c r="F110" i="39" a="1"/>
  <c r="F110" i="39" s="1"/>
  <c r="F58" i="39" a="1"/>
  <c r="F58" i="39" s="1"/>
  <c r="F55" i="39" a="1"/>
  <c r="F55" i="39" s="1"/>
  <c r="F65" i="39" a="1"/>
  <c r="F65" i="39" s="1"/>
  <c r="F4" i="39" a="1"/>
  <c r="F4" i="39" s="1"/>
  <c r="F74" i="39" a="1"/>
  <c r="F74" i="39" s="1"/>
  <c r="F39" i="39" a="1"/>
  <c r="F39" i="39" s="1"/>
  <c r="R24" i="39" a="1"/>
  <c r="R24" i="39" s="1"/>
  <c r="T139" i="39"/>
  <c r="U136" i="39"/>
  <c r="R26" i="39" a="1"/>
  <c r="R26" i="39" s="1"/>
  <c r="F9" i="39" a="1"/>
  <c r="F9" i="39" s="1"/>
  <c r="F29" i="39" a="1"/>
  <c r="F29" i="39" s="1"/>
  <c r="G35" i="39"/>
  <c r="G41" i="1"/>
  <c r="G9" i="39"/>
  <c r="G37" i="39"/>
  <c r="G21" i="39"/>
  <c r="G22" i="1"/>
  <c r="G33" i="39"/>
  <c r="G25" i="39"/>
  <c r="I25" i="39" s="1"/>
  <c r="G44" i="39"/>
  <c r="G45" i="39"/>
  <c r="G46" i="39"/>
  <c r="H46" i="39" s="1"/>
  <c r="G26" i="39"/>
  <c r="G6" i="39"/>
  <c r="G17" i="39"/>
  <c r="G7" i="1"/>
  <c r="G29" i="39"/>
  <c r="G19" i="39"/>
  <c r="G8" i="39"/>
  <c r="R15" i="39" a="1"/>
  <c r="R15" i="39" s="1"/>
  <c r="R48" i="39" a="1"/>
  <c r="R48" i="39" s="1"/>
  <c r="U154" i="39"/>
  <c r="R41" i="39" a="1"/>
  <c r="R41" i="39" s="1"/>
  <c r="R11" i="39" a="1"/>
  <c r="R11" i="39" s="1"/>
  <c r="F13" i="39" a="1"/>
  <c r="F13" i="39" s="1"/>
  <c r="F30" i="39" a="1"/>
  <c r="F30" i="39" s="1"/>
  <c r="F26" i="39" a="1"/>
  <c r="F26" i="39" s="1"/>
  <c r="F5" i="39" a="1"/>
  <c r="F5" i="39" s="1"/>
  <c r="F43" i="39" a="1"/>
  <c r="F43" i="39" s="1"/>
  <c r="F6" i="39" a="1"/>
  <c r="F6" i="39" s="1"/>
  <c r="F42" i="39" a="1"/>
  <c r="F42" i="39" s="1"/>
  <c r="G156" i="48"/>
  <c r="U156" i="39"/>
  <c r="S93" i="39"/>
  <c r="U153" i="39"/>
  <c r="S53" i="39"/>
  <c r="S64" i="39"/>
  <c r="U64" i="39" s="1"/>
  <c r="S42" i="39"/>
  <c r="S51" i="39"/>
  <c r="T51" i="39" s="1"/>
  <c r="S62" i="39"/>
  <c r="S54" i="39"/>
  <c r="G7" i="48"/>
  <c r="S30" i="39"/>
  <c r="S17" i="39"/>
  <c r="S39" i="39"/>
  <c r="G50" i="48"/>
  <c r="S23" i="39"/>
  <c r="S46" i="39"/>
  <c r="S69" i="39"/>
  <c r="S16" i="39"/>
  <c r="S70" i="39"/>
  <c r="S18" i="39"/>
  <c r="S5" i="39"/>
  <c r="S27" i="39"/>
  <c r="G38" i="48"/>
  <c r="S11" i="39"/>
  <c r="S34" i="39"/>
  <c r="S57" i="39"/>
  <c r="S40" i="39"/>
  <c r="U40" i="39" s="1"/>
  <c r="S45" i="39"/>
  <c r="S68" i="39"/>
  <c r="S63" i="39"/>
  <c r="S29" i="39"/>
  <c r="T29" i="39" s="1"/>
  <c r="G3" i="48"/>
  <c r="S14" i="39"/>
  <c r="U14" i="39" s="1"/>
  <c r="S10" i="39"/>
  <c r="S33" i="39"/>
  <c r="S47" i="39"/>
  <c r="S2" i="39"/>
  <c r="U2" i="39" s="1"/>
  <c r="S61" i="39"/>
  <c r="S21" i="39"/>
  <c r="U21" i="39" s="1"/>
  <c r="G49" i="48"/>
  <c r="S28" i="39"/>
  <c r="S32" i="39"/>
  <c r="S37" i="39"/>
  <c r="S60" i="39"/>
  <c r="S20" i="39"/>
  <c r="S55" i="39"/>
  <c r="T55" i="39" s="1"/>
  <c r="S4" i="39"/>
  <c r="T4" i="39" s="1"/>
  <c r="S25" i="39"/>
  <c r="U25" i="39" s="1"/>
  <c r="S48" i="39"/>
  <c r="S8" i="39"/>
  <c r="S43" i="39"/>
  <c r="S13" i="39"/>
  <c r="S36" i="39"/>
  <c r="G31" i="48"/>
  <c r="S66" i="39"/>
  <c r="G65" i="48"/>
  <c r="S59" i="39"/>
  <c r="T154" i="39"/>
  <c r="U139" i="39"/>
  <c r="G154" i="48"/>
  <c r="G64" i="48"/>
  <c r="R66" i="39" a="1"/>
  <c r="R66" i="39" s="1"/>
  <c r="R57" i="39" a="1"/>
  <c r="R57" i="39" s="1"/>
  <c r="R52" i="39" a="1"/>
  <c r="R52" i="39" s="1"/>
  <c r="R23" i="39" a="1"/>
  <c r="R23" i="39" s="1"/>
  <c r="G157" i="1"/>
  <c r="S35" i="39"/>
  <c r="F19" i="39" a="1"/>
  <c r="F19" i="39" s="1"/>
  <c r="F28" i="39" a="1"/>
  <c r="F28" i="39" s="1"/>
  <c r="F8" i="39" a="1"/>
  <c r="F8" i="39" s="1"/>
  <c r="F23" i="39" a="1"/>
  <c r="F23" i="39" s="1"/>
  <c r="F50" i="39" a="1"/>
  <c r="F50" i="39" s="1"/>
  <c r="F61" i="39" a="1"/>
  <c r="F61" i="39" s="1"/>
  <c r="F44" i="39" a="1"/>
  <c r="F44" i="39" s="1"/>
  <c r="F37" i="39" a="1"/>
  <c r="F37" i="39" s="1"/>
  <c r="F18" i="39" a="1"/>
  <c r="F18" i="39" s="1"/>
  <c r="F67" i="39" a="1"/>
  <c r="F67" i="39" s="1"/>
  <c r="F15" i="39" a="1"/>
  <c r="F15" i="39" s="1"/>
  <c r="F49" i="39" a="1"/>
  <c r="F49" i="39" s="1"/>
  <c r="F48" i="39" a="1"/>
  <c r="F48" i="39" s="1"/>
  <c r="F34" i="39" a="1"/>
  <c r="F34" i="39" s="1"/>
  <c r="F62" i="39" a="1"/>
  <c r="F62" i="39" s="1"/>
  <c r="F52" i="39" a="1"/>
  <c r="F52" i="39" s="1"/>
  <c r="T153" i="39"/>
  <c r="S119" i="39"/>
  <c r="G153" i="48"/>
  <c r="G148" i="48"/>
  <c r="S19" i="39"/>
  <c r="S116" i="39"/>
  <c r="S7" i="39"/>
  <c r="T7" i="39" s="1"/>
  <c r="S67" i="39"/>
  <c r="S9" i="39"/>
  <c r="S151" i="39"/>
  <c r="U151" i="39" s="1"/>
  <c r="T143" i="39"/>
  <c r="R73" i="39" a="1"/>
  <c r="R73" i="39" s="1"/>
  <c r="R44" i="39" a="1"/>
  <c r="R44" i="39" s="1"/>
  <c r="S12" i="39"/>
  <c r="G88" i="48"/>
  <c r="S75" i="39"/>
  <c r="U75" i="39" s="1"/>
  <c r="G144" i="48"/>
  <c r="G121" i="48"/>
  <c r="G51" i="48"/>
  <c r="G62" i="48"/>
  <c r="S41" i="39"/>
  <c r="U144" i="39"/>
  <c r="S58" i="39"/>
  <c r="G77" i="1"/>
  <c r="G139" i="48"/>
  <c r="F109" i="39" a="1"/>
  <c r="F109" i="39" s="1"/>
  <c r="F51" i="39" a="1"/>
  <c r="F51" i="39" s="1"/>
  <c r="F89" i="39" a="1"/>
  <c r="F89" i="39" s="1"/>
  <c r="F33" i="39" a="1"/>
  <c r="F33" i="39" s="1"/>
  <c r="S44" i="39"/>
  <c r="F10" i="39" a="1"/>
  <c r="F10" i="39" s="1"/>
  <c r="F150" i="39" a="1"/>
  <c r="F150" i="39" s="1"/>
  <c r="F141" i="39" a="1"/>
  <c r="F141" i="39" s="1"/>
  <c r="F103" i="39" a="1"/>
  <c r="F103" i="39" s="1"/>
  <c r="F132" i="39" a="1"/>
  <c r="F132" i="39" s="1"/>
  <c r="F108" i="39" a="1"/>
  <c r="F108" i="39" s="1"/>
  <c r="S86" i="39"/>
  <c r="G120" i="39"/>
  <c r="S132" i="39"/>
  <c r="U132" i="39" s="1"/>
  <c r="G92" i="48"/>
  <c r="G140" i="48"/>
  <c r="S89" i="39"/>
  <c r="G48" i="48"/>
  <c r="G106" i="48"/>
  <c r="G122" i="48"/>
  <c r="S77" i="39"/>
  <c r="T77" i="39" s="1"/>
  <c r="S113" i="39"/>
  <c r="T113" i="39" s="1"/>
  <c r="T140" i="39"/>
  <c r="G4" i="48"/>
  <c r="G83" i="48"/>
  <c r="S99" i="39"/>
  <c r="T99" i="39" s="1"/>
  <c r="T141" i="39"/>
  <c r="G125" i="48"/>
  <c r="S100" i="39"/>
  <c r="U100" i="39" s="1"/>
  <c r="G102" i="48"/>
  <c r="G25" i="48"/>
  <c r="G111" i="48"/>
  <c r="G55" i="48"/>
  <c r="S81" i="39"/>
  <c r="G141" i="48"/>
  <c r="S123" i="39"/>
  <c r="S49" i="39"/>
  <c r="T49" i="39" s="1"/>
  <c r="G146" i="48"/>
  <c r="G2" i="48"/>
  <c r="S135" i="39"/>
  <c r="U135" i="39" s="1"/>
  <c r="S129" i="39"/>
  <c r="G95" i="48"/>
  <c r="S145" i="39"/>
  <c r="S65" i="39"/>
  <c r="U65" i="39" s="1"/>
  <c r="S105" i="39"/>
  <c r="S50" i="39"/>
  <c r="T50" i="39" s="1"/>
  <c r="S24" i="39"/>
  <c r="S79" i="39"/>
  <c r="S142" i="39"/>
  <c r="T142" i="39" s="1"/>
  <c r="G136" i="48"/>
  <c r="T136" i="39"/>
  <c r="G21" i="48"/>
  <c r="S138" i="39"/>
  <c r="T138" i="39" s="1"/>
  <c r="G109" i="48"/>
  <c r="G14" i="48"/>
  <c r="S91" i="39"/>
  <c r="S56" i="39"/>
  <c r="G29" i="48"/>
  <c r="G147" i="48"/>
  <c r="G143" i="48"/>
  <c r="U143" i="39"/>
  <c r="S3" i="39"/>
  <c r="U3" i="39" s="1"/>
  <c r="G130" i="39"/>
  <c r="I130" i="39" s="1"/>
  <c r="G96" i="48"/>
  <c r="S155" i="39"/>
  <c r="T155" i="39" s="1"/>
  <c r="S6" i="39"/>
  <c r="S26" i="39"/>
  <c r="S15" i="39"/>
  <c r="G40" i="48"/>
  <c r="S150" i="39"/>
  <c r="T150" i="39" s="1"/>
  <c r="S22" i="39"/>
  <c r="S103" i="39"/>
  <c r="G11" i="48"/>
  <c r="S38" i="39"/>
  <c r="U38" i="39" s="1"/>
  <c r="S52" i="39"/>
  <c r="S80" i="39"/>
  <c r="S87" i="39"/>
  <c r="U87" i="39" s="1"/>
  <c r="S157" i="39"/>
  <c r="U157" i="39" s="1"/>
  <c r="D3" i="36" a="1"/>
  <c r="D3" i="36" s="1"/>
  <c r="S117" i="39"/>
  <c r="S31" i="39"/>
  <c r="T31" i="39" s="1"/>
  <c r="R69" i="39" a="1"/>
  <c r="R69" i="39" s="1"/>
  <c r="R94" i="39" a="1"/>
  <c r="R94" i="39" s="1"/>
  <c r="R108" i="39" a="1"/>
  <c r="R108" i="39" s="1"/>
  <c r="R60" i="39" a="1"/>
  <c r="R60" i="39" s="1"/>
  <c r="R33" i="39" a="1"/>
  <c r="R33" i="39" s="1"/>
  <c r="R28" i="39" a="1"/>
  <c r="R28" i="39" s="1"/>
  <c r="B9" i="40" s="1"/>
  <c r="R30" i="39" a="1"/>
  <c r="R30" i="39" s="1"/>
  <c r="F8" i="40" s="1"/>
  <c r="G8" i="40" s="1"/>
  <c r="R68" i="39" a="1"/>
  <c r="R68" i="39" s="1"/>
  <c r="R18" i="39" a="1"/>
  <c r="R18" i="39" s="1"/>
  <c r="R13" i="39" a="1"/>
  <c r="R13" i="39" s="1"/>
  <c r="R149" i="39" a="1"/>
  <c r="R149" i="39" s="1"/>
  <c r="T149" i="39" s="1"/>
  <c r="R32" i="39" a="1"/>
  <c r="R32" i="39" s="1"/>
  <c r="R134" i="39" a="1"/>
  <c r="R134" i="39" s="1"/>
  <c r="R70" i="39" a="1"/>
  <c r="R70" i="39" s="1"/>
  <c r="R20" i="39" a="1"/>
  <c r="R20" i="39" s="1"/>
  <c r="R152" i="39" a="1"/>
  <c r="R152" i="39" s="1"/>
  <c r="R53" i="39" a="1"/>
  <c r="R53" i="39" s="1"/>
  <c r="R117" i="39" a="1"/>
  <c r="R117" i="39" s="1"/>
  <c r="R126" i="39" a="1"/>
  <c r="R126" i="39" s="1"/>
  <c r="R90" i="39" a="1"/>
  <c r="R90" i="39" s="1"/>
  <c r="R36" i="39" a="1"/>
  <c r="R36" i="39" s="1"/>
  <c r="R71" i="39" a="1"/>
  <c r="R71" i="39" s="1"/>
  <c r="R112" i="39" a="1"/>
  <c r="R112" i="39" s="1"/>
  <c r="R17" i="39" a="1"/>
  <c r="R17" i="39" s="1"/>
  <c r="R10" i="39" a="1"/>
  <c r="R10" i="39" s="1"/>
  <c r="R104" i="39" a="1"/>
  <c r="R104" i="39" s="1"/>
  <c r="F153" i="39" a="1"/>
  <c r="F153" i="39" s="1"/>
  <c r="H153" i="39" s="1"/>
  <c r="F129" i="39" a="1"/>
  <c r="F129" i="39" s="1"/>
  <c r="F112" i="39" a="1"/>
  <c r="F112" i="39" s="1"/>
  <c r="F117" i="39" a="1"/>
  <c r="F117" i="39" s="1"/>
  <c r="F17" i="39" a="1"/>
  <c r="F17" i="39" s="1"/>
  <c r="F16" i="39" a="1"/>
  <c r="F16" i="39" s="1"/>
  <c r="F60" i="39" a="1"/>
  <c r="F60" i="39" s="1"/>
  <c r="F11" i="39" a="1"/>
  <c r="F11" i="39" s="1"/>
  <c r="F83" i="39" a="1"/>
  <c r="F83" i="39" s="1"/>
  <c r="G117" i="39"/>
  <c r="G118" i="1"/>
  <c r="G135" i="39"/>
  <c r="G124" i="1"/>
  <c r="G148" i="39"/>
  <c r="I148" i="39" s="1"/>
  <c r="I163" i="39"/>
  <c r="G143" i="39"/>
  <c r="H143" i="39" s="1"/>
  <c r="G143" i="1"/>
  <c r="G154" i="39"/>
  <c r="I154" i="39" s="1"/>
  <c r="G146" i="39"/>
  <c r="I146" i="39" s="1"/>
  <c r="G121" i="39"/>
  <c r="H121" i="39" s="1"/>
  <c r="G131" i="1"/>
  <c r="G142" i="39"/>
  <c r="G102" i="39"/>
  <c r="G91" i="1"/>
  <c r="G69" i="39"/>
  <c r="G114" i="39"/>
  <c r="G103" i="39"/>
  <c r="G92" i="39"/>
  <c r="G70" i="39"/>
  <c r="G11" i="39"/>
  <c r="G23" i="39"/>
  <c r="G24" i="39"/>
  <c r="G13" i="39"/>
  <c r="G139" i="39"/>
  <c r="G138" i="39"/>
  <c r="G115" i="39"/>
  <c r="G104" i="39"/>
  <c r="G93" i="39"/>
  <c r="G151" i="39"/>
  <c r="G36" i="39"/>
  <c r="G25" i="1"/>
  <c r="G15" i="39"/>
  <c r="G127" i="39"/>
  <c r="G126" i="39"/>
  <c r="G137" i="39"/>
  <c r="G94" i="39"/>
  <c r="G2" i="39"/>
  <c r="G145" i="1"/>
  <c r="G47" i="39"/>
  <c r="I47" i="39" s="1"/>
  <c r="G38" i="39"/>
  <c r="G27" i="39"/>
  <c r="G125" i="1"/>
  <c r="G136" i="39"/>
  <c r="G147" i="39"/>
  <c r="G106" i="39"/>
  <c r="G60" i="39"/>
  <c r="G50" i="39"/>
  <c r="G39" i="39"/>
  <c r="G7" i="39"/>
  <c r="G95" i="39"/>
  <c r="I95" i="39" s="1"/>
  <c r="G119" i="1"/>
  <c r="G71" i="39"/>
  <c r="G72" i="39"/>
  <c r="G61" i="39"/>
  <c r="G51" i="39"/>
  <c r="G30" i="39"/>
  <c r="G123" i="39"/>
  <c r="G134" i="39"/>
  <c r="G12" i="39"/>
  <c r="G129" i="39"/>
  <c r="G74" i="39"/>
  <c r="G52" i="39"/>
  <c r="G41" i="39"/>
  <c r="G31" i="39"/>
  <c r="G20" i="39"/>
  <c r="G85" i="39"/>
  <c r="I85" i="39" s="1"/>
  <c r="G54" i="39"/>
  <c r="G43" i="39"/>
  <c r="G32" i="39"/>
  <c r="G10" i="39"/>
  <c r="G96" i="39"/>
  <c r="G53" i="39"/>
  <c r="G151" i="1"/>
  <c r="G107" i="39"/>
  <c r="I107" i="39" s="1"/>
  <c r="G108" i="39"/>
  <c r="G97" i="39"/>
  <c r="G87" i="39"/>
  <c r="G65" i="39"/>
  <c r="G66" i="39"/>
  <c r="G22" i="39"/>
  <c r="G86" i="39"/>
  <c r="H86" i="39" s="1"/>
  <c r="G156" i="39"/>
  <c r="I156" i="39" s="1"/>
  <c r="G99" i="39"/>
  <c r="G88" i="39"/>
  <c r="G78" i="39"/>
  <c r="G67" i="39"/>
  <c r="G34" i="39"/>
  <c r="G75" i="39"/>
  <c r="I75" i="39" s="1"/>
  <c r="G144" i="39"/>
  <c r="G111" i="39"/>
  <c r="G100" i="39"/>
  <c r="G90" i="1"/>
  <c r="G57" i="1"/>
  <c r="G46" i="1"/>
  <c r="G49" i="39"/>
  <c r="G85" i="1"/>
  <c r="G59" i="39"/>
  <c r="H59" i="39" s="1"/>
  <c r="G53" i="1"/>
  <c r="G84" i="39"/>
  <c r="G119" i="39"/>
  <c r="I119" i="39" s="1"/>
  <c r="G107" i="1"/>
  <c r="G99" i="1"/>
  <c r="G156" i="1"/>
  <c r="A3" i="36" a="1"/>
  <c r="A3" i="36" s="1"/>
  <c r="G47" i="1"/>
  <c r="G98" i="39"/>
  <c r="G14" i="39"/>
  <c r="H14" i="39" s="1"/>
  <c r="G40" i="39"/>
  <c r="G42" i="39"/>
  <c r="H161" i="39"/>
  <c r="G121" i="1"/>
  <c r="G131" i="39"/>
  <c r="H131" i="39" s="1"/>
  <c r="G141" i="39"/>
  <c r="G113" i="39"/>
  <c r="G112" i="39"/>
  <c r="G48" i="39"/>
  <c r="G3" i="1"/>
  <c r="G132" i="39"/>
  <c r="G3" i="39"/>
  <c r="I3" i="39" s="1"/>
  <c r="G152" i="39"/>
  <c r="G152" i="1"/>
  <c r="G140" i="39"/>
  <c r="G128" i="39"/>
  <c r="G4" i="39"/>
  <c r="G16" i="39"/>
  <c r="G5" i="39"/>
  <c r="G28" i="39"/>
  <c r="G18" i="39"/>
  <c r="U166" i="39"/>
  <c r="F149" i="39" a="1"/>
  <c r="F149" i="39" s="1"/>
  <c r="F140" i="39" a="1"/>
  <c r="F140" i="39" s="1"/>
  <c r="F21" i="39" a="1"/>
  <c r="F21" i="39" s="1"/>
  <c r="F68" i="39" a="1"/>
  <c r="F68" i="39" s="1"/>
  <c r="F31" i="39" a="1"/>
  <c r="F31" i="39" s="1"/>
  <c r="F97" i="39" a="1"/>
  <c r="F97" i="39" s="1"/>
  <c r="F24" i="39" a="1"/>
  <c r="F24" i="39" s="1"/>
  <c r="F20" i="39" a="1"/>
  <c r="F20" i="39" s="1"/>
  <c r="F128" i="39" a="1"/>
  <c r="F128" i="39" s="1"/>
  <c r="F96" i="39" a="1"/>
  <c r="F96" i="39" s="1"/>
  <c r="F70" i="39" a="1"/>
  <c r="F70" i="39" s="1"/>
  <c r="F38" i="39" a="1"/>
  <c r="F38" i="39" s="1"/>
  <c r="F138" i="39" a="1"/>
  <c r="F138" i="39" s="1"/>
  <c r="F71" i="39" a="1"/>
  <c r="F71" i="39" s="1"/>
  <c r="F12" i="39" a="1"/>
  <c r="F12" i="39" s="1"/>
  <c r="F56" i="39" a="1"/>
  <c r="F56" i="39" s="1"/>
  <c r="F2" i="39" a="1"/>
  <c r="F2" i="39" s="1"/>
  <c r="F123" i="39" a="1"/>
  <c r="F123" i="39" s="1"/>
  <c r="F36" i="39" a="1"/>
  <c r="F36" i="39" s="1"/>
  <c r="F155" i="39" a="1"/>
  <c r="F155" i="39" s="1"/>
  <c r="H155" i="39" s="1"/>
  <c r="I162" i="39"/>
  <c r="U167" i="39"/>
  <c r="H159" i="39"/>
  <c r="T147" i="39"/>
  <c r="U147" i="39"/>
  <c r="T168" i="39"/>
  <c r="U168" i="39"/>
  <c r="J165" i="39"/>
  <c r="H165" i="39"/>
  <c r="I169" i="39"/>
  <c r="H169" i="39"/>
  <c r="I160" i="39"/>
  <c r="H160" i="39"/>
  <c r="U161" i="39"/>
  <c r="T161" i="39"/>
  <c r="H168" i="39"/>
  <c r="I168" i="39"/>
  <c r="T148" i="39"/>
  <c r="U148" i="39"/>
  <c r="I167" i="39"/>
  <c r="H167" i="39"/>
  <c r="T146" i="39"/>
  <c r="U146" i="39"/>
  <c r="H157" i="39"/>
  <c r="I157" i="39"/>
  <c r="H145" i="39"/>
  <c r="I145" i="39"/>
  <c r="H158" i="39"/>
  <c r="I158" i="39"/>
  <c r="B10" i="40" l="1"/>
  <c r="C10" i="40"/>
  <c r="E10" i="40"/>
  <c r="D8" i="40"/>
  <c r="A10" i="40"/>
  <c r="A9" i="40"/>
  <c r="A8" i="40"/>
  <c r="F9" i="40"/>
  <c r="G9" i="40" s="1"/>
  <c r="C9" i="40"/>
  <c r="H8" i="40"/>
  <c r="F10" i="40"/>
  <c r="G10" i="40" s="1"/>
  <c r="H10" i="40"/>
  <c r="C8" i="40"/>
  <c r="E8" i="40"/>
  <c r="D9" i="40"/>
  <c r="E9" i="40"/>
  <c r="D10" i="40"/>
  <c r="T103" i="39"/>
  <c r="T22" i="39"/>
  <c r="T34" i="39"/>
  <c r="T12" i="39"/>
  <c r="T74" i="39"/>
  <c r="T58" i="39"/>
  <c r="T91" i="39"/>
  <c r="H35" i="39"/>
  <c r="T118" i="39"/>
  <c r="T79" i="39"/>
  <c r="T76" i="39"/>
  <c r="T62" i="39"/>
  <c r="T109" i="39"/>
  <c r="H80" i="39"/>
  <c r="H116" i="39"/>
  <c r="T129" i="39"/>
  <c r="H113" i="39"/>
  <c r="T123" i="39"/>
  <c r="T145" i="39"/>
  <c r="T54" i="39"/>
  <c r="T133" i="39"/>
  <c r="T121" i="39"/>
  <c r="T82" i="39"/>
  <c r="T88" i="39"/>
  <c r="T92" i="39"/>
  <c r="T85" i="39"/>
  <c r="I125" i="39"/>
  <c r="T97" i="39"/>
  <c r="T101" i="39"/>
  <c r="T43" i="39"/>
  <c r="U106" i="39"/>
  <c r="H76" i="39"/>
  <c r="T104" i="39"/>
  <c r="T125" i="39"/>
  <c r="H55" i="39"/>
  <c r="U95" i="39"/>
  <c r="U83" i="39"/>
  <c r="U111" i="39"/>
  <c r="T124" i="39"/>
  <c r="H68" i="39"/>
  <c r="H122" i="39"/>
  <c r="H81" i="39"/>
  <c r="T127" i="39"/>
  <c r="T98" i="39"/>
  <c r="T107" i="39"/>
  <c r="H89" i="39"/>
  <c r="H79" i="39"/>
  <c r="T27" i="39"/>
  <c r="T128" i="39"/>
  <c r="T130" i="39"/>
  <c r="H133" i="39"/>
  <c r="T114" i="39"/>
  <c r="T72" i="39"/>
  <c r="H105" i="39"/>
  <c r="T115" i="39"/>
  <c r="T131" i="39"/>
  <c r="H83" i="39"/>
  <c r="T112" i="39"/>
  <c r="I77" i="39"/>
  <c r="T122" i="39"/>
  <c r="H56" i="39"/>
  <c r="U96" i="39"/>
  <c r="T108" i="39"/>
  <c r="H90" i="39"/>
  <c r="T94" i="39"/>
  <c r="H73" i="39"/>
  <c r="H57" i="39"/>
  <c r="I91" i="39"/>
  <c r="I118" i="39"/>
  <c r="H82" i="39"/>
  <c r="I124" i="39"/>
  <c r="T67" i="39"/>
  <c r="T47" i="39"/>
  <c r="H98" i="39"/>
  <c r="T86" i="39"/>
  <c r="T119" i="39"/>
  <c r="T16" i="39"/>
  <c r="T120" i="39"/>
  <c r="T24" i="39"/>
  <c r="H29" i="39"/>
  <c r="H26" i="39"/>
  <c r="H25" i="39"/>
  <c r="H8" i="39"/>
  <c r="I46" i="39"/>
  <c r="H33" i="39"/>
  <c r="H19" i="39"/>
  <c r="T48" i="39"/>
  <c r="T41" i="39"/>
  <c r="U51" i="39"/>
  <c r="T5" i="39"/>
  <c r="T61" i="39"/>
  <c r="T14" i="39"/>
  <c r="U29" i="39"/>
  <c r="T53" i="39"/>
  <c r="T46" i="39"/>
  <c r="T35" i="39"/>
  <c r="T59" i="39"/>
  <c r="T40" i="39"/>
  <c r="U55" i="39"/>
  <c r="T25" i="39"/>
  <c r="U4" i="39"/>
  <c r="T2" i="39"/>
  <c r="T8" i="39"/>
  <c r="T21" i="39"/>
  <c r="T64" i="39"/>
  <c r="T63" i="39"/>
  <c r="T28" i="39"/>
  <c r="T52" i="39"/>
  <c r="T57" i="39"/>
  <c r="T66" i="39"/>
  <c r="T75" i="39"/>
  <c r="T151" i="39"/>
  <c r="H62" i="39"/>
  <c r="H108" i="39"/>
  <c r="H141" i="39"/>
  <c r="U138" i="39"/>
  <c r="U77" i="39"/>
  <c r="H120" i="39"/>
  <c r="T89" i="39"/>
  <c r="T132" i="39"/>
  <c r="U142" i="39"/>
  <c r="U99" i="39"/>
  <c r="H150" i="39"/>
  <c r="T100" i="39"/>
  <c r="U49" i="39"/>
  <c r="U50" i="39"/>
  <c r="T135" i="39"/>
  <c r="U155" i="39"/>
  <c r="H16" i="39"/>
  <c r="T65" i="39"/>
  <c r="T105" i="39"/>
  <c r="H117" i="39"/>
  <c r="B5" i="40"/>
  <c r="T56" i="39"/>
  <c r="T87" i="39"/>
  <c r="T15" i="39"/>
  <c r="T157" i="39"/>
  <c r="T38" i="39"/>
  <c r="T3" i="39"/>
  <c r="H130" i="39"/>
  <c r="U150" i="39"/>
  <c r="T80" i="39"/>
  <c r="U31" i="39"/>
  <c r="T18" i="39"/>
  <c r="W4" i="36"/>
  <c r="A5" i="40"/>
  <c r="D5" i="40"/>
  <c r="W2" i="36"/>
  <c r="W3" i="36"/>
  <c r="E6" i="40"/>
  <c r="D7" i="40"/>
  <c r="W8" i="36"/>
  <c r="F7" i="40"/>
  <c r="W12" i="36"/>
  <c r="A7" i="40"/>
  <c r="B7" i="40"/>
  <c r="F5" i="40"/>
  <c r="W9" i="36"/>
  <c r="W13" i="36"/>
  <c r="W11" i="36"/>
  <c r="A6" i="40"/>
  <c r="T10" i="39"/>
  <c r="E5" i="40"/>
  <c r="C7" i="40"/>
  <c r="C5" i="40"/>
  <c r="B6" i="40"/>
  <c r="E7" i="40"/>
  <c r="W5" i="36"/>
  <c r="C6" i="40"/>
  <c r="W6" i="36"/>
  <c r="D6" i="40"/>
  <c r="T68" i="39"/>
  <c r="T152" i="39"/>
  <c r="T20" i="39"/>
  <c r="T70" i="39"/>
  <c r="T134" i="39"/>
  <c r="T126" i="39"/>
  <c r="T32" i="39"/>
  <c r="W7" i="36"/>
  <c r="T90" i="39"/>
  <c r="T33" i="39"/>
  <c r="W10" i="36"/>
  <c r="F6" i="40"/>
  <c r="H17" i="39"/>
  <c r="I121" i="39"/>
  <c r="H148" i="39"/>
  <c r="I131" i="39"/>
  <c r="H146" i="39"/>
  <c r="H154" i="39"/>
  <c r="H95" i="39"/>
  <c r="D2" i="40"/>
  <c r="H107" i="39"/>
  <c r="H60" i="39"/>
  <c r="H85" i="39"/>
  <c r="I143" i="39"/>
  <c r="H75" i="39"/>
  <c r="H47" i="39"/>
  <c r="H156" i="39"/>
  <c r="H54" i="39"/>
  <c r="H72" i="39"/>
  <c r="I72" i="39"/>
  <c r="I136" i="39"/>
  <c r="H136" i="39"/>
  <c r="H27" i="39"/>
  <c r="H104" i="39"/>
  <c r="I104" i="39"/>
  <c r="H114" i="39"/>
  <c r="H67" i="39"/>
  <c r="H43" i="39"/>
  <c r="H61" i="39"/>
  <c r="H147" i="39"/>
  <c r="I147" i="39"/>
  <c r="H93" i="39"/>
  <c r="H151" i="39"/>
  <c r="I151" i="39"/>
  <c r="H139" i="39"/>
  <c r="H103" i="39"/>
  <c r="H41" i="39"/>
  <c r="I41" i="39"/>
  <c r="H7" i="39"/>
  <c r="H50" i="39"/>
  <c r="H111" i="39"/>
  <c r="I92" i="39"/>
  <c r="H92" i="39"/>
  <c r="I99" i="39"/>
  <c r="H99" i="39"/>
  <c r="H51" i="39"/>
  <c r="H39" i="39"/>
  <c r="H127" i="39"/>
  <c r="H100" i="39"/>
  <c r="I100" i="39"/>
  <c r="H144" i="39"/>
  <c r="I106" i="39"/>
  <c r="H106" i="39"/>
  <c r="H88" i="39"/>
  <c r="H22" i="39"/>
  <c r="I22" i="39"/>
  <c r="H53" i="39"/>
  <c r="I53" i="39"/>
  <c r="H126" i="39"/>
  <c r="I126" i="39"/>
  <c r="H65" i="39"/>
  <c r="I134" i="39"/>
  <c r="H134" i="39"/>
  <c r="H94" i="39"/>
  <c r="H34" i="39"/>
  <c r="H74" i="39"/>
  <c r="H137" i="39"/>
  <c r="I137" i="39"/>
  <c r="H66" i="39"/>
  <c r="I66" i="39"/>
  <c r="H119" i="39"/>
  <c r="H49" i="39"/>
  <c r="H3" i="39"/>
  <c r="H5" i="39"/>
  <c r="H112" i="39"/>
  <c r="I152" i="39"/>
  <c r="H152" i="39"/>
  <c r="H40" i="39"/>
  <c r="H42" i="39"/>
  <c r="P4" i="36"/>
  <c r="P9" i="36"/>
  <c r="P13" i="36"/>
  <c r="F3" i="40"/>
  <c r="D3" i="40"/>
  <c r="F4" i="40"/>
  <c r="H71" i="39"/>
  <c r="H31" i="39"/>
  <c r="P8" i="36"/>
  <c r="D4" i="40"/>
  <c r="P3" i="36"/>
  <c r="P7" i="36"/>
  <c r="P10" i="36"/>
  <c r="P5" i="36"/>
  <c r="P11" i="36"/>
  <c r="P12" i="36"/>
  <c r="E3" i="40"/>
  <c r="A2" i="40"/>
  <c r="H38" i="39"/>
  <c r="E4" i="40"/>
  <c r="A3" i="40"/>
  <c r="H70" i="39"/>
  <c r="C4" i="40"/>
  <c r="F2" i="40"/>
  <c r="A4" i="40"/>
  <c r="B4" i="40"/>
  <c r="H128" i="39"/>
  <c r="B3" i="40"/>
  <c r="H20" i="39"/>
  <c r="H140" i="39"/>
  <c r="C3" i="40"/>
  <c r="H123" i="39"/>
  <c r="H2" i="39"/>
  <c r="C2" i="40"/>
  <c r="H24" i="39"/>
  <c r="P6" i="36"/>
  <c r="H97" i="39"/>
  <c r="P2" i="36"/>
  <c r="B2" i="40"/>
  <c r="E2" i="40"/>
  <c r="J3" i="36" l="1"/>
  <c r="G3" i="36"/>
  <c r="G138" i="1" l="1"/>
  <c r="J155" i="39" l="1"/>
  <c r="G155" i="1"/>
  <c r="J138" i="39"/>
  <c r="I138" i="39" l="1"/>
  <c r="H138" i="39"/>
  <c r="I155" i="39"/>
  <c r="G96" i="1"/>
  <c r="J70" i="39" l="1"/>
  <c r="I70" i="39" s="1"/>
  <c r="G70" i="1"/>
  <c r="J2" i="39"/>
  <c r="I2" i="39" s="1"/>
  <c r="G2" i="1"/>
  <c r="J96" i="39"/>
  <c r="I96" i="39" l="1"/>
  <c r="H96" i="39"/>
  <c r="G17" i="48" l="1"/>
  <c r="V112" i="39" l="1"/>
  <c r="G112" i="48"/>
  <c r="V149" i="39"/>
  <c r="G149" i="48"/>
  <c r="V90" i="39"/>
  <c r="U90" i="39" s="1"/>
  <c r="G90" i="48"/>
  <c r="V71" i="39"/>
  <c r="G71" i="48"/>
  <c r="V68" i="39"/>
  <c r="U68" i="39" s="1"/>
  <c r="G68" i="48"/>
  <c r="V36" i="39"/>
  <c r="T36" i="39" s="1"/>
  <c r="G36" i="48"/>
  <c r="V32" i="39"/>
  <c r="G32" i="48"/>
  <c r="V126" i="39"/>
  <c r="U126" i="39" s="1"/>
  <c r="G126" i="48"/>
  <c r="V152" i="39"/>
  <c r="U152" i="39" s="1"/>
  <c r="G152" i="48"/>
  <c r="V53" i="39"/>
  <c r="U53" i="39" s="1"/>
  <c r="G53" i="48"/>
  <c r="V17" i="39"/>
  <c r="U71" i="39" l="1"/>
  <c r="T71" i="39"/>
  <c r="T17" i="39"/>
  <c r="U17" i="39"/>
  <c r="U36" i="39"/>
  <c r="U149" i="39"/>
  <c r="U32" i="39"/>
  <c r="U112" i="39"/>
  <c r="T60" i="39"/>
  <c r="J153" i="39" l="1"/>
  <c r="G153" i="1"/>
  <c r="G149" i="1"/>
  <c r="I153" i="39" l="1"/>
  <c r="J149" i="39"/>
  <c r="H149" i="39" l="1"/>
  <c r="I149" i="39"/>
  <c r="J103" i="39" l="1"/>
  <c r="G103" i="1"/>
  <c r="J141" i="39"/>
  <c r="G141" i="1"/>
  <c r="J150" i="39" l="1"/>
  <c r="G150" i="1"/>
  <c r="J51" i="39"/>
  <c r="G51" i="1"/>
  <c r="I141" i="39"/>
  <c r="J89" i="39"/>
  <c r="G89" i="1"/>
  <c r="I103" i="39"/>
  <c r="G109" i="1"/>
  <c r="H10" i="39" l="1"/>
  <c r="H13" i="39"/>
  <c r="I89" i="39"/>
  <c r="I51" i="39"/>
  <c r="H132" i="39"/>
  <c r="I150" i="39"/>
  <c r="T73" i="39" l="1"/>
  <c r="J34" i="39" l="1"/>
  <c r="G34" i="1"/>
  <c r="G52" i="1"/>
  <c r="J62" i="39" l="1"/>
  <c r="G62" i="1"/>
  <c r="G44" i="1"/>
  <c r="J19" i="39"/>
  <c r="G19" i="1"/>
  <c r="I34" i="39"/>
  <c r="J52" i="39"/>
  <c r="H23" i="39" l="1"/>
  <c r="I52" i="39"/>
  <c r="H52" i="39"/>
  <c r="I62" i="39"/>
  <c r="H18" i="39"/>
  <c r="I19" i="39"/>
  <c r="J43" i="39" l="1"/>
  <c r="G43" i="1"/>
  <c r="G36" i="1"/>
  <c r="J33" i="39" l="1"/>
  <c r="I33" i="39" s="1"/>
  <c r="G33" i="1"/>
  <c r="I43" i="39"/>
  <c r="J49" i="39"/>
  <c r="I49" i="39" s="1"/>
  <c r="G49" i="1"/>
  <c r="J5" i="39"/>
  <c r="I5" i="39" s="1"/>
  <c r="G5" i="1"/>
  <c r="G18" i="1"/>
  <c r="J18" i="39"/>
  <c r="I18" i="39" s="1"/>
  <c r="J36" i="39"/>
  <c r="H36" i="39" s="1"/>
  <c r="G11" i="1"/>
  <c r="J11" i="39"/>
  <c r="H48" i="39" l="1"/>
  <c r="I11" i="39"/>
  <c r="H11" i="39"/>
  <c r="I36" i="39"/>
  <c r="G24" i="48" l="1"/>
  <c r="V24" i="39"/>
  <c r="G23" i="48"/>
  <c r="V23" i="39"/>
  <c r="T26" i="39" l="1"/>
  <c r="T23" i="39"/>
  <c r="U23" i="39"/>
  <c r="T30" i="39"/>
  <c r="U24" i="39"/>
  <c r="J29" i="39" l="1"/>
  <c r="G29" i="1"/>
  <c r="J17" i="39"/>
  <c r="G17" i="1"/>
  <c r="J24" i="39"/>
  <c r="G24" i="1"/>
  <c r="G12" i="1"/>
  <c r="J12" i="39"/>
  <c r="I24" i="39" l="1"/>
  <c r="I29" i="39"/>
  <c r="I17" i="39"/>
  <c r="I12" i="39"/>
  <c r="H12" i="39"/>
  <c r="H30" i="39"/>
  <c r="H21" i="39"/>
  <c r="T13" i="39" l="1"/>
  <c r="G42" i="48" l="1"/>
  <c r="V42" i="39"/>
  <c r="V119" i="39"/>
  <c r="U119" i="39" s="1"/>
  <c r="G119" i="48"/>
  <c r="G107" i="48"/>
  <c r="V145" i="39"/>
  <c r="G145" i="48"/>
  <c r="G86" i="48"/>
  <c r="G39" i="48"/>
  <c r="V39" i="39"/>
  <c r="V137" i="39"/>
  <c r="G137" i="48"/>
  <c r="V15" i="39"/>
  <c r="G15" i="48"/>
  <c r="V18" i="39"/>
  <c r="G18" i="48"/>
  <c r="V120" i="39"/>
  <c r="U120" i="39" s="1"/>
  <c r="G120" i="48"/>
  <c r="V74" i="39"/>
  <c r="G74" i="48"/>
  <c r="V134" i="39"/>
  <c r="U134" i="39" s="1"/>
  <c r="G134" i="48"/>
  <c r="V124" i="39"/>
  <c r="U124" i="39" s="1"/>
  <c r="G124" i="48"/>
  <c r="V43" i="39"/>
  <c r="U43" i="39" s="1"/>
  <c r="G43" i="48"/>
  <c r="G41" i="48"/>
  <c r="V41" i="39"/>
  <c r="U41" i="39" s="1"/>
  <c r="V47" i="39"/>
  <c r="U47" i="39" s="1"/>
  <c r="G47" i="48"/>
  <c r="V72" i="39"/>
  <c r="U72" i="39" s="1"/>
  <c r="G72" i="48"/>
  <c r="G45" i="48"/>
  <c r="V45" i="39"/>
  <c r="V123" i="39"/>
  <c r="G123" i="48"/>
  <c r="G33" i="48"/>
  <c r="U123" i="39" l="1"/>
  <c r="U15" i="39"/>
  <c r="U145" i="39"/>
  <c r="U74" i="39"/>
  <c r="T45" i="39"/>
  <c r="U45" i="39"/>
  <c r="U137" i="39"/>
  <c r="U39" i="39"/>
  <c r="T39" i="39"/>
  <c r="U42" i="39"/>
  <c r="T42" i="39"/>
  <c r="U18" i="39"/>
  <c r="J55" i="39" l="1"/>
  <c r="I55" i="39" s="1"/>
  <c r="G55" i="1"/>
  <c r="G58" i="1"/>
  <c r="J58" i="39"/>
  <c r="J68" i="39"/>
  <c r="I68" i="39" s="1"/>
  <c r="G68" i="1"/>
  <c r="J139" i="39"/>
  <c r="G139" i="1"/>
  <c r="J74" i="39"/>
  <c r="G74" i="1"/>
  <c r="G129" i="1"/>
  <c r="J129" i="39"/>
  <c r="J42" i="39"/>
  <c r="I42" i="39" s="1"/>
  <c r="G42" i="1"/>
  <c r="J79" i="39"/>
  <c r="I79" i="39" s="1"/>
  <c r="G79" i="1"/>
  <c r="J82" i="39"/>
  <c r="I82" i="39" s="1"/>
  <c r="G82" i="1"/>
  <c r="J39" i="39"/>
  <c r="I39" i="39" s="1"/>
  <c r="G39" i="1"/>
  <c r="J20" i="39"/>
  <c r="I20" i="39" s="1"/>
  <c r="G20" i="1"/>
  <c r="J122" i="39"/>
  <c r="G122" i="1"/>
  <c r="I129" i="39" l="1"/>
  <c r="H129" i="39"/>
  <c r="I74" i="39"/>
  <c r="I58" i="39"/>
  <c r="H58" i="39"/>
  <c r="I139" i="39"/>
  <c r="I122" i="39"/>
  <c r="H45" i="39"/>
  <c r="G78" i="48" l="1"/>
  <c r="G9" i="48"/>
  <c r="V128" i="39" l="1"/>
  <c r="U128" i="39" s="1"/>
  <c r="G128" i="48"/>
  <c r="V46" i="39"/>
  <c r="U46" i="39" s="1"/>
  <c r="G46" i="48"/>
  <c r="V52" i="39"/>
  <c r="U52" i="39" s="1"/>
  <c r="G52" i="48"/>
  <c r="V35" i="39"/>
  <c r="U35" i="39" s="1"/>
  <c r="G35" i="48"/>
  <c r="V129" i="39"/>
  <c r="U129" i="39" s="1"/>
  <c r="G129" i="48"/>
  <c r="V98" i="39"/>
  <c r="G98" i="48"/>
  <c r="G27" i="48"/>
  <c r="V59" i="39"/>
  <c r="U59" i="39" s="1"/>
  <c r="G59" i="48"/>
  <c r="G8" i="48"/>
  <c r="V114" i="39"/>
  <c r="U114" i="39" s="1"/>
  <c r="G114" i="48"/>
  <c r="V130" i="39"/>
  <c r="U130" i="39" s="1"/>
  <c r="G130" i="48"/>
  <c r="V97" i="39"/>
  <c r="U97" i="39" s="1"/>
  <c r="G97" i="48"/>
  <c r="V127" i="39"/>
  <c r="G127" i="48"/>
  <c r="V5" i="39"/>
  <c r="U5" i="39" s="1"/>
  <c r="G5" i="48"/>
  <c r="V61" i="39"/>
  <c r="U61" i="39" s="1"/>
  <c r="G61" i="48"/>
  <c r="V26" i="39"/>
  <c r="G26" i="48"/>
  <c r="G10" i="48"/>
  <c r="V54" i="39"/>
  <c r="G54" i="48"/>
  <c r="V89" i="39"/>
  <c r="U89" i="39" s="1"/>
  <c r="G89" i="48"/>
  <c r="V56" i="39"/>
  <c r="U56" i="39" s="1"/>
  <c r="G56" i="48"/>
  <c r="V13" i="39"/>
  <c r="G13" i="48"/>
  <c r="G113" i="48"/>
  <c r="V66" i="39"/>
  <c r="U66" i="39" s="1"/>
  <c r="G66" i="48"/>
  <c r="V9" i="39"/>
  <c r="T9" i="39" s="1"/>
  <c r="V78" i="39"/>
  <c r="U13" i="39" l="1"/>
  <c r="U127" i="39"/>
  <c r="T78" i="39"/>
  <c r="U78" i="39"/>
  <c r="U54" i="39"/>
  <c r="U98" i="39"/>
  <c r="T37" i="39"/>
  <c r="U26" i="39"/>
  <c r="U9" i="39"/>
  <c r="G113" i="1" l="1"/>
  <c r="J27" i="39"/>
  <c r="G27" i="1"/>
  <c r="G78" i="1"/>
  <c r="J108" i="39" l="1"/>
  <c r="G108" i="1"/>
  <c r="J123" i="39"/>
  <c r="G123" i="1"/>
  <c r="J65" i="39"/>
  <c r="I65" i="39" s="1"/>
  <c r="G65" i="1"/>
  <c r="J10" i="39"/>
  <c r="G10" i="1"/>
  <c r="J133" i="39"/>
  <c r="I133" i="39" s="1"/>
  <c r="G133" i="1"/>
  <c r="J45" i="39"/>
  <c r="G45" i="1"/>
  <c r="I27" i="39"/>
  <c r="J13" i="39"/>
  <c r="I13" i="39" s="1"/>
  <c r="G13" i="1"/>
  <c r="J98" i="39"/>
  <c r="I98" i="39" s="1"/>
  <c r="G98" i="1"/>
  <c r="J26" i="39"/>
  <c r="G26" i="1"/>
  <c r="J127" i="39"/>
  <c r="I127" i="39" s="1"/>
  <c r="G127" i="1"/>
  <c r="J50" i="39"/>
  <c r="I50" i="39" s="1"/>
  <c r="G50" i="1"/>
  <c r="J112" i="39"/>
  <c r="G112" i="1"/>
  <c r="J78" i="39"/>
  <c r="G132" i="1"/>
  <c r="J132" i="39"/>
  <c r="I132" i="39" s="1"/>
  <c r="I108" i="39" l="1"/>
  <c r="I78" i="39"/>
  <c r="H78" i="39"/>
  <c r="H37" i="39"/>
  <c r="I26" i="39"/>
  <c r="I10" i="39"/>
  <c r="I112" i="39"/>
  <c r="H9" i="39"/>
  <c r="I123" i="39"/>
  <c r="I45" i="39"/>
  <c r="G4" i="1" l="1"/>
  <c r="J73" i="39" l="1"/>
  <c r="G73" i="1"/>
  <c r="J4" i="39"/>
  <c r="H4" i="39" s="1"/>
  <c r="G15" i="1"/>
  <c r="J21" i="39" l="1"/>
  <c r="G21" i="1"/>
  <c r="J71" i="39"/>
  <c r="G71" i="1"/>
  <c r="J56" i="39"/>
  <c r="I56" i="39" s="1"/>
  <c r="G56" i="1"/>
  <c r="J35" i="39"/>
  <c r="G35" i="1"/>
  <c r="J30" i="39"/>
  <c r="G30" i="1"/>
  <c r="I73" i="39"/>
  <c r="G23" i="1"/>
  <c r="J23" i="39"/>
  <c r="J15" i="39"/>
  <c r="H15" i="39" s="1"/>
  <c r="G48" i="1"/>
  <c r="J48" i="39"/>
  <c r="I4" i="39"/>
  <c r="I30" i="39" l="1"/>
  <c r="I35" i="39"/>
  <c r="I48" i="39"/>
  <c r="I71" i="39"/>
  <c r="I23" i="39"/>
  <c r="I21" i="39"/>
  <c r="I15" i="39"/>
  <c r="G84" i="48" l="1"/>
  <c r="V133" i="39" l="1"/>
  <c r="U133" i="39" s="1"/>
  <c r="G133" i="48"/>
  <c r="V12" i="39"/>
  <c r="U12" i="39" s="1"/>
  <c r="G12" i="48"/>
  <c r="V16" i="39"/>
  <c r="U16" i="39" s="1"/>
  <c r="G16" i="48"/>
  <c r="V58" i="39"/>
  <c r="U58" i="39" s="1"/>
  <c r="G58" i="48"/>
  <c r="V67" i="39"/>
  <c r="U67" i="39" s="1"/>
  <c r="G67" i="48"/>
  <c r="V76" i="39"/>
  <c r="G76" i="48"/>
  <c r="V82" i="39"/>
  <c r="U82" i="39" s="1"/>
  <c r="G82" i="48"/>
  <c r="G85" i="48"/>
  <c r="V91" i="39"/>
  <c r="U91" i="39" s="1"/>
  <c r="G91" i="48"/>
  <c r="G70" i="48"/>
  <c r="V94" i="39"/>
  <c r="U94" i="39" s="1"/>
  <c r="G94" i="48"/>
  <c r="V28" i="39"/>
  <c r="G28" i="48"/>
  <c r="V118" i="39"/>
  <c r="G118" i="48"/>
  <c r="V131" i="39"/>
  <c r="U131" i="39" s="1"/>
  <c r="G131" i="48"/>
  <c r="G60" i="48"/>
  <c r="G73" i="48"/>
  <c r="V73" i="39"/>
  <c r="U73" i="39" s="1"/>
  <c r="V84" i="39"/>
  <c r="U118" i="39" l="1"/>
  <c r="T6" i="39"/>
  <c r="U28" i="39"/>
  <c r="U84" i="39"/>
  <c r="T84" i="39"/>
  <c r="U76" i="39"/>
  <c r="G84" i="1" l="1"/>
  <c r="G28" i="1"/>
  <c r="J128" i="39" l="1"/>
  <c r="I128" i="39" s="1"/>
  <c r="G128" i="1"/>
  <c r="J40" i="39"/>
  <c r="G40" i="1"/>
  <c r="J76" i="39"/>
  <c r="G76" i="1"/>
  <c r="J94" i="39"/>
  <c r="G94" i="1"/>
  <c r="J54" i="39"/>
  <c r="G54" i="1"/>
  <c r="J81" i="39"/>
  <c r="I81" i="39" s="1"/>
  <c r="G81" i="1"/>
  <c r="J28" i="39"/>
  <c r="H28" i="39" s="1"/>
  <c r="J84" i="39"/>
  <c r="I54" i="39" l="1"/>
  <c r="I84" i="39"/>
  <c r="H84" i="39"/>
  <c r="I94" i="39"/>
  <c r="I76" i="39"/>
  <c r="I40" i="39"/>
  <c r="H6" i="39"/>
  <c r="I28" i="39"/>
  <c r="V109" i="39" l="1"/>
  <c r="U109" i="39" s="1"/>
  <c r="V33" i="39"/>
  <c r="U33" i="39" s="1"/>
  <c r="V7" i="39"/>
  <c r="V86" i="39"/>
  <c r="V48" i="39"/>
  <c r="V27" i="39"/>
  <c r="U27" i="39" s="1"/>
  <c r="V85" i="39"/>
  <c r="V8" i="39"/>
  <c r="U8" i="39" s="1"/>
  <c r="V107" i="39"/>
  <c r="U107" i="39" s="1"/>
  <c r="V10" i="39"/>
  <c r="U10" i="39" s="1"/>
  <c r="V62" i="39"/>
  <c r="U62" i="39" s="1"/>
  <c r="V70" i="39"/>
  <c r="U70" i="39" s="1"/>
  <c r="V60" i="39"/>
  <c r="V80" i="39"/>
  <c r="U80" i="39" s="1"/>
  <c r="V113" i="39"/>
  <c r="U113" i="39" s="1"/>
  <c r="U85" i="39" l="1"/>
  <c r="U48" i="39"/>
  <c r="U7" i="39"/>
  <c r="U86" i="39"/>
  <c r="V11" i="39"/>
  <c r="U60" i="39"/>
  <c r="V102" i="39"/>
  <c r="G81" i="48"/>
  <c r="V81" i="39"/>
  <c r="U81" i="39" s="1"/>
  <c r="G44" i="48"/>
  <c r="V44" i="39"/>
  <c r="U11" i="39" l="1"/>
  <c r="T11" i="39"/>
  <c r="T44" i="39"/>
  <c r="U44" i="39"/>
  <c r="U102" i="39"/>
  <c r="T102" i="39"/>
  <c r="T81" i="39"/>
  <c r="J88" i="39" l="1"/>
  <c r="J7" i="39"/>
  <c r="J113" i="39"/>
  <c r="I7" i="39" l="1"/>
  <c r="I88" i="39"/>
  <c r="J109" i="39"/>
  <c r="J44" i="39"/>
  <c r="H44" i="39" s="1"/>
  <c r="I113" i="39"/>
  <c r="J102" i="39"/>
  <c r="I102" i="39" l="1"/>
  <c r="H102" i="39"/>
  <c r="H109" i="39"/>
  <c r="I109" i="39"/>
  <c r="I44" i="39"/>
  <c r="H110" i="48" l="1"/>
  <c r="H117" i="48"/>
  <c r="H105" i="48"/>
  <c r="H69" i="48"/>
  <c r="H37" i="48"/>
  <c r="H115" i="48"/>
  <c r="H20" i="48"/>
  <c r="H108" i="48"/>
  <c r="H79" i="48"/>
  <c r="H57" i="48"/>
  <c r="H22" i="48"/>
  <c r="H6" i="48"/>
  <c r="H103" i="48"/>
  <c r="H104" i="48"/>
  <c r="H30" i="48"/>
  <c r="H101" i="48"/>
  <c r="H63" i="48"/>
  <c r="H34" i="48"/>
  <c r="G69" i="48" l="1"/>
  <c r="V69" i="39"/>
  <c r="G57" i="48"/>
  <c r="V57" i="39"/>
  <c r="G104" i="48"/>
  <c r="V104" i="39"/>
  <c r="U104" i="39" s="1"/>
  <c r="V117" i="39"/>
  <c r="G117" i="48"/>
  <c r="G103" i="48"/>
  <c r="V103" i="39"/>
  <c r="G6" i="48"/>
  <c r="V6" i="39"/>
  <c r="G110" i="48"/>
  <c r="V110" i="39"/>
  <c r="V115" i="39"/>
  <c r="G115" i="48"/>
  <c r="G34" i="48"/>
  <c r="V34" i="39"/>
  <c r="U34" i="39" s="1"/>
  <c r="G63" i="48"/>
  <c r="V63" i="39"/>
  <c r="G79" i="48"/>
  <c r="V79" i="39"/>
  <c r="G22" i="48"/>
  <c r="V22" i="39"/>
  <c r="U22" i="39" s="1"/>
  <c r="V108" i="39"/>
  <c r="U108" i="39" s="1"/>
  <c r="G108" i="48"/>
  <c r="G37" i="48"/>
  <c r="V37" i="39"/>
  <c r="U37" i="39" s="1"/>
  <c r="G105" i="48"/>
  <c r="V105" i="39"/>
  <c r="G30" i="48"/>
  <c r="V30" i="39"/>
  <c r="V20" i="39"/>
  <c r="G20" i="48"/>
  <c r="G101" i="48"/>
  <c r="V101" i="39"/>
  <c r="U101" i="39" s="1"/>
  <c r="U110" i="39" l="1"/>
  <c r="T110" i="39"/>
  <c r="U6" i="39"/>
  <c r="X7" i="36" s="1"/>
  <c r="Y7" i="36"/>
  <c r="U103" i="39"/>
  <c r="Y5" i="36"/>
  <c r="U30" i="39"/>
  <c r="Y11" i="36"/>
  <c r="U105" i="39"/>
  <c r="X10" i="36" s="1"/>
  <c r="Y10" i="36"/>
  <c r="U20" i="39"/>
  <c r="X8" i="36" s="1"/>
  <c r="Y8" i="36"/>
  <c r="U117" i="39"/>
  <c r="T117" i="39"/>
  <c r="U115" i="39"/>
  <c r="X12" i="36" s="1"/>
  <c r="Y12" i="36"/>
  <c r="X11" i="36"/>
  <c r="U63" i="39"/>
  <c r="X6" i="36" s="1"/>
  <c r="Y6" i="36"/>
  <c r="U57" i="39"/>
  <c r="X13" i="36" s="1"/>
  <c r="Y13" i="36"/>
  <c r="U79" i="39"/>
  <c r="X9" i="36" s="1"/>
  <c r="Y9" i="36"/>
  <c r="T69" i="39"/>
  <c r="U69" i="39"/>
  <c r="X5" i="36" l="1"/>
  <c r="H69" i="1" l="1"/>
  <c r="H115" i="1"/>
  <c r="H6" i="1"/>
  <c r="H63" i="1"/>
  <c r="H61" i="1"/>
  <c r="J61" i="39" l="1"/>
  <c r="G61" i="1"/>
  <c r="J63" i="39"/>
  <c r="G63" i="1"/>
  <c r="G69" i="1"/>
  <c r="J69" i="39"/>
  <c r="G115" i="1"/>
  <c r="J115" i="39"/>
  <c r="G6" i="1"/>
  <c r="J6" i="39"/>
  <c r="I6" i="39" l="1"/>
  <c r="I69" i="39"/>
  <c r="H69" i="39"/>
  <c r="H115" i="39"/>
  <c r="I115" i="39"/>
  <c r="I63" i="39"/>
  <c r="H110" i="39"/>
  <c r="I61" i="39"/>
  <c r="H16" i="1" l="1"/>
  <c r="J16" i="39" l="1"/>
  <c r="I16" i="39" s="1"/>
  <c r="G16" i="1"/>
  <c r="H117" i="1"/>
  <c r="H142" i="1"/>
  <c r="H80" i="1"/>
  <c r="H67" i="1"/>
  <c r="H31" i="1"/>
  <c r="H87" i="1"/>
  <c r="H135" i="1"/>
  <c r="H14" i="1"/>
  <c r="H60" i="1"/>
  <c r="H144" i="1"/>
  <c r="H9" i="1"/>
  <c r="H97" i="1"/>
  <c r="H83" i="1"/>
  <c r="H111" i="1"/>
  <c r="H140" i="1"/>
  <c r="H110" i="1"/>
  <c r="J67" i="39" l="1"/>
  <c r="I67" i="39" s="1"/>
  <c r="G67" i="1"/>
  <c r="J83" i="39"/>
  <c r="G83" i="1"/>
  <c r="J97" i="39"/>
  <c r="G97" i="1"/>
  <c r="J117" i="39"/>
  <c r="I117" i="39" s="1"/>
  <c r="G117" i="1"/>
  <c r="G87" i="1"/>
  <c r="J87" i="39"/>
  <c r="J144" i="39"/>
  <c r="G144" i="1"/>
  <c r="G135" i="1"/>
  <c r="J135" i="39"/>
  <c r="J140" i="39"/>
  <c r="G140" i="1"/>
  <c r="G60" i="1"/>
  <c r="J60" i="39"/>
  <c r="I60" i="39" s="1"/>
  <c r="J14" i="39"/>
  <c r="I14" i="39" s="1"/>
  <c r="G14" i="1"/>
  <c r="G110" i="1"/>
  <c r="J110" i="39"/>
  <c r="J9" i="39"/>
  <c r="G9" i="1"/>
  <c r="J80" i="39"/>
  <c r="G80" i="1"/>
  <c r="J111" i="39"/>
  <c r="G111" i="1"/>
  <c r="J31" i="39"/>
  <c r="I31" i="39" s="1"/>
  <c r="G31" i="1"/>
  <c r="G142" i="1"/>
  <c r="J142" i="39"/>
  <c r="I142" i="39" l="1"/>
  <c r="H142" i="39"/>
  <c r="I144" i="39"/>
  <c r="I111" i="39"/>
  <c r="I97" i="39"/>
  <c r="I140" i="39"/>
  <c r="I135" i="39"/>
  <c r="H135" i="39"/>
  <c r="I9" i="39"/>
  <c r="I83" i="39"/>
  <c r="I80" i="39"/>
  <c r="I87" i="39"/>
  <c r="H87" i="39"/>
  <c r="I110" i="39"/>
  <c r="H120" i="1" l="1"/>
  <c r="H8" i="1"/>
  <c r="H64" i="1"/>
  <c r="G64" i="1" s="1"/>
  <c r="H32" i="1"/>
  <c r="G32" i="1" s="1"/>
  <c r="H59" i="1"/>
  <c r="H101" i="1"/>
  <c r="G101" i="1" s="1"/>
  <c r="H116" i="1"/>
  <c r="H105" i="1"/>
  <c r="H37" i="1"/>
  <c r="H114" i="1"/>
  <c r="H86" i="1"/>
  <c r="H38" i="1"/>
  <c r="H93" i="1"/>
  <c r="J93" i="39" l="1"/>
  <c r="G93" i="1"/>
  <c r="J114" i="39"/>
  <c r="G114" i="1"/>
  <c r="J105" i="39"/>
  <c r="G105" i="1"/>
  <c r="J59" i="39"/>
  <c r="G59" i="1"/>
  <c r="J38" i="39"/>
  <c r="G38" i="1"/>
  <c r="J116" i="39"/>
  <c r="G116" i="1"/>
  <c r="J8" i="39"/>
  <c r="G8" i="1"/>
  <c r="J86" i="39"/>
  <c r="G86" i="1"/>
  <c r="J37" i="39"/>
  <c r="G37" i="1"/>
  <c r="J120" i="39"/>
  <c r="I120" i="39" s="1"/>
  <c r="G120" i="1"/>
  <c r="H2" i="40"/>
  <c r="J32" i="39"/>
  <c r="H3" i="40"/>
  <c r="J64" i="39"/>
  <c r="J101" i="39"/>
  <c r="H4" i="40"/>
  <c r="R6" i="36" l="1"/>
  <c r="I37" i="39"/>
  <c r="Q6" i="36" s="1"/>
  <c r="R5" i="36"/>
  <c r="I116" i="39"/>
  <c r="Q5" i="36" s="1"/>
  <c r="R13" i="36"/>
  <c r="I105" i="39"/>
  <c r="Q13" i="36" s="1"/>
  <c r="R8" i="36"/>
  <c r="I86" i="39"/>
  <c r="Q8" i="36" s="1"/>
  <c r="R2" i="36"/>
  <c r="H32" i="39"/>
  <c r="G2" i="40" s="1"/>
  <c r="I32" i="39"/>
  <c r="Q2" i="36" s="1"/>
  <c r="B3" i="36"/>
  <c r="R4" i="36"/>
  <c r="H101" i="39"/>
  <c r="G4" i="40" s="1"/>
  <c r="I101" i="39"/>
  <c r="Q4" i="36" s="1"/>
  <c r="R7" i="36"/>
  <c r="I114" i="39"/>
  <c r="Q7" i="36" s="1"/>
  <c r="R12" i="36"/>
  <c r="I8" i="39"/>
  <c r="Q12" i="36" s="1"/>
  <c r="R11" i="36"/>
  <c r="I59" i="39"/>
  <c r="Q11" i="36" s="1"/>
  <c r="R3" i="36"/>
  <c r="I64" i="39"/>
  <c r="Q3" i="36" s="1"/>
  <c r="H64" i="39"/>
  <c r="G3" i="40" s="1"/>
  <c r="R10" i="36"/>
  <c r="I38" i="39"/>
  <c r="Q10" i="36" s="1"/>
  <c r="R9" i="36"/>
  <c r="I93" i="39"/>
  <c r="Q9" i="36" s="1"/>
  <c r="H116" i="48"/>
  <c r="G116" i="48" s="1"/>
  <c r="H19" i="48"/>
  <c r="G19" i="48" s="1"/>
  <c r="E3" i="36" s="1"/>
  <c r="H93" i="48"/>
  <c r="G93" i="48" s="1"/>
  <c r="H3" i="36" l="1"/>
  <c r="B28" i="36"/>
  <c r="C28" i="36"/>
  <c r="L28" i="36"/>
  <c r="M28" i="36"/>
  <c r="J28" i="36"/>
  <c r="H28" i="36"/>
  <c r="I28" i="36"/>
  <c r="D28" i="36"/>
  <c r="K28" i="36"/>
  <c r="G28" i="36"/>
  <c r="E28" i="36"/>
  <c r="F28" i="36"/>
  <c r="V116" i="39"/>
  <c r="H5" i="40"/>
  <c r="H6" i="40"/>
  <c r="V93" i="39"/>
  <c r="V19" i="39"/>
  <c r="H7" i="40"/>
  <c r="Y4" i="36" l="1"/>
  <c r="T19" i="39"/>
  <c r="G7" i="40" s="1"/>
  <c r="U19" i="39"/>
  <c r="X4" i="36" s="1"/>
  <c r="Y3" i="36"/>
  <c r="U93" i="39"/>
  <c r="X3" i="36" s="1"/>
  <c r="T93" i="39"/>
  <c r="G6" i="40" s="1"/>
  <c r="Y2" i="36"/>
  <c r="T116" i="39"/>
  <c r="G5" i="40" s="1"/>
  <c r="U116" i="39"/>
  <c r="X2" i="36" s="1"/>
  <c r="O28" i="36" l="1"/>
  <c r="P28" i="36"/>
  <c r="T28" i="36"/>
  <c r="S28" i="36"/>
  <c r="Q28" i="36"/>
  <c r="X28" i="36"/>
  <c r="R28" i="36"/>
  <c r="W28" i="36"/>
  <c r="U28" i="36"/>
  <c r="V28" i="36"/>
  <c r="Z28" i="36"/>
  <c r="Y28" i="36"/>
  <c r="K3" i="36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<sst xmlns="http://schemas.openxmlformats.org/spreadsheetml/2006/main" count="4542" uniqueCount="1120">
  <si>
    <t>PLAYER</t>
  </si>
  <si>
    <t>Win</t>
  </si>
  <si>
    <t>Stakes</t>
  </si>
  <si>
    <t>Profit</t>
  </si>
  <si>
    <t>FRL</t>
  </si>
  <si>
    <t/>
  </si>
  <si>
    <t>Player</t>
  </si>
  <si>
    <t>TTWin</t>
  </si>
  <si>
    <t>TTOdds</t>
  </si>
  <si>
    <t>BestOdds</t>
  </si>
  <si>
    <t>Kelly</t>
  </si>
  <si>
    <t>Rank</t>
  </si>
  <si>
    <t>Result</t>
  </si>
  <si>
    <t>P/L</t>
  </si>
  <si>
    <t>FRL:</t>
  </si>
  <si>
    <t>Top3: Win</t>
  </si>
  <si>
    <t>Top3: FRL</t>
  </si>
  <si>
    <t>Best Odds</t>
  </si>
  <si>
    <t>E/W Play</t>
  </si>
  <si>
    <t>Win %</t>
  </si>
  <si>
    <t>TT Odds</t>
  </si>
  <si>
    <t>Full P/L</t>
  </si>
  <si>
    <t>WIN</t>
  </si>
  <si>
    <t>A.J. Ewart</t>
  </si>
  <si>
    <t>0.02%</t>
  </si>
  <si>
    <t>Aaron Rai</t>
  </si>
  <si>
    <t>1.64%</t>
  </si>
  <si>
    <t>Adam Schenk</t>
  </si>
  <si>
    <t>0.28%</t>
  </si>
  <si>
    <t>Adam Scott</t>
  </si>
  <si>
    <t>1.44%</t>
  </si>
  <si>
    <t>Adam Svensson</t>
  </si>
  <si>
    <t>0.21%</t>
  </si>
  <si>
    <t>Adrien Dumont de Chassart</t>
  </si>
  <si>
    <t>0.39%</t>
  </si>
  <si>
    <t>Adrien Saddier</t>
  </si>
  <si>
    <t>0.66%</t>
  </si>
  <si>
    <t>Alejandro Tosti</t>
  </si>
  <si>
    <t>0.13%</t>
  </si>
  <si>
    <t>Alex Smalley</t>
  </si>
  <si>
    <t>0.87%</t>
  </si>
  <si>
    <t>Anson Cabello</t>
  </si>
  <si>
    <t>0.01%</t>
  </si>
  <si>
    <t>Austin Eckroat</t>
  </si>
  <si>
    <t>0.75%</t>
  </si>
  <si>
    <t>Austin Smotherman</t>
  </si>
  <si>
    <t>0.14%</t>
  </si>
  <si>
    <t>Beau Hossler</t>
  </si>
  <si>
    <t>0.42%</t>
  </si>
  <si>
    <t>Ben Griffin</t>
  </si>
  <si>
    <t>3.18%</t>
  </si>
  <si>
    <t>Billy Horschel</t>
  </si>
  <si>
    <t>1.14%</t>
  </si>
  <si>
    <t>Brian Campbell</t>
  </si>
  <si>
    <t>0.20%</t>
  </si>
  <si>
    <t>Brian Harman</t>
  </si>
  <si>
    <t>1.50%</t>
  </si>
  <si>
    <t>Brice Garnett</t>
  </si>
  <si>
    <t>0.41%</t>
  </si>
  <si>
    <t>Bud Cauley</t>
  </si>
  <si>
    <t>0.48%</t>
  </si>
  <si>
    <t>Cam Davis</t>
  </si>
  <si>
    <t>0.16%</t>
  </si>
  <si>
    <t>Chad Ramey</t>
  </si>
  <si>
    <t>0.29%</t>
  </si>
  <si>
    <t>Chandler Blanchet</t>
  </si>
  <si>
    <t>Chandler Phillips</t>
  </si>
  <si>
    <t>Chris Gotterup</t>
  </si>
  <si>
    <t>1.22%</t>
  </si>
  <si>
    <t>Chris Kirk</t>
  </si>
  <si>
    <t>2.06%</t>
  </si>
  <si>
    <t>Christo Lamprecht</t>
  </si>
  <si>
    <t>0.19%</t>
  </si>
  <si>
    <t>Collin Morikawa</t>
  </si>
  <si>
    <t>2.34%</t>
  </si>
  <si>
    <t>Corey Conners</t>
  </si>
  <si>
    <t>2.31%</t>
  </si>
  <si>
    <t>Corey Kozuma</t>
  </si>
  <si>
    <t>0.00%</t>
  </si>
  <si>
    <t>Daniel Berger</t>
  </si>
  <si>
    <t>1.30%</t>
  </si>
  <si>
    <t>Daniel Brown (Oct1994)</t>
  </si>
  <si>
    <t>Danny Walker</t>
  </si>
  <si>
    <t>0.12%</t>
  </si>
  <si>
    <t>David Ford</t>
  </si>
  <si>
    <t>Davis Chatfield</t>
  </si>
  <si>
    <t>Davis Riley</t>
  </si>
  <si>
    <t>Denny McCarthy</t>
  </si>
  <si>
    <t>1.84%</t>
  </si>
  <si>
    <t>Doug Ghim</t>
  </si>
  <si>
    <t>1.02%</t>
  </si>
  <si>
    <t>Dylan Wu</t>
  </si>
  <si>
    <t>Emiliano Grillo</t>
  </si>
  <si>
    <t>Emilio Gonzalez</t>
  </si>
  <si>
    <t>Eric Cole</t>
  </si>
  <si>
    <t>1.03%</t>
  </si>
  <si>
    <t>Erik Van Rooyen</t>
  </si>
  <si>
    <t>0.33%</t>
  </si>
  <si>
    <t>Gary Woodland</t>
  </si>
  <si>
    <t>0.85%</t>
  </si>
  <si>
    <t>Gordon Sargent</t>
  </si>
  <si>
    <t>0.08%</t>
  </si>
  <si>
    <t>Hank Lebioda</t>
  </si>
  <si>
    <t>0.15%</t>
  </si>
  <si>
    <t>Haotong Li</t>
  </si>
  <si>
    <t>0.59%</t>
  </si>
  <si>
    <t>Harry Hall</t>
  </si>
  <si>
    <t>1.75%</t>
  </si>
  <si>
    <t>Hideki Matsuyama</t>
  </si>
  <si>
    <t>2.64%</t>
  </si>
  <si>
    <t>Isaiah Salinda</t>
  </si>
  <si>
    <t>J.J. Spaun</t>
  </si>
  <si>
    <t>2.66%</t>
  </si>
  <si>
    <t>Jacob Bridgeman</t>
  </si>
  <si>
    <t>0.61%</t>
  </si>
  <si>
    <t>Jake Knapp</t>
  </si>
  <si>
    <t>1.00%</t>
  </si>
  <si>
    <t>Jeffrey Kang</t>
  </si>
  <si>
    <t>0.09%</t>
  </si>
  <si>
    <t>Joe Highsmith</t>
  </si>
  <si>
    <t>John Parry</t>
  </si>
  <si>
    <t>0.65%</t>
  </si>
  <si>
    <t>John VanDerLaan</t>
  </si>
  <si>
    <t>0.18%</t>
  </si>
  <si>
    <t>Johnny Keefer</t>
  </si>
  <si>
    <t>0.93%</t>
  </si>
  <si>
    <t>Jordan Smith</t>
  </si>
  <si>
    <t>Jordan Spieth</t>
  </si>
  <si>
    <t>2.10%</t>
  </si>
  <si>
    <t>Kazuki Higa</t>
  </si>
  <si>
    <t>Keegan Bradley</t>
  </si>
  <si>
    <t>3.06%</t>
  </si>
  <si>
    <t>Keita Nakajima</t>
  </si>
  <si>
    <t>0.38%</t>
  </si>
  <si>
    <t>Keith Mitchell</t>
  </si>
  <si>
    <t>1.73%</t>
  </si>
  <si>
    <t>Kensei Hirata</t>
  </si>
  <si>
    <t>Kevin Roy</t>
  </si>
  <si>
    <t>Kota Kaneko</t>
  </si>
  <si>
    <t>Kristoffer Reitan</t>
  </si>
  <si>
    <t>1.07%</t>
  </si>
  <si>
    <t>Kurt Kitayama</t>
  </si>
  <si>
    <t>1.34%</t>
  </si>
  <si>
    <t>Lee Hodges</t>
  </si>
  <si>
    <t>0.80%</t>
  </si>
  <si>
    <t>Luke Clanton</t>
  </si>
  <si>
    <t>Mac Meissner</t>
  </si>
  <si>
    <t>1.28%</t>
  </si>
  <si>
    <t>Marcelo Rozo</t>
  </si>
  <si>
    <t>0.06%</t>
  </si>
  <si>
    <t>Mark Hubbard</t>
  </si>
  <si>
    <t>0.54%</t>
  </si>
  <si>
    <t>Matt McCarty</t>
  </si>
  <si>
    <t>1.26%</t>
  </si>
  <si>
    <t>Matthieu Pavon</t>
  </si>
  <si>
    <t>0.23%</t>
  </si>
  <si>
    <t>Matti Schmid</t>
  </si>
  <si>
    <t>0.69%</t>
  </si>
  <si>
    <t>Maverick McNealy</t>
  </si>
  <si>
    <t>1.91%</t>
  </si>
  <si>
    <t>Max McGreevy</t>
  </si>
  <si>
    <t>0.98%</t>
  </si>
  <si>
    <t>Michael Brennan</t>
  </si>
  <si>
    <t>0.62%</t>
  </si>
  <si>
    <t>Michael Kim</t>
  </si>
  <si>
    <t>1.17%</t>
  </si>
  <si>
    <t>Neal Shipley</t>
  </si>
  <si>
    <t>0.53%</t>
  </si>
  <si>
    <t>Nick Dunlap</t>
  </si>
  <si>
    <t>Nick Taylor</t>
  </si>
  <si>
    <t>1.80%</t>
  </si>
  <si>
    <t>Nico Echavarria</t>
  </si>
  <si>
    <t>1.24%</t>
  </si>
  <si>
    <t>Patrick Rodgers</t>
  </si>
  <si>
    <t>Patton Kizzire</t>
  </si>
  <si>
    <t>0.35%</t>
  </si>
  <si>
    <t>Peter Malnati</t>
  </si>
  <si>
    <t>0.10%</t>
  </si>
  <si>
    <t>Pierceson Coody</t>
  </si>
  <si>
    <t>0.72%</t>
  </si>
  <si>
    <t>Pontus Nyholm</t>
  </si>
  <si>
    <t>Rafael Campos</t>
  </si>
  <si>
    <t>0.04%</t>
  </si>
  <si>
    <t>Ren Yonezawa</t>
  </si>
  <si>
    <t>Ricky Castillo</t>
  </si>
  <si>
    <t>0.88%</t>
  </si>
  <si>
    <t>Rico Hoey</t>
  </si>
  <si>
    <t>1.20%</t>
  </si>
  <si>
    <t>Robert MacIntyre</t>
  </si>
  <si>
    <t>3.34%</t>
  </si>
  <si>
    <t>Russell Henley</t>
  </si>
  <si>
    <t>5.97%</t>
  </si>
  <si>
    <t>Ryan Gerard</t>
  </si>
  <si>
    <t>1.49%</t>
  </si>
  <si>
    <t>Ryo Hisatsune</t>
  </si>
  <si>
    <t>Sahith Theegala</t>
  </si>
  <si>
    <t>0.60%</t>
  </si>
  <si>
    <t>Sam Stevens</t>
  </si>
  <si>
    <t>0.96%</t>
  </si>
  <si>
    <t>Seamus Power</t>
  </si>
  <si>
    <t>Seonghyeon Kim</t>
  </si>
  <si>
    <t>Seungtaek Lee</t>
  </si>
  <si>
    <t>Si Woo Kim</t>
  </si>
  <si>
    <t>3.05%</t>
  </si>
  <si>
    <t>Steven Fisk</t>
  </si>
  <si>
    <t>0.55%</t>
  </si>
  <si>
    <t>Sudarshan Yellamaraju</t>
  </si>
  <si>
    <t>Taisei Nagasaki</t>
  </si>
  <si>
    <t>Takumi Kanaya</t>
  </si>
  <si>
    <t>0.77%</t>
  </si>
  <si>
    <t>Taylor Pendrith</t>
  </si>
  <si>
    <t>1.41%</t>
  </si>
  <si>
    <t>Tom Hoge</t>
  </si>
  <si>
    <t>Tom Kim</t>
  </si>
  <si>
    <t>Tony Finau</t>
  </si>
  <si>
    <t>0.68%</t>
  </si>
  <si>
    <t>Vijay Singh</t>
  </si>
  <si>
    <t>Vince Whaley</t>
  </si>
  <si>
    <t>1.05%</t>
  </si>
  <si>
    <t>Webb Simpson</t>
  </si>
  <si>
    <t>William Mouw</t>
  </si>
  <si>
    <t>Yuta Sugiura</t>
  </si>
  <si>
    <t>Zac Blair</t>
  </si>
  <si>
    <t>0.45%</t>
  </si>
  <si>
    <t>Zach Bauchou</t>
  </si>
  <si>
    <t>Zach Johnson</t>
  </si>
  <si>
    <t>0.43%</t>
  </si>
  <si>
    <t>Zecheng Dou</t>
  </si>
  <si>
    <t>0.70%</t>
  </si>
  <si>
    <t>0.30%</t>
  </si>
  <si>
    <t>TT Win</t>
  </si>
  <si>
    <t>1.52%</t>
  </si>
  <si>
    <t>0.64%</t>
  </si>
  <si>
    <t>1.46%</t>
  </si>
  <si>
    <t>0.44%</t>
  </si>
  <si>
    <t>1.13%</t>
  </si>
  <si>
    <t>0.11%</t>
  </si>
  <si>
    <t>1.04%</t>
  </si>
  <si>
    <t>0.37%</t>
  </si>
  <si>
    <t>0.56%</t>
  </si>
  <si>
    <t>2.05%</t>
  </si>
  <si>
    <t>0.92%</t>
  </si>
  <si>
    <t>1.10%</t>
  </si>
  <si>
    <t>0.78%</t>
  </si>
  <si>
    <t>0.50%</t>
  </si>
  <si>
    <t>0.51%</t>
  </si>
  <si>
    <t>0.46%</t>
  </si>
  <si>
    <t>1.32%</t>
  </si>
  <si>
    <t>1.81%</t>
  </si>
  <si>
    <t>1.82%</t>
  </si>
  <si>
    <t>0.95%</t>
  </si>
  <si>
    <t>0.47%</t>
  </si>
  <si>
    <t>1.12%</t>
  </si>
  <si>
    <t>0.34%</t>
  </si>
  <si>
    <t>0.74%</t>
  </si>
  <si>
    <t>0.36%</t>
  </si>
  <si>
    <t>1.48%</t>
  </si>
  <si>
    <t>1.47%</t>
  </si>
  <si>
    <t>2.01%</t>
  </si>
  <si>
    <t>0.81%</t>
  </si>
  <si>
    <t>1.21%</t>
  </si>
  <si>
    <t>0.40%</t>
  </si>
  <si>
    <t>1.25%</t>
  </si>
  <si>
    <t>1.36%</t>
  </si>
  <si>
    <t>0.97%</t>
  </si>
  <si>
    <t>0.58%</t>
  </si>
  <si>
    <t>0.90%</t>
  </si>
  <si>
    <t>0.73%</t>
  </si>
  <si>
    <t>0.52%</t>
  </si>
  <si>
    <t>1.66%</t>
  </si>
  <si>
    <t>0.84%</t>
  </si>
  <si>
    <t>1.01%</t>
  </si>
  <si>
    <t>1.08%</t>
  </si>
  <si>
    <t>2.19%</t>
  </si>
  <si>
    <t>1.15%</t>
  </si>
  <si>
    <t>0.82%</t>
  </si>
  <si>
    <t>0.26%</t>
  </si>
  <si>
    <t>0.99%</t>
  </si>
  <si>
    <t>0.83%</t>
  </si>
  <si>
    <t>Results</t>
  </si>
  <si>
    <t>Date</t>
  </si>
  <si>
    <t>Event</t>
  </si>
  <si>
    <t>Course</t>
  </si>
  <si>
    <t>Location</t>
  </si>
  <si>
    <t>Tour</t>
  </si>
  <si>
    <t>Tour2</t>
  </si>
  <si>
    <t>Tour3</t>
  </si>
  <si>
    <t>Surname</t>
  </si>
  <si>
    <t>FirstName</t>
  </si>
  <si>
    <t>Posn</t>
  </si>
  <si>
    <t>Rd1</t>
  </si>
  <si>
    <t>Rd2</t>
  </si>
  <si>
    <t>Rd3</t>
  </si>
  <si>
    <t>Rd4</t>
  </si>
  <si>
    <t>Rd5</t>
  </si>
  <si>
    <t>Total</t>
  </si>
  <si>
    <t>Field</t>
  </si>
  <si>
    <t>Field1</t>
  </si>
  <si>
    <t>AdjRd1</t>
  </si>
  <si>
    <t>AdjRd2</t>
  </si>
  <si>
    <t>AdjRd3</t>
  </si>
  <si>
    <t>AdjRd4</t>
  </si>
  <si>
    <t>AdjRd5</t>
  </si>
  <si>
    <t>AdjAve</t>
  </si>
  <si>
    <t>Rd1Pos</t>
  </si>
  <si>
    <t>Rd2Pos</t>
  </si>
  <si>
    <t>Rd3Pos</t>
  </si>
  <si>
    <t>Rd4Pos</t>
  </si>
  <si>
    <t>Rd5Pos</t>
  </si>
  <si>
    <t>Rd1Lead</t>
  </si>
  <si>
    <t>Rd2Lead</t>
  </si>
  <si>
    <t>Rd3Lead</t>
  </si>
  <si>
    <t>Rd4Lead</t>
  </si>
  <si>
    <t>Rd5Lead</t>
  </si>
  <si>
    <t>Posn2</t>
  </si>
  <si>
    <t>Victorian Open</t>
  </si>
  <si>
    <t>13th Beach</t>
  </si>
  <si>
    <t>Australia</t>
  </si>
  <si>
    <t>Australasian</t>
  </si>
  <si>
    <t>John</t>
  </si>
  <si>
    <t>Cameron</t>
  </si>
  <si>
    <t>Barbieri</t>
  </si>
  <si>
    <t>Nathan</t>
  </si>
  <si>
    <t>Bautista</t>
  </si>
  <si>
    <t>Austin</t>
  </si>
  <si>
    <t>Barker</t>
  </si>
  <si>
    <t>Lachlan</t>
  </si>
  <si>
    <t>Brereton</t>
  </si>
  <si>
    <t>Darcy</t>
  </si>
  <si>
    <t>Sinnott</t>
  </si>
  <si>
    <t>Todd</t>
  </si>
  <si>
    <t>Campbell</t>
  </si>
  <si>
    <t>Andrew</t>
  </si>
  <si>
    <t>Jones</t>
  </si>
  <si>
    <t>Brendan</t>
  </si>
  <si>
    <t>Klein</t>
  </si>
  <si>
    <t>Douglas</t>
  </si>
  <si>
    <t>Luck</t>
  </si>
  <si>
    <t>Curtis</t>
  </si>
  <si>
    <t>Marchesani</t>
  </si>
  <si>
    <t>James</t>
  </si>
  <si>
    <t>Conran</t>
  </si>
  <si>
    <t>Croker</t>
  </si>
  <si>
    <t>Quinnton</t>
  </si>
  <si>
    <t>Gale</t>
  </si>
  <si>
    <t>Daniel</t>
  </si>
  <si>
    <t>McLeod</t>
  </si>
  <si>
    <t>Jake</t>
  </si>
  <si>
    <t>Younger</t>
  </si>
  <si>
    <t>Josh</t>
  </si>
  <si>
    <t>Becker</t>
  </si>
  <si>
    <t>Braden</t>
  </si>
  <si>
    <t>Thompson</t>
  </si>
  <si>
    <t>Mako</t>
  </si>
  <si>
    <t>Edwards</t>
  </si>
  <si>
    <t>Josiah</t>
  </si>
  <si>
    <t>Halls</t>
  </si>
  <si>
    <t>Jye</t>
  </si>
  <si>
    <t>Munro</t>
  </si>
  <si>
    <t>Jack</t>
  </si>
  <si>
    <t>Jared</t>
  </si>
  <si>
    <t>Hart</t>
  </si>
  <si>
    <t>Tim</t>
  </si>
  <si>
    <t>Lautee</t>
  </si>
  <si>
    <t>Andre</t>
  </si>
  <si>
    <t>Proverbs</t>
  </si>
  <si>
    <t>Blake</t>
  </si>
  <si>
    <t>Guan</t>
  </si>
  <si>
    <t>Jeffrey</t>
  </si>
  <si>
    <t>Dobbelaar</t>
  </si>
  <si>
    <t>Louis</t>
  </si>
  <si>
    <t>Ford</t>
  </si>
  <si>
    <t>Jayden</t>
  </si>
  <si>
    <t>Power Horan</t>
  </si>
  <si>
    <t>Thomas</t>
  </si>
  <si>
    <t>Griffin</t>
  </si>
  <si>
    <t>Matthew</t>
  </si>
  <si>
    <t>Hendry</t>
  </si>
  <si>
    <t>Michael</t>
  </si>
  <si>
    <t>Bransdon</t>
  </si>
  <si>
    <t>David</t>
  </si>
  <si>
    <t>Cooke</t>
  </si>
  <si>
    <t>Peter</t>
  </si>
  <si>
    <t>Eccleston</t>
  </si>
  <si>
    <t>Cooper</t>
  </si>
  <si>
    <t>Phillips</t>
  </si>
  <si>
    <t>Lawson</t>
  </si>
  <si>
    <t>Deyen</t>
  </si>
  <si>
    <t>Wilkin</t>
  </si>
  <si>
    <t>Aaron</t>
  </si>
  <si>
    <t>Coyle</t>
  </si>
  <si>
    <t>Luke</t>
  </si>
  <si>
    <t>Henkel</t>
  </si>
  <si>
    <t>Ben</t>
  </si>
  <si>
    <t>Gingerich</t>
  </si>
  <si>
    <t>Ty</t>
  </si>
  <si>
    <t>Martin</t>
  </si>
  <si>
    <t>Murray</t>
  </si>
  <si>
    <t>Zach</t>
  </si>
  <si>
    <t>Oldham</t>
  </si>
  <si>
    <t>Maxwell</t>
  </si>
  <si>
    <t>Riley</t>
  </si>
  <si>
    <t>Zheng</t>
  </si>
  <si>
    <t>Jimmy</t>
  </si>
  <si>
    <t>Daibarra</t>
  </si>
  <si>
    <t>Wil</t>
  </si>
  <si>
    <t>Didone</t>
  </si>
  <si>
    <t>Aiden</t>
  </si>
  <si>
    <t>Farquharson</t>
  </si>
  <si>
    <t>Hamish</t>
  </si>
  <si>
    <t>O'Donovan</t>
  </si>
  <si>
    <t>Declan</t>
  </si>
  <si>
    <t>Page</t>
  </si>
  <si>
    <t>Rankin</t>
  </si>
  <si>
    <t>Brett</t>
  </si>
  <si>
    <t>Tighe</t>
  </si>
  <si>
    <t>Lincoln</t>
  </si>
  <si>
    <t>Townsend</t>
  </si>
  <si>
    <t>Antcliff</t>
  </si>
  <si>
    <t>Maverick</t>
  </si>
  <si>
    <t>Espinosa Trueba</t>
  </si>
  <si>
    <t>Samuel</t>
  </si>
  <si>
    <t>Papadatos</t>
  </si>
  <si>
    <t>Dimitrios</t>
  </si>
  <si>
    <t>Slater</t>
  </si>
  <si>
    <t>Wharton</t>
  </si>
  <si>
    <t>Wu</t>
  </si>
  <si>
    <t>Chun-Ta</t>
  </si>
  <si>
    <t>Hong</t>
  </si>
  <si>
    <t>Jason</t>
  </si>
  <si>
    <t>Florimo</t>
  </si>
  <si>
    <t>Will</t>
  </si>
  <si>
    <t>Hopewell</t>
  </si>
  <si>
    <t>Hayden</t>
  </si>
  <si>
    <t>Eccles</t>
  </si>
  <si>
    <t>mc</t>
  </si>
  <si>
    <t>Evans</t>
  </si>
  <si>
    <t>Gardner</t>
  </si>
  <si>
    <t>Dylan</t>
  </si>
  <si>
    <t>Harlock</t>
  </si>
  <si>
    <t>Oberle</t>
  </si>
  <si>
    <t>Chase</t>
  </si>
  <si>
    <t>Watt</t>
  </si>
  <si>
    <t>Brady</t>
  </si>
  <si>
    <t>Barron</t>
  </si>
  <si>
    <t>Haydn</t>
  </si>
  <si>
    <t>Charles</t>
  </si>
  <si>
    <t>Max</t>
  </si>
  <si>
    <t>Dowling</t>
  </si>
  <si>
    <t>Matt</t>
  </si>
  <si>
    <t>Kivimets</t>
  </si>
  <si>
    <t>Bradley</t>
  </si>
  <si>
    <t>Lamb</t>
  </si>
  <si>
    <t>Corey</t>
  </si>
  <si>
    <t>Lee</t>
  </si>
  <si>
    <t>Mason</t>
  </si>
  <si>
    <t>Taehee</t>
  </si>
  <si>
    <t>McDade</t>
  </si>
  <si>
    <t>Connor</t>
  </si>
  <si>
    <t>Carter</t>
  </si>
  <si>
    <t>Jak</t>
  </si>
  <si>
    <t>Doull</t>
  </si>
  <si>
    <t>Jordan</t>
  </si>
  <si>
    <t>Billy</t>
  </si>
  <si>
    <t>Goodall</t>
  </si>
  <si>
    <t>Bailey</t>
  </si>
  <si>
    <t>Healy</t>
  </si>
  <si>
    <t>Brock</t>
  </si>
  <si>
    <t>Malec</t>
  </si>
  <si>
    <t>Chris</t>
  </si>
  <si>
    <t>Morgan</t>
  </si>
  <si>
    <t>Mountcastle</t>
  </si>
  <si>
    <t>Kerry</t>
  </si>
  <si>
    <t>Pickin</t>
  </si>
  <si>
    <t>Simpson</t>
  </si>
  <si>
    <t>Alexander</t>
  </si>
  <si>
    <t>White</t>
  </si>
  <si>
    <t>Izaac</t>
  </si>
  <si>
    <t>De Sousa</t>
  </si>
  <si>
    <t>Jose</t>
  </si>
  <si>
    <t>Mackenzie</t>
  </si>
  <si>
    <t>Jay</t>
  </si>
  <si>
    <t>Michel</t>
  </si>
  <si>
    <t>Kyle</t>
  </si>
  <si>
    <t>Williams</t>
  </si>
  <si>
    <t>Kameron</t>
  </si>
  <si>
    <t>Armstrong</t>
  </si>
  <si>
    <t>Harrison</t>
  </si>
  <si>
    <t>Spencer</t>
  </si>
  <si>
    <t>Holmes</t>
  </si>
  <si>
    <t>Greg</t>
  </si>
  <si>
    <t>Moore</t>
  </si>
  <si>
    <t>Robbins</t>
  </si>
  <si>
    <t>Charlie</t>
  </si>
  <si>
    <t>Strange</t>
  </si>
  <si>
    <t>Cruze</t>
  </si>
  <si>
    <t>Tanner</t>
  </si>
  <si>
    <t>Windred</t>
  </si>
  <si>
    <t>Andrade</t>
  </si>
  <si>
    <t>Colin</t>
  </si>
  <si>
    <t>Barclay</t>
  </si>
  <si>
    <t>George</t>
  </si>
  <si>
    <t>Davis</t>
  </si>
  <si>
    <t>Deftereos-Brennan</t>
  </si>
  <si>
    <t>Patrick</t>
  </si>
  <si>
    <t>Murdoch</t>
  </si>
  <si>
    <t>Pountney</t>
  </si>
  <si>
    <t>Warren</t>
  </si>
  <si>
    <t>Justin</t>
  </si>
  <si>
    <t>Dillon</t>
  </si>
  <si>
    <t>Zachary</t>
  </si>
  <si>
    <t>Wood</t>
  </si>
  <si>
    <t>Tyler</t>
  </si>
  <si>
    <t>McMillan</t>
  </si>
  <si>
    <t>Harry</t>
  </si>
  <si>
    <t>Leasure</t>
  </si>
  <si>
    <t>Jaron</t>
  </si>
  <si>
    <t>Mee</t>
  </si>
  <si>
    <t>Adam</t>
  </si>
  <si>
    <t>Moring</t>
  </si>
  <si>
    <t>Clarke</t>
  </si>
  <si>
    <t>Cripps</t>
  </si>
  <si>
    <t>Higgins</t>
  </si>
  <si>
    <t>Lucas</t>
  </si>
  <si>
    <t>Chung</t>
  </si>
  <si>
    <t>Bo</t>
  </si>
  <si>
    <t>Eduard</t>
  </si>
  <si>
    <t>Abel</t>
  </si>
  <si>
    <t>Hinton</t>
  </si>
  <si>
    <t>Wesley</t>
  </si>
  <si>
    <t>Blyth</t>
  </si>
  <si>
    <t>Christie</t>
  </si>
  <si>
    <t>Holbrook</t>
  </si>
  <si>
    <t>Joshua</t>
  </si>
  <si>
    <t>w</t>
  </si>
  <si>
    <t>Ion</t>
  </si>
  <si>
    <t>Norris</t>
  </si>
  <si>
    <t>Porritt</t>
  </si>
  <si>
    <t>Walker</t>
  </si>
  <si>
    <t>Toby</t>
  </si>
  <si>
    <t>SunDev Absa Invitational Series - Thika Greens</t>
  </si>
  <si>
    <t>Thika Greens</t>
  </si>
  <si>
    <t>Kenya</t>
  </si>
  <si>
    <t>Big Easy</t>
  </si>
  <si>
    <t>Deus</t>
  </si>
  <si>
    <t>Willy</t>
  </si>
  <si>
    <t>Kibugu</t>
  </si>
  <si>
    <t>Njoroge</t>
  </si>
  <si>
    <t>Wakhu</t>
  </si>
  <si>
    <t>Rugumayo</t>
  </si>
  <si>
    <t>Ronald</t>
  </si>
  <si>
    <t>Snow</t>
  </si>
  <si>
    <t>Indiza</t>
  </si>
  <si>
    <t>Dismas</t>
  </si>
  <si>
    <t>Nsanzuwera</t>
  </si>
  <si>
    <t>Celestin</t>
  </si>
  <si>
    <t>Mutahi</t>
  </si>
  <si>
    <t>Malik</t>
  </si>
  <si>
    <t>Taimur</t>
  </si>
  <si>
    <t>Mediratta</t>
  </si>
  <si>
    <t>Mohit</t>
  </si>
  <si>
    <t>Mapwanya</t>
  </si>
  <si>
    <t>Visitor</t>
  </si>
  <si>
    <t>Okello</t>
  </si>
  <si>
    <t>Jacob</t>
  </si>
  <si>
    <t>Chidale</t>
  </si>
  <si>
    <t>Paul</t>
  </si>
  <si>
    <t>Mollel</t>
  </si>
  <si>
    <t>Nuru</t>
  </si>
  <si>
    <t>Njorege Chege</t>
  </si>
  <si>
    <t>Lejirma</t>
  </si>
  <si>
    <t>Omuli</t>
  </si>
  <si>
    <t>Tony</t>
  </si>
  <si>
    <t>Felix</t>
  </si>
  <si>
    <t>Dusabe</t>
  </si>
  <si>
    <t>Bako</t>
  </si>
  <si>
    <t>Kamalo</t>
  </si>
  <si>
    <t>Rodell</t>
  </si>
  <si>
    <t>Gaita</t>
  </si>
  <si>
    <t>Abuto</t>
  </si>
  <si>
    <t>Ken</t>
  </si>
  <si>
    <t>Ngigi</t>
  </si>
  <si>
    <t>Simon</t>
  </si>
  <si>
    <t>Ainamani</t>
  </si>
  <si>
    <t>Abraham</t>
  </si>
  <si>
    <t>Kasozi</t>
  </si>
  <si>
    <t>Phillip</t>
  </si>
  <si>
    <t>Charania</t>
  </si>
  <si>
    <t>Riz</t>
  </si>
  <si>
    <t>Kamulindwa</t>
  </si>
  <si>
    <t>Galgalo</t>
  </si>
  <si>
    <t>Anguyo</t>
  </si>
  <si>
    <t>Denis</t>
  </si>
  <si>
    <t>Gift</t>
  </si>
  <si>
    <t>Jean D'Amour</t>
  </si>
  <si>
    <t>Hitayezu</t>
  </si>
  <si>
    <t>Nduva</t>
  </si>
  <si>
    <t>Olapade</t>
  </si>
  <si>
    <t>Sunday</t>
  </si>
  <si>
    <t>Balala</t>
  </si>
  <si>
    <t>Adel</t>
  </si>
  <si>
    <t>Didas</t>
  </si>
  <si>
    <t>Ndindabahizi</t>
  </si>
  <si>
    <t>Longwe</t>
  </si>
  <si>
    <t>Kamoza</t>
  </si>
  <si>
    <t>Madoya</t>
  </si>
  <si>
    <t>Justus</t>
  </si>
  <si>
    <t>Ndung'u</t>
  </si>
  <si>
    <t>Kelvin</t>
  </si>
  <si>
    <t>Odongo</t>
  </si>
  <si>
    <t>Amos</t>
  </si>
  <si>
    <t>Owiti</t>
  </si>
  <si>
    <t>Robinson</t>
  </si>
  <si>
    <t>Tajudeen</t>
  </si>
  <si>
    <t>Ajayi</t>
  </si>
  <si>
    <t>Wanjiru</t>
  </si>
  <si>
    <t>Joyce</t>
  </si>
  <si>
    <t>Karichu</t>
  </si>
  <si>
    <t>Mudanyi</t>
  </si>
  <si>
    <t>Edwin</t>
  </si>
  <si>
    <t>Wahome</t>
  </si>
  <si>
    <t>Mathew</t>
  </si>
  <si>
    <t>Giddie</t>
  </si>
  <si>
    <t>Ganeev</t>
  </si>
  <si>
    <t>Timbe</t>
  </si>
  <si>
    <t>Kopan</t>
  </si>
  <si>
    <t>Wafula</t>
  </si>
  <si>
    <t>Naom</t>
  </si>
  <si>
    <t>Ooko Obura</t>
  </si>
  <si>
    <t>Erick</t>
  </si>
  <si>
    <t>Sandhu</t>
  </si>
  <si>
    <t>Hussein</t>
  </si>
  <si>
    <t>Bagalana</t>
  </si>
  <si>
    <t>Aloys</t>
  </si>
  <si>
    <t>Nsabimana</t>
  </si>
  <si>
    <t>Nelson</t>
  </si>
  <si>
    <t>Kamau</t>
  </si>
  <si>
    <t>Henry</t>
  </si>
  <si>
    <t>Macharia</t>
  </si>
  <si>
    <t>Antony</t>
  </si>
  <si>
    <t>Njoki</t>
  </si>
  <si>
    <t>Margaret</t>
  </si>
  <si>
    <t>Anyien</t>
  </si>
  <si>
    <t>Kevin</t>
  </si>
  <si>
    <t>Grace</t>
  </si>
  <si>
    <t>Kasango</t>
  </si>
  <si>
    <t>Otile</t>
  </si>
  <si>
    <t>Saikwa</t>
  </si>
  <si>
    <t>Dennis</t>
  </si>
  <si>
    <t>Salum</t>
  </si>
  <si>
    <t>Nkurunziza</t>
  </si>
  <si>
    <t>Gumisa</t>
  </si>
  <si>
    <t>Liberty</t>
  </si>
  <si>
    <t>Leming'ani</t>
  </si>
  <si>
    <t>Rafael</t>
  </si>
  <si>
    <t>Muthugia</t>
  </si>
  <si>
    <t>Sullivan</t>
  </si>
  <si>
    <t>Wangai</t>
  </si>
  <si>
    <t>C.J.</t>
  </si>
  <si>
    <t>Kisia</t>
  </si>
  <si>
    <t>Mike</t>
  </si>
  <si>
    <t>Munyua</t>
  </si>
  <si>
    <t>Frank</t>
  </si>
  <si>
    <t>Matilo</t>
  </si>
  <si>
    <t>Muriuki</t>
  </si>
  <si>
    <t>Silla</t>
  </si>
  <si>
    <t>Promise</t>
  </si>
  <si>
    <t>Njue</t>
  </si>
  <si>
    <t>Diana</t>
  </si>
  <si>
    <t>Dubai Invitational</t>
  </si>
  <si>
    <t>Dubai Creek</t>
  </si>
  <si>
    <t>United Arab Emirates</t>
  </si>
  <si>
    <t>DP World</t>
  </si>
  <si>
    <t>Elvira</t>
  </si>
  <si>
    <t>Nacho</t>
  </si>
  <si>
    <t>Hillier</t>
  </si>
  <si>
    <t>Guerrier</t>
  </si>
  <si>
    <t>Julien</t>
  </si>
  <si>
    <t>Lowry</t>
  </si>
  <si>
    <t>Shane</t>
  </si>
  <si>
    <t>Mcilroy</t>
  </si>
  <si>
    <t>Rory</t>
  </si>
  <si>
    <t>Puig</t>
  </si>
  <si>
    <t>Armitage</t>
  </si>
  <si>
    <t>Marcus</t>
  </si>
  <si>
    <t>Olesen</t>
  </si>
  <si>
    <t>Thorbjorn</t>
  </si>
  <si>
    <t>Wallace</t>
  </si>
  <si>
    <t>Frittelli</t>
  </si>
  <si>
    <t>Lawrence</t>
  </si>
  <si>
    <t>Thriston</t>
  </si>
  <si>
    <t>Rozner</t>
  </si>
  <si>
    <t>Antoine</t>
  </si>
  <si>
    <t>Ayora</t>
  </si>
  <si>
    <t>Angel</t>
  </si>
  <si>
    <t>Siem</t>
  </si>
  <si>
    <t>Marcel</t>
  </si>
  <si>
    <t>Chacarra</t>
  </si>
  <si>
    <t>Eugenio</t>
  </si>
  <si>
    <t>Kruyswijk</t>
  </si>
  <si>
    <t>Jacques</t>
  </si>
  <si>
    <t>Lindell</t>
  </si>
  <si>
    <t>Oliver</t>
  </si>
  <si>
    <t>Otaegui</t>
  </si>
  <si>
    <t>Adrian</t>
  </si>
  <si>
    <t>Neergaard-Petersen</t>
  </si>
  <si>
    <t>Rasmus</t>
  </si>
  <si>
    <t>Ferguson</t>
  </si>
  <si>
    <t>Ewen</t>
  </si>
  <si>
    <t>Forrest</t>
  </si>
  <si>
    <t>Grant</t>
  </si>
  <si>
    <t>Luiten</t>
  </si>
  <si>
    <t>Joost</t>
  </si>
  <si>
    <t>Shaun</t>
  </si>
  <si>
    <t>Schaper</t>
  </si>
  <si>
    <t>Fleetwood</t>
  </si>
  <si>
    <t>Tommy</t>
  </si>
  <si>
    <t>Reed</t>
  </si>
  <si>
    <t>Fox</t>
  </si>
  <si>
    <t>Ryan</t>
  </si>
  <si>
    <t>Lagergren</t>
  </si>
  <si>
    <t>Joakim</t>
  </si>
  <si>
    <t>Waring</t>
  </si>
  <si>
    <t>Bradbury</t>
  </si>
  <si>
    <t>Dan</t>
  </si>
  <si>
    <t>Jacob Skov</t>
  </si>
  <si>
    <t>Syme</t>
  </si>
  <si>
    <t>Johnston</t>
  </si>
  <si>
    <t>Ryggs</t>
  </si>
  <si>
    <t>Lacroix</t>
  </si>
  <si>
    <t>Frederic</t>
  </si>
  <si>
    <t>Junghwan</t>
  </si>
  <si>
    <t>Migliozzi</t>
  </si>
  <si>
    <t>Guido</t>
  </si>
  <si>
    <t>Norgaard Moller</t>
  </si>
  <si>
    <t>Niklas</t>
  </si>
  <si>
    <t>Gavins</t>
  </si>
  <si>
    <t>Hidalgo</t>
  </si>
  <si>
    <t>Manassero</t>
  </si>
  <si>
    <t>Matteo</t>
  </si>
  <si>
    <t>Mckibbin</t>
  </si>
  <si>
    <t>Tom</t>
  </si>
  <si>
    <t>Couvra</t>
  </si>
  <si>
    <t>Del Rey</t>
  </si>
  <si>
    <t>Alejandro</t>
  </si>
  <si>
    <t>Van Driel</t>
  </si>
  <si>
    <t>Darius</t>
  </si>
  <si>
    <t>Willett</t>
  </si>
  <si>
    <t>Danny</t>
  </si>
  <si>
    <t>Harrington</t>
  </si>
  <si>
    <t>Padraig</t>
  </si>
  <si>
    <t>Hill</t>
  </si>
  <si>
    <t>Calum</t>
  </si>
  <si>
    <t>Hoshino</t>
  </si>
  <si>
    <t>Rikuya</t>
  </si>
  <si>
    <t>Katsuragawa</t>
  </si>
  <si>
    <t>Yuto</t>
  </si>
  <si>
    <t>Molinari</t>
  </si>
  <si>
    <t>Francesco</t>
  </si>
  <si>
    <t>Von Dellingshausen</t>
  </si>
  <si>
    <t>Nicolai</t>
  </si>
  <si>
    <t>Hojgaard</t>
  </si>
  <si>
    <t>Andy</t>
  </si>
  <si>
    <t>Larrazabal</t>
  </si>
  <si>
    <t>Pablo</t>
  </si>
  <si>
    <t>Veerman</t>
  </si>
  <si>
    <t>Johannes</t>
  </si>
  <si>
    <t>Strydom</t>
  </si>
  <si>
    <t>Ockie</t>
  </si>
  <si>
    <t>Ravetto</t>
  </si>
  <si>
    <t>Naidoo</t>
  </si>
  <si>
    <t>Ashun</t>
  </si>
  <si>
    <t>Bahamas Golf Classic</t>
  </si>
  <si>
    <t>Ocean Club</t>
  </si>
  <si>
    <t>Bahamas</t>
  </si>
  <si>
    <t>Korn Ferry</t>
  </si>
  <si>
    <t>Dickson</t>
  </si>
  <si>
    <t>Taylor</t>
  </si>
  <si>
    <t>Sloan</t>
  </si>
  <si>
    <t>Roger</t>
  </si>
  <si>
    <t>Andersen</t>
  </si>
  <si>
    <t>Overton</t>
  </si>
  <si>
    <t>Jeff</t>
  </si>
  <si>
    <t>Trent</t>
  </si>
  <si>
    <t>Dossey</t>
  </si>
  <si>
    <t>Eichhorn</t>
  </si>
  <si>
    <t>Hunter</t>
  </si>
  <si>
    <t>Fernandez Valdes</t>
  </si>
  <si>
    <t>Jorge</t>
  </si>
  <si>
    <t>McAllister</t>
  </si>
  <si>
    <t>Logan</t>
  </si>
  <si>
    <t>Menante</t>
  </si>
  <si>
    <t>Nimmer</t>
  </si>
  <si>
    <t>Bryson</t>
  </si>
  <si>
    <t>Sherwood</t>
  </si>
  <si>
    <t>Cole</t>
  </si>
  <si>
    <t>Cone</t>
  </si>
  <si>
    <t>Trevor</t>
  </si>
  <si>
    <t>VanArragon</t>
  </si>
  <si>
    <t>Caleb</t>
  </si>
  <si>
    <t>Burgoon</t>
  </si>
  <si>
    <t>Bronson</t>
  </si>
  <si>
    <t>Johnson</t>
  </si>
  <si>
    <t>Skinns</t>
  </si>
  <si>
    <t>Card</t>
  </si>
  <si>
    <t>Kohles</t>
  </si>
  <si>
    <t>Peterson</t>
  </si>
  <si>
    <t>Atkins</t>
  </si>
  <si>
    <t>Botha</t>
  </si>
  <si>
    <t>Barend</t>
  </si>
  <si>
    <t>Feagles</t>
  </si>
  <si>
    <t>Holt</t>
  </si>
  <si>
    <t>Ian</t>
  </si>
  <si>
    <t>Rick</t>
  </si>
  <si>
    <t>Hammer</t>
  </si>
  <si>
    <t>Higgs</t>
  </si>
  <si>
    <t>Kim</t>
  </si>
  <si>
    <t>Chan</t>
  </si>
  <si>
    <t>Macdonald</t>
  </si>
  <si>
    <t>Stuart</t>
  </si>
  <si>
    <t>Pak</t>
  </si>
  <si>
    <t>Buchanan</t>
  </si>
  <si>
    <t>Jackson</t>
  </si>
  <si>
    <t>Hardy</t>
  </si>
  <si>
    <t>Nick</t>
  </si>
  <si>
    <t>Hastings</t>
  </si>
  <si>
    <t>Onishi</t>
  </si>
  <si>
    <t>Kaito</t>
  </si>
  <si>
    <t>Ortiz</t>
  </si>
  <si>
    <t>Alvaro</t>
  </si>
  <si>
    <t>Rayhan</t>
  </si>
  <si>
    <t>Anderson</t>
  </si>
  <si>
    <t>Gabrelcik</t>
  </si>
  <si>
    <t>Shore</t>
  </si>
  <si>
    <t>Springer</t>
  </si>
  <si>
    <t>Winstead</t>
  </si>
  <si>
    <t>Trey</t>
  </si>
  <si>
    <t>Buckley</t>
  </si>
  <si>
    <t>Leach</t>
  </si>
  <si>
    <t>Lewis</t>
  </si>
  <si>
    <t>Bryce</t>
  </si>
  <si>
    <t>Marshall Butler</t>
  </si>
  <si>
    <t>Jeremy</t>
  </si>
  <si>
    <t>Redman</t>
  </si>
  <si>
    <t>Doc</t>
  </si>
  <si>
    <t>Suh</t>
  </si>
  <si>
    <t>Bramlett</t>
  </si>
  <si>
    <t>Joseph</t>
  </si>
  <si>
    <t>Brehm</t>
  </si>
  <si>
    <t>Matthews</t>
  </si>
  <si>
    <t>Brandon</t>
  </si>
  <si>
    <t>Silverman</t>
  </si>
  <si>
    <t>Velo</t>
  </si>
  <si>
    <t>Villegas</t>
  </si>
  <si>
    <t>Camilo</t>
  </si>
  <si>
    <t>Coody</t>
  </si>
  <si>
    <t>Parker</t>
  </si>
  <si>
    <t>Gordon</t>
  </si>
  <si>
    <t>Ishikawa</t>
  </si>
  <si>
    <t>Ryo</t>
  </si>
  <si>
    <t>Nicholas</t>
  </si>
  <si>
    <t>Scott</t>
  </si>
  <si>
    <t>Sandy</t>
  </si>
  <si>
    <t>Sewell</t>
  </si>
  <si>
    <t>Chad</t>
  </si>
  <si>
    <t>Galletti</t>
  </si>
  <si>
    <t>Nicolo</t>
  </si>
  <si>
    <t>Montgomery</t>
  </si>
  <si>
    <t>Marzilio</t>
  </si>
  <si>
    <t>Vicente</t>
  </si>
  <si>
    <t>Knowles</t>
  </si>
  <si>
    <t>Philip</t>
  </si>
  <si>
    <t>Knox</t>
  </si>
  <si>
    <t>Russell</t>
  </si>
  <si>
    <t>Tuten</t>
  </si>
  <si>
    <t>Shad</t>
  </si>
  <si>
    <t>Young</t>
  </si>
  <si>
    <t>Carson</t>
  </si>
  <si>
    <t>Noh</t>
  </si>
  <si>
    <t>Seung-Yul</t>
  </si>
  <si>
    <t>Barjon</t>
  </si>
  <si>
    <t>Berry</t>
  </si>
  <si>
    <t>Brown</t>
  </si>
  <si>
    <t>Blades</t>
  </si>
  <si>
    <t>Cook</t>
  </si>
  <si>
    <t>Furr</t>
  </si>
  <si>
    <t>Wilson</t>
  </si>
  <si>
    <t>Gandon</t>
  </si>
  <si>
    <t>Gibson</t>
  </si>
  <si>
    <t>Rhein</t>
  </si>
  <si>
    <t>Gilligan</t>
  </si>
  <si>
    <t>Humphrey</t>
  </si>
  <si>
    <t>Theo</t>
  </si>
  <si>
    <t>NeSmith</t>
  </si>
  <si>
    <t>Shelton</t>
  </si>
  <si>
    <t>Robby</t>
  </si>
  <si>
    <t>Stewart</t>
  </si>
  <si>
    <t>Suri</t>
  </si>
  <si>
    <t>Julian</t>
  </si>
  <si>
    <t>Westmoreland</t>
  </si>
  <si>
    <t>Capan</t>
  </si>
  <si>
    <t>Frankie</t>
  </si>
  <si>
    <t>Chandler</t>
  </si>
  <si>
    <t>Del Solar</t>
  </si>
  <si>
    <t>Cristobal</t>
  </si>
  <si>
    <t>Infanti</t>
  </si>
  <si>
    <t>Kuest</t>
  </si>
  <si>
    <t>Maichon</t>
  </si>
  <si>
    <t>Phichaksn</t>
  </si>
  <si>
    <t>McCarthy</t>
  </si>
  <si>
    <t>Oppenheim</t>
  </si>
  <si>
    <t>Rob</t>
  </si>
  <si>
    <t>Riedel</t>
  </si>
  <si>
    <t>Stanger</t>
  </si>
  <si>
    <t>Steelman</t>
  </si>
  <si>
    <t>Ross</t>
  </si>
  <si>
    <t>Bacha</t>
  </si>
  <si>
    <t>Cappelen</t>
  </si>
  <si>
    <t>Sebastian</t>
  </si>
  <si>
    <t>Champ</t>
  </si>
  <si>
    <t>Choi</t>
  </si>
  <si>
    <t>Sam</t>
  </si>
  <si>
    <t>Meisel</t>
  </si>
  <si>
    <t>Marshall</t>
  </si>
  <si>
    <t>Meissner</t>
  </si>
  <si>
    <t>Mitchell</t>
  </si>
  <si>
    <t>Salzer</t>
  </si>
  <si>
    <t>Christian</t>
  </si>
  <si>
    <t>Weiler</t>
  </si>
  <si>
    <t>Joe</t>
  </si>
  <si>
    <t>Creighton</t>
  </si>
  <si>
    <t>Myles</t>
  </si>
  <si>
    <t>Duncan</t>
  </si>
  <si>
    <t>Hitchner</t>
  </si>
  <si>
    <t>Derek</t>
  </si>
  <si>
    <t>Hitt</t>
  </si>
  <si>
    <t>Laird</t>
  </si>
  <si>
    <t>Perkins</t>
  </si>
  <si>
    <t>Xiong</t>
  </si>
  <si>
    <t>Norman</t>
  </si>
  <si>
    <t>Levin</t>
  </si>
  <si>
    <t>Nesbitt</t>
  </si>
  <si>
    <t>Drew</t>
  </si>
  <si>
    <t>Brendon</t>
  </si>
  <si>
    <t>Maguire</t>
  </si>
  <si>
    <t>Summerhays</t>
  </si>
  <si>
    <t>Preston</t>
  </si>
  <si>
    <t>Teater</t>
  </si>
  <si>
    <t>Tyson</t>
  </si>
  <si>
    <t>Dougherty</t>
  </si>
  <si>
    <t>Song</t>
  </si>
  <si>
    <t>Welch</t>
  </si>
  <si>
    <t>Reavie</t>
  </si>
  <si>
    <t>Chez</t>
  </si>
  <si>
    <t>Docherty</t>
  </si>
  <si>
    <t>Alistair</t>
  </si>
  <si>
    <t>Thornberry</t>
  </si>
  <si>
    <t>Sony Open in Hawaii</t>
  </si>
  <si>
    <t>Waialae</t>
  </si>
  <si>
    <t>Hawaii</t>
  </si>
  <si>
    <t>PGA</t>
  </si>
  <si>
    <t>Gotterup</t>
  </si>
  <si>
    <t>Gerard</t>
  </si>
  <si>
    <t>Rodgers</t>
  </si>
  <si>
    <t>Bridgeman</t>
  </si>
  <si>
    <t>MacIntyre</t>
  </si>
  <si>
    <t>Robert</t>
  </si>
  <si>
    <t>Berger</t>
  </si>
  <si>
    <t>Hall</t>
  </si>
  <si>
    <t>Hodges</t>
  </si>
  <si>
    <t>Pendrith</t>
  </si>
  <si>
    <t>Si Woo</t>
  </si>
  <si>
    <t>Knapp</t>
  </si>
  <si>
    <t>Pierceson</t>
  </si>
  <si>
    <t>Seonghyeon</t>
  </si>
  <si>
    <t>Matsuyama</t>
  </si>
  <si>
    <t>Hideki</t>
  </si>
  <si>
    <t>Roy</t>
  </si>
  <si>
    <t>Yellamaraju</t>
  </si>
  <si>
    <t>Sudarshan</t>
  </si>
  <si>
    <t>Brown (Oct1994)</t>
  </si>
  <si>
    <t>Henley</t>
  </si>
  <si>
    <t>Parry</t>
  </si>
  <si>
    <t>Cauley</t>
  </si>
  <si>
    <t>Bud</t>
  </si>
  <si>
    <t>Conners</t>
  </si>
  <si>
    <t>Dumont de Chassart</t>
  </si>
  <si>
    <t>Adrien</t>
  </si>
  <si>
    <t>Hirata</t>
  </si>
  <si>
    <t>Kensei</t>
  </si>
  <si>
    <t>Kizzire</t>
  </si>
  <si>
    <t>Patton</t>
  </si>
  <si>
    <t>McNealy</t>
  </si>
  <si>
    <t>Spieth</t>
  </si>
  <si>
    <t>Castillo</t>
  </si>
  <si>
    <t>Ricky</t>
  </si>
  <si>
    <t>Garnett</t>
  </si>
  <si>
    <t>Brice</t>
  </si>
  <si>
    <t>Kanaya</t>
  </si>
  <si>
    <t>Takumi</t>
  </si>
  <si>
    <t>Power</t>
  </si>
  <si>
    <t>Seamus</t>
  </si>
  <si>
    <t>Stevens</t>
  </si>
  <si>
    <t>Theegala</t>
  </si>
  <si>
    <t>Sahith</t>
  </si>
  <si>
    <t>Yonezawa</t>
  </si>
  <si>
    <t>Ren</t>
  </si>
  <si>
    <t>Hoge</t>
  </si>
  <si>
    <t>Kitayama</t>
  </si>
  <si>
    <t>Kurt</t>
  </si>
  <si>
    <t>Denny</t>
  </si>
  <si>
    <t>Mac</t>
  </si>
  <si>
    <t>Singh</t>
  </si>
  <si>
    <t>Vijay</t>
  </si>
  <si>
    <t>Smalley</t>
  </si>
  <si>
    <t>Alex</t>
  </si>
  <si>
    <t>Spaun</t>
  </si>
  <si>
    <t>J.J.</t>
  </si>
  <si>
    <t>Svensson</t>
  </si>
  <si>
    <t>Whaley</t>
  </si>
  <si>
    <t>Vince</t>
  </si>
  <si>
    <t>Blair</t>
  </si>
  <si>
    <t>Zac</t>
  </si>
  <si>
    <t>Gonzalez</t>
  </si>
  <si>
    <t>Emilio</t>
  </si>
  <si>
    <t>Hoey</t>
  </si>
  <si>
    <t>Rico</t>
  </si>
  <si>
    <t>Rai</t>
  </si>
  <si>
    <t>Dou</t>
  </si>
  <si>
    <t>Zecheng</t>
  </si>
  <si>
    <t>Ghim</t>
  </si>
  <si>
    <t>Doug</t>
  </si>
  <si>
    <t>Li</t>
  </si>
  <si>
    <t>Haotong</t>
  </si>
  <si>
    <t>McCarty</t>
  </si>
  <si>
    <t>Pavon</t>
  </si>
  <si>
    <t>Matthieu</t>
  </si>
  <si>
    <t>Webb</t>
  </si>
  <si>
    <t>Dunlap</t>
  </si>
  <si>
    <t>Harman</t>
  </si>
  <si>
    <t>Brian</t>
  </si>
  <si>
    <t>Keefer</t>
  </si>
  <si>
    <t>Johnny</t>
  </si>
  <si>
    <t>Highsmith</t>
  </si>
  <si>
    <t>Hubbard</t>
  </si>
  <si>
    <t>Mark</t>
  </si>
  <si>
    <t>Keith</t>
  </si>
  <si>
    <t>Smith</t>
  </si>
  <si>
    <t>Bauchou</t>
  </si>
  <si>
    <t>Mouw</t>
  </si>
  <si>
    <t>William</t>
  </si>
  <si>
    <t>Ramey</t>
  </si>
  <si>
    <t>Kaneko</t>
  </si>
  <si>
    <t>Kota</t>
  </si>
  <si>
    <t>Horschel</t>
  </si>
  <si>
    <t>Keegan</t>
  </si>
  <si>
    <t>Eric</t>
  </si>
  <si>
    <t>Eckroat</t>
  </si>
  <si>
    <t>Fisk</t>
  </si>
  <si>
    <t>Steven</t>
  </si>
  <si>
    <t>Hisatsune</t>
  </si>
  <si>
    <t>Hossler</t>
  </si>
  <si>
    <t>Beau</t>
  </si>
  <si>
    <t>Morikawa</t>
  </si>
  <si>
    <t>Collin</t>
  </si>
  <si>
    <t>Smotherman</t>
  </si>
  <si>
    <t>Sugiura</t>
  </si>
  <si>
    <t>Yuta</t>
  </si>
  <si>
    <t>Campos</t>
  </si>
  <si>
    <t>Chatfield</t>
  </si>
  <si>
    <t>Clanton</t>
  </si>
  <si>
    <t>Higa</t>
  </si>
  <si>
    <t>Kazuki</t>
  </si>
  <si>
    <t>Kirk</t>
  </si>
  <si>
    <t>McGreevy</t>
  </si>
  <si>
    <t>Schmid</t>
  </si>
  <si>
    <t>Matti</t>
  </si>
  <si>
    <t>Van Rooyen</t>
  </si>
  <si>
    <t>Erik</t>
  </si>
  <si>
    <t>VanDerLaan</t>
  </si>
  <si>
    <t>Cam</t>
  </si>
  <si>
    <t>Lebioda</t>
  </si>
  <si>
    <t>Hank</t>
  </si>
  <si>
    <t>Seungtaek</t>
  </si>
  <si>
    <t>Nagasaki</t>
  </si>
  <si>
    <t>Taisei</t>
  </si>
  <si>
    <t>Saddier</t>
  </si>
  <si>
    <t>Ewart</t>
  </si>
  <si>
    <t>A.J.</t>
  </si>
  <si>
    <t>Grillo</t>
  </si>
  <si>
    <t>Emiliano</t>
  </si>
  <si>
    <t>Salinda</t>
  </si>
  <si>
    <t>Isaiah</t>
  </si>
  <si>
    <t>Tosti</t>
  </si>
  <si>
    <t>Woodland</t>
  </si>
  <si>
    <t>Gary</t>
  </si>
  <si>
    <t>Brennan</t>
  </si>
  <si>
    <t>Kozuma</t>
  </si>
  <si>
    <t>Nakajima</t>
  </si>
  <si>
    <t>Keita</t>
  </si>
  <si>
    <t>Sargent</t>
  </si>
  <si>
    <t>Malnati</t>
  </si>
  <si>
    <t>Finau</t>
  </si>
  <si>
    <t>Nyholm</t>
  </si>
  <si>
    <t>Pontus</t>
  </si>
  <si>
    <t>Blanchet</t>
  </si>
  <si>
    <t>Echavarria</t>
  </si>
  <si>
    <t>Nico</t>
  </si>
  <si>
    <t>Kang</t>
  </si>
  <si>
    <t>Cabello</t>
  </si>
  <si>
    <t>Anson</t>
  </si>
  <si>
    <t>Rozo</t>
  </si>
  <si>
    <t>Marcelo</t>
  </si>
  <si>
    <t>Schenk</t>
  </si>
  <si>
    <t>Shipley</t>
  </si>
  <si>
    <t>Neal</t>
  </si>
  <si>
    <t>Lamprecht</t>
  </si>
  <si>
    <t>Christo</t>
  </si>
  <si>
    <t>Reitan</t>
  </si>
  <si>
    <t>Kristoffer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</si>
</sst>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"/>
    <numFmt numFmtId="165" formatCode="0.0%"/>
  </numFmts>
  <fonts count="2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9">
    <xf numFmtId="0" fontId="0" fillId="0" borderId="0" xfId="0"/>
    <xf numFmtId="0" fontId="0" fillId="0" borderId="0" xfId="0" quotePrefix="1"/>
    <xf numFmtId="165" fontId="0" fillId="0" borderId="0" xfId="0" quotePrefix="1" applyNumberFormat="1"/>
    <xf numFmtId="0" fontId="0" fillId="2" borderId="0" xfId="0" applyFill="1"/>
    <xf numFmtId="15" fontId="0" fillId="0" borderId="0" xfId="0" applyNumberFormat="1"/>
    <xf numFmtId="20" fontId="0" fillId="0" borderId="0" xfId="0" applyNumberFormat="1"/>
    <xf numFmtId="2" fontId="0" fillId="0" borderId="0" xfId="0" applyNumberFormat="1"/>
    <xf numFmtId="2" fontId="0" fillId="0" borderId="0" xfId="0" quotePrefix="1" applyNumberFormat="1"/>
    <xf numFmtId="10" fontId="0" fillId="0" borderId="0" xfId="0" applyNumberFormat="1"/>
    <xf numFmtId="0" fontId="0" fillId="0" borderId="0" xfId="0" applyAlignment="1">
      <alignment horizontal="center"/>
    </xf>
    <xf numFmtId="2" fontId="0" fillId="0" borderId="0" xfId="0" applyNumberFormat="1" applyAlignment="1">
      <alignment horizontal="center"/>
    </xf>
    <xf numFmtId="164" fontId="0" fillId="0" borderId="0" xfId="0" quotePrefix="1" applyNumberFormat="1" applyAlignment="1">
      <alignment horizontal="right"/>
    </xf>
    <xf numFmtId="0" fontId="0" fillId="0" borderId="0" xfId="0" quotePrefix="1" applyAlignment="1">
      <alignment horizontal="right"/>
    </xf>
    <xf numFmtId="10" fontId="0" fillId="0" borderId="0" xfId="0" quotePrefix="1" applyNumberFormat="1" applyAlignment="1">
      <alignment horizontal="right"/>
    </xf>
    <xf numFmtId="164" fontId="0" fillId="0" borderId="0" xfId="0" applyNumberFormat="1" applyAlignment="1">
      <alignment horizontal="right"/>
    </xf>
    <xf numFmtId="0" fontId="0" fillId="0" borderId="0" xfId="0" applyAlignment="1">
      <alignment horizontal="right"/>
    </xf>
    <xf numFmtId="10" fontId="0" fillId="0" borderId="0" xfId="0" applyNumberFormat="1" applyAlignment="1">
      <alignment horizontal="right"/>
    </xf>
    <xf numFmtId="10" fontId="1" fillId="0" borderId="0" xfId="1" applyNumberFormat="1" applyFont="1" applyFill="1"/>
    <xf numFmtId="0" fontId="0" fillId="0" borderId="0" xfId="0" applyAlignment="1">
      <alignment horizontal="center"/>
    </xf>
  </cellXfs>
  <cellStyles count="2">
    <cellStyle name="Normal" xfId="0" builtinId="0"/>
    <cellStyle name="Per cent" xfId="1" builtinId="5"/>
  </cellStyles>
  <dxfs count="5"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2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1.xml"/><Relationship Id="rId12" Type="http://schemas.openxmlformats.org/officeDocument/2006/relationships/sheetMetadata" Target="metadata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rasym\Desktop\php\Oddschecker.xlsm" TargetMode="External"/><Relationship Id="rId1" Type="http://schemas.openxmlformats.org/officeDocument/2006/relationships/externalLinkPath" Target="/Users/rasym/Desktop/php/Oddschecker.xlsm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rasym\Desktop\php\Oddschecker_FRL.xlsm" TargetMode="External"/><Relationship Id="rId1" Type="http://schemas.openxmlformats.org/officeDocument/2006/relationships/externalLinkPath" Target="/Users/rasym/Desktop/php/Oddschecker_FRL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PGA"/>
      <sheetName val="Euro"/>
      <sheetName val="LIV"/>
      <sheetName val="Champions"/>
      <sheetName val="LPGA"/>
      <sheetName val="Korn"/>
      <sheetName val="SA"/>
      <sheetName val="Asian"/>
      <sheetName val="Japan"/>
      <sheetName val="ANZ"/>
      <sheetName val="ECT"/>
      <sheetName val="EST"/>
      <sheetName val="LET"/>
      <sheetName val="BF_Win"/>
      <sheetName val="BF_Top5"/>
      <sheetName val="BF_Top10"/>
      <sheetName val="BF_Top20"/>
      <sheetName val="BF_Win_Euro"/>
      <sheetName val="BF_Top5_Euro"/>
      <sheetName val="BF_Top10_Euro"/>
      <sheetName val="BF_Top20_Euro"/>
      <sheetName val="Everyone"/>
      <sheetName val="BF_Everyone"/>
    </sheetNames>
    <sheetDataSet>
      <sheetData sheetId="0">
        <row r="4">
          <cell r="E4" t="str">
            <v>Odds Shortening</v>
          </cell>
        </row>
        <row r="5">
          <cell r="E5" t="str">
            <v>Odds Drifting</v>
          </cell>
        </row>
        <row r="7">
          <cell r="E7" t="str">
            <v>Sign Up Offers</v>
          </cell>
        </row>
        <row r="8">
          <cell r="E8" t="str">
            <v>Special Offers</v>
          </cell>
        </row>
        <row r="9">
          <cell r="E9" t="str">
            <v>Sort By</v>
          </cell>
        </row>
        <row r="10">
          <cell r="E10" t="str">
            <v>Each-way terms</v>
          </cell>
        </row>
        <row r="12">
          <cell r="E12" t="str">
            <v>Bookie</v>
          </cell>
        </row>
        <row r="13">
          <cell r="E13" t="str">
            <v>Each-way terms</v>
          </cell>
        </row>
        <row r="15">
          <cell r="E15" t="str">
            <v>QuickBet</v>
          </cell>
        </row>
        <row r="17">
          <cell r="E17" t="str">
            <v>Russell Henley</v>
          </cell>
        </row>
        <row r="18">
          <cell r="E18" t="str">
            <v>J.J. Spaun</v>
          </cell>
        </row>
        <row r="19">
          <cell r="E19" t="str">
            <v>Hideki Matsuyama</v>
          </cell>
        </row>
        <row r="20">
          <cell r="E20" t="str">
            <v>Ben Griffin</v>
          </cell>
        </row>
        <row r="21">
          <cell r="E21" t="str">
            <v>Collin Morikawa</v>
          </cell>
        </row>
        <row r="22">
          <cell r="E22" t="str">
            <v>Robert MacIntyre</v>
          </cell>
        </row>
        <row r="23">
          <cell r="E23" t="str">
            <v>Si Woo Kim</v>
          </cell>
        </row>
        <row r="24">
          <cell r="E24" t="str">
            <v>Keegan Bradley</v>
          </cell>
        </row>
        <row r="25">
          <cell r="E25" t="str">
            <v>Corey Conners</v>
          </cell>
        </row>
        <row r="26">
          <cell r="E26" t="str">
            <v>Maverick McNealy</v>
          </cell>
        </row>
        <row r="27">
          <cell r="E27" t="str">
            <v>Harry Hall</v>
          </cell>
        </row>
        <row r="28">
          <cell r="E28" t="str">
            <v>Nico Echavarria</v>
          </cell>
        </row>
        <row r="29">
          <cell r="E29" t="str">
            <v>Aaron Rai</v>
          </cell>
        </row>
        <row r="30">
          <cell r="E30" t="str">
            <v>Nick Taylor</v>
          </cell>
        </row>
        <row r="31">
          <cell r="E31" t="str">
            <v>Rico Hoey</v>
          </cell>
        </row>
        <row r="32">
          <cell r="E32" t="str">
            <v>Kurt Kitayama</v>
          </cell>
        </row>
        <row r="33">
          <cell r="E33" t="str">
            <v>Jordan Spieth</v>
          </cell>
        </row>
        <row r="34">
          <cell r="E34" t="str">
            <v>Brian Harman</v>
          </cell>
        </row>
        <row r="35">
          <cell r="E35" t="str">
            <v>Chris Kirk</v>
          </cell>
        </row>
        <row r="36">
          <cell r="E36" t="str">
            <v>Chris Gotterup</v>
          </cell>
        </row>
        <row r="37">
          <cell r="E37" t="str">
            <v>Ryan Gerard</v>
          </cell>
        </row>
        <row r="38">
          <cell r="E38" t="str">
            <v>Matt McCarty</v>
          </cell>
        </row>
        <row r="39">
          <cell r="E39" t="str">
            <v>Adam Scott</v>
          </cell>
        </row>
        <row r="40">
          <cell r="E40" t="str">
            <v>Taylor Pendrith</v>
          </cell>
        </row>
        <row r="41">
          <cell r="E41" t="str">
            <v>Denny McCarthy</v>
          </cell>
        </row>
        <row r="42">
          <cell r="E42" t="str">
            <v>Eric Cole</v>
          </cell>
        </row>
        <row r="43">
          <cell r="E43" t="str">
            <v>Daniel Berger</v>
          </cell>
        </row>
        <row r="44">
          <cell r="E44" t="str">
            <v>Kristoffer Reitan</v>
          </cell>
        </row>
        <row r="45">
          <cell r="E45" t="str">
            <v>Mac Meissner</v>
          </cell>
        </row>
        <row r="46">
          <cell r="E46" t="str">
            <v>Michael Brennan</v>
          </cell>
        </row>
        <row r="47">
          <cell r="E47" t="str">
            <v>Keith Mitchell</v>
          </cell>
        </row>
        <row r="48">
          <cell r="E48" t="str">
            <v>Billy Horschel</v>
          </cell>
        </row>
        <row r="49">
          <cell r="E49" t="str">
            <v>Johnny Keefer</v>
          </cell>
        </row>
        <row r="50">
          <cell r="E50" t="str">
            <v>Sam Stevens</v>
          </cell>
        </row>
        <row r="51">
          <cell r="E51" t="str">
            <v>Sahith Theegala</v>
          </cell>
        </row>
        <row r="52">
          <cell r="E52" t="str">
            <v>Haotong Li</v>
          </cell>
        </row>
        <row r="53">
          <cell r="E53" t="str">
            <v>Alex Smalley</v>
          </cell>
        </row>
        <row r="54">
          <cell r="E54" t="str">
            <v>Michael Kim</v>
          </cell>
        </row>
        <row r="55">
          <cell r="E55" t="str">
            <v>Tom Kim</v>
          </cell>
        </row>
        <row r="56">
          <cell r="E56" t="str">
            <v>Max McGreevy</v>
          </cell>
        </row>
        <row r="57">
          <cell r="E57" t="str">
            <v>Pierceson Coody</v>
          </cell>
        </row>
        <row r="58">
          <cell r="E58" t="str">
            <v>Jake Knapp</v>
          </cell>
        </row>
        <row r="59">
          <cell r="E59" t="str">
            <v>Lee Hodges</v>
          </cell>
        </row>
        <row r="60">
          <cell r="E60" t="str">
            <v>Emiliano Grillo</v>
          </cell>
        </row>
        <row r="61">
          <cell r="E61" t="str">
            <v>Vince Whaley</v>
          </cell>
        </row>
        <row r="62">
          <cell r="E62" t="str">
            <v>Neal Shipley</v>
          </cell>
        </row>
        <row r="63">
          <cell r="E63" t="str">
            <v>Takumi Kanaya</v>
          </cell>
        </row>
        <row r="64">
          <cell r="E64" t="str">
            <v>Seamus Power</v>
          </cell>
        </row>
        <row r="65">
          <cell r="E65" t="str">
            <v>Webb Simpson</v>
          </cell>
        </row>
        <row r="66">
          <cell r="E66" t="str">
            <v>Tony Finau</v>
          </cell>
        </row>
        <row r="67">
          <cell r="E67" t="str">
            <v>Doug Ghim</v>
          </cell>
        </row>
        <row r="68">
          <cell r="E68" t="str">
            <v>Matti Schmid</v>
          </cell>
        </row>
        <row r="69">
          <cell r="E69" t="str">
            <v>Jordan Smith</v>
          </cell>
        </row>
        <row r="70">
          <cell r="E70" t="str">
            <v>John Parry</v>
          </cell>
        </row>
        <row r="71">
          <cell r="E71" t="str">
            <v>Patrick Rodgers</v>
          </cell>
        </row>
        <row r="72">
          <cell r="E72" t="str">
            <v>Zac Blair</v>
          </cell>
        </row>
        <row r="73">
          <cell r="E73" t="str">
            <v>Gary Woodland</v>
          </cell>
        </row>
        <row r="74">
          <cell r="E74" t="str">
            <v>Chandler Blanchet</v>
          </cell>
        </row>
        <row r="75">
          <cell r="E75" t="str">
            <v>Jacob Bridgeman</v>
          </cell>
        </row>
        <row r="76">
          <cell r="E76" t="str">
            <v>Austin Eckroat</v>
          </cell>
        </row>
        <row r="77">
          <cell r="E77" t="str">
            <v>Bud Cauley</v>
          </cell>
        </row>
        <row r="78">
          <cell r="E78" t="str">
            <v>William Mouw</v>
          </cell>
        </row>
        <row r="79">
          <cell r="E79" t="str">
            <v>Ricky Castillo</v>
          </cell>
        </row>
        <row r="80">
          <cell r="E80" t="str">
            <v>Luke Clanton</v>
          </cell>
        </row>
        <row r="81">
          <cell r="E81" t="str">
            <v>Keita Nakajima</v>
          </cell>
        </row>
        <row r="82">
          <cell r="E82" t="str">
            <v>Nick Dunlap</v>
          </cell>
        </row>
        <row r="83">
          <cell r="E83" t="str">
            <v>Daniel Brown (Oct1994)</v>
          </cell>
        </row>
        <row r="84">
          <cell r="E84" t="str">
            <v>Beau Hossler</v>
          </cell>
        </row>
        <row r="85">
          <cell r="E85" t="str">
            <v>Adrien Saddier</v>
          </cell>
        </row>
        <row r="86">
          <cell r="E86" t="str">
            <v>Mark Hubbard</v>
          </cell>
        </row>
        <row r="87">
          <cell r="E87" t="str">
            <v>Adam Svensson</v>
          </cell>
        </row>
        <row r="88">
          <cell r="E88" t="str">
            <v>Adrien Dumont De Chassart</v>
          </cell>
        </row>
        <row r="89">
          <cell r="E89" t="str">
            <v>Tom Hoge</v>
          </cell>
        </row>
        <row r="90">
          <cell r="E90" t="str">
            <v>Steven Fisk</v>
          </cell>
        </row>
        <row r="91">
          <cell r="E91" t="str">
            <v>Seonghyeon Kim</v>
          </cell>
        </row>
        <row r="92">
          <cell r="E92" t="str">
            <v>Ryo Hisatsune</v>
          </cell>
        </row>
        <row r="93">
          <cell r="E93" t="str">
            <v>Dylan Wu</v>
          </cell>
        </row>
        <row r="94">
          <cell r="E94" t="str">
            <v>Chad Ramey</v>
          </cell>
        </row>
        <row r="95">
          <cell r="E95" t="str">
            <v>Kevin Roy</v>
          </cell>
        </row>
        <row r="96">
          <cell r="E96" t="str">
            <v>David Ford</v>
          </cell>
        </row>
        <row r="97">
          <cell r="E97" t="str">
            <v>Chandler Phillips</v>
          </cell>
        </row>
        <row r="98">
          <cell r="E98" t="str">
            <v>Brice Garnett</v>
          </cell>
        </row>
        <row r="99">
          <cell r="E99" t="str">
            <v>Erik van Rooyen</v>
          </cell>
        </row>
        <row r="100">
          <cell r="E100" t="str">
            <v>Austin Smotherman</v>
          </cell>
        </row>
        <row r="101">
          <cell r="E101" t="str">
            <v>Cam Davis</v>
          </cell>
        </row>
        <row r="102">
          <cell r="E102" t="str">
            <v>Patton Kizzire</v>
          </cell>
        </row>
        <row r="103">
          <cell r="E103" t="str">
            <v>Adam Schenk</v>
          </cell>
        </row>
        <row r="104">
          <cell r="E104" t="str">
            <v>Isaiah Salinda</v>
          </cell>
        </row>
        <row r="105">
          <cell r="E105" t="str">
            <v>Alejandro Tosti</v>
          </cell>
        </row>
        <row r="106">
          <cell r="E106" t="str">
            <v>Brian Campbell</v>
          </cell>
        </row>
        <row r="107">
          <cell r="E107" t="str">
            <v>Zach Johnson</v>
          </cell>
        </row>
        <row r="108">
          <cell r="E108" t="str">
            <v>Christo Lamprecht</v>
          </cell>
        </row>
        <row r="109">
          <cell r="E109" t="str">
            <v>Matthieu Pavon</v>
          </cell>
        </row>
        <row r="110">
          <cell r="E110" t="str">
            <v>Zecheng Dou</v>
          </cell>
        </row>
        <row r="111">
          <cell r="E111" t="str">
            <v>Davis Riley</v>
          </cell>
        </row>
        <row r="112">
          <cell r="E112" t="str">
            <v>Hank Lebioda</v>
          </cell>
        </row>
        <row r="113">
          <cell r="E113" t="str">
            <v>Kota Kaneko</v>
          </cell>
        </row>
        <row r="114">
          <cell r="E114" t="str">
            <v>Kensei Hirata</v>
          </cell>
        </row>
        <row r="115">
          <cell r="E115" t="str">
            <v>Emilio Gonzalez</v>
          </cell>
        </row>
        <row r="116">
          <cell r="E116" t="str">
            <v>Davis Chatfield</v>
          </cell>
        </row>
        <row r="117">
          <cell r="E117" t="str">
            <v>Seungtaek Lee</v>
          </cell>
        </row>
        <row r="118">
          <cell r="E118" t="str">
            <v>Kazuki Higa</v>
          </cell>
        </row>
        <row r="119">
          <cell r="E119" t="str">
            <v>Jeffrey Kang</v>
          </cell>
        </row>
        <row r="120">
          <cell r="E120" t="str">
            <v>Gordon Sargent</v>
          </cell>
        </row>
        <row r="121">
          <cell r="E121" t="str">
            <v>John Vanderlaan</v>
          </cell>
        </row>
        <row r="122">
          <cell r="E122" t="str">
            <v>Pontus Nyholm</v>
          </cell>
        </row>
        <row r="123">
          <cell r="E123" t="str">
            <v>Zach Bauchou</v>
          </cell>
        </row>
        <row r="124">
          <cell r="E124" t="str">
            <v>Joe Highsmith</v>
          </cell>
        </row>
        <row r="125">
          <cell r="E125" t="str">
            <v>Danny Walker</v>
          </cell>
        </row>
        <row r="126">
          <cell r="E126" t="str">
            <v>Ren Yonezawa</v>
          </cell>
        </row>
        <row r="127">
          <cell r="E127" t="str">
            <v>A.J. Ewart</v>
          </cell>
        </row>
        <row r="128">
          <cell r="E128" t="str">
            <v>Yuta Sugiura</v>
          </cell>
        </row>
        <row r="129">
          <cell r="E129" t="str">
            <v>Sudarshan Yellamaraju</v>
          </cell>
        </row>
        <row r="130">
          <cell r="E130" t="str">
            <v>Peter Malnati</v>
          </cell>
        </row>
        <row r="131">
          <cell r="E131" t="str">
            <v>Marcelo Rozo</v>
          </cell>
        </row>
        <row r="132">
          <cell r="E132" t="str">
            <v>Taisei Nagasaki</v>
          </cell>
        </row>
        <row r="133">
          <cell r="E133" t="str">
            <v>Rafael Campos</v>
          </cell>
        </row>
        <row r="134">
          <cell r="E134" t="str">
            <v>Vijay Singh</v>
          </cell>
        </row>
        <row r="135">
          <cell r="E135" t="str">
            <v>Anson Cabello</v>
          </cell>
        </row>
        <row r="136">
          <cell r="E136" t="str">
            <v>Corey Kozuma</v>
          </cell>
        </row>
        <row r="224">
          <cell r="E224" t="str">
            <v>Bookie</v>
          </cell>
        </row>
        <row r="225">
          <cell r="E225" t="str">
            <v>Each-way terms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PGA"/>
      <sheetName val="Euro"/>
      <sheetName val="LIV"/>
      <sheetName val="Champions"/>
      <sheetName val="LPGA"/>
      <sheetName val="Korn"/>
      <sheetName val="SA"/>
      <sheetName val="Asian"/>
      <sheetName val="Japan"/>
      <sheetName val="ANZ"/>
      <sheetName val="ECT"/>
      <sheetName val="EST"/>
      <sheetName val="LET"/>
      <sheetName val="Everyone"/>
    </sheetNames>
    <sheetDataSet>
      <sheetData sheetId="0">
        <row r="4">
          <cell r="E4" t="str">
            <v>Odds Shortening</v>
          </cell>
        </row>
        <row r="5">
          <cell r="E5" t="str">
            <v>Odds Drifting</v>
          </cell>
        </row>
        <row r="7">
          <cell r="E7" t="str">
            <v>Sign Up Offers</v>
          </cell>
        </row>
        <row r="8">
          <cell r="E8" t="str">
            <v>Special Offers</v>
          </cell>
        </row>
        <row r="9">
          <cell r="E9" t="str">
            <v>Sort By</v>
          </cell>
        </row>
        <row r="10">
          <cell r="E10" t="str">
            <v>Each-way terms</v>
          </cell>
        </row>
        <row r="15">
          <cell r="E15" t="str">
            <v>QuickBet</v>
          </cell>
        </row>
        <row r="17">
          <cell r="E17" t="str">
            <v>Russell Henley</v>
          </cell>
        </row>
        <row r="18">
          <cell r="E18" t="str">
            <v>J.J. Spaun</v>
          </cell>
        </row>
        <row r="19">
          <cell r="E19" t="str">
            <v>Collin Morikawa</v>
          </cell>
        </row>
        <row r="20">
          <cell r="E20" t="str">
            <v>Ben Griffin</v>
          </cell>
        </row>
        <row r="21">
          <cell r="E21" t="str">
            <v>Robert MacIntyre</v>
          </cell>
        </row>
        <row r="22">
          <cell r="E22" t="str">
            <v>Hideki Matsuyama</v>
          </cell>
        </row>
        <row r="23">
          <cell r="E23" t="str">
            <v>Corey Conners</v>
          </cell>
        </row>
        <row r="24">
          <cell r="E24" t="str">
            <v>Aaron Rai</v>
          </cell>
        </row>
        <row r="25">
          <cell r="E25" t="str">
            <v>Harry Hall</v>
          </cell>
        </row>
        <row r="26">
          <cell r="E26" t="str">
            <v>Keegan Bradley</v>
          </cell>
        </row>
        <row r="27">
          <cell r="E27" t="str">
            <v>Si Woo Kim</v>
          </cell>
        </row>
        <row r="28">
          <cell r="E28" t="str">
            <v>Kurt Kitayama</v>
          </cell>
        </row>
        <row r="29">
          <cell r="E29" t="str">
            <v>Jordan Spieth</v>
          </cell>
        </row>
        <row r="30">
          <cell r="E30" t="str">
            <v>Denny McCarthy</v>
          </cell>
        </row>
        <row r="31">
          <cell r="E31" t="str">
            <v>Nick Taylor</v>
          </cell>
        </row>
        <row r="32">
          <cell r="E32" t="str">
            <v>Adam Scott</v>
          </cell>
        </row>
        <row r="33">
          <cell r="E33" t="str">
            <v>Maverick McNealy</v>
          </cell>
        </row>
        <row r="34">
          <cell r="E34" t="str">
            <v>Keith Mitchell</v>
          </cell>
        </row>
        <row r="35">
          <cell r="E35" t="str">
            <v>Rico Hoey</v>
          </cell>
        </row>
        <row r="36">
          <cell r="E36" t="str">
            <v>Matt McCarty</v>
          </cell>
        </row>
        <row r="37">
          <cell r="E37" t="str">
            <v>Kristoffer Reitan</v>
          </cell>
        </row>
        <row r="38">
          <cell r="E38" t="str">
            <v>Nico Echavarria</v>
          </cell>
        </row>
        <row r="39">
          <cell r="E39" t="str">
            <v>Taylor Pendrith</v>
          </cell>
        </row>
        <row r="40">
          <cell r="E40" t="str">
            <v>Michael Kim</v>
          </cell>
        </row>
        <row r="41">
          <cell r="E41" t="str">
            <v>Chris Gotterup</v>
          </cell>
        </row>
        <row r="42">
          <cell r="E42" t="str">
            <v>Haotong Li</v>
          </cell>
        </row>
        <row r="43">
          <cell r="E43" t="str">
            <v>Eric Cole</v>
          </cell>
        </row>
        <row r="44">
          <cell r="E44" t="str">
            <v>Alex Smalley</v>
          </cell>
        </row>
        <row r="45">
          <cell r="E45" t="str">
            <v>Brian Harman</v>
          </cell>
        </row>
        <row r="46">
          <cell r="E46" t="str">
            <v>Johnny Keefer</v>
          </cell>
        </row>
        <row r="47">
          <cell r="E47" t="str">
            <v>Daniel Berger</v>
          </cell>
        </row>
        <row r="48">
          <cell r="E48" t="str">
            <v>Michael Brennan</v>
          </cell>
        </row>
        <row r="49">
          <cell r="E49" t="str">
            <v>Chris Kirk</v>
          </cell>
        </row>
        <row r="50">
          <cell r="E50" t="str">
            <v>Ryan Gerard</v>
          </cell>
        </row>
        <row r="51">
          <cell r="E51" t="str">
            <v>Emiliano Grillo</v>
          </cell>
        </row>
        <row r="52">
          <cell r="E52" t="str">
            <v>Gary Woodland</v>
          </cell>
        </row>
        <row r="53">
          <cell r="E53" t="str">
            <v>Seamus Power</v>
          </cell>
        </row>
        <row r="54">
          <cell r="E54" t="str">
            <v>Austin Eckroat</v>
          </cell>
        </row>
        <row r="55">
          <cell r="E55" t="str">
            <v>Takumi Kanaya</v>
          </cell>
        </row>
        <row r="56">
          <cell r="E56" t="str">
            <v>Max McGreevy</v>
          </cell>
        </row>
        <row r="57">
          <cell r="E57" t="str">
            <v>Sam Stevens</v>
          </cell>
        </row>
        <row r="58">
          <cell r="E58" t="str">
            <v>Sahith Theegala</v>
          </cell>
        </row>
        <row r="59">
          <cell r="E59" t="str">
            <v>Tom Kim</v>
          </cell>
        </row>
        <row r="60">
          <cell r="E60" t="str">
            <v>Billy Horschel</v>
          </cell>
        </row>
        <row r="61">
          <cell r="E61" t="str">
            <v>John Parry</v>
          </cell>
        </row>
        <row r="62">
          <cell r="E62" t="str">
            <v>Tony Finau</v>
          </cell>
        </row>
        <row r="63">
          <cell r="E63" t="str">
            <v>Matti Schmid</v>
          </cell>
        </row>
        <row r="64">
          <cell r="E64" t="str">
            <v>Jake Knapp</v>
          </cell>
        </row>
        <row r="65">
          <cell r="E65" t="str">
            <v>Pierceson Coody</v>
          </cell>
        </row>
        <row r="66">
          <cell r="E66" t="str">
            <v>Mac Meissner</v>
          </cell>
        </row>
        <row r="67">
          <cell r="E67" t="str">
            <v>Jacob Bridgeman</v>
          </cell>
        </row>
        <row r="68">
          <cell r="E68" t="str">
            <v>Lee Hodges</v>
          </cell>
        </row>
        <row r="69">
          <cell r="E69" t="str">
            <v>Vince Whaley</v>
          </cell>
        </row>
        <row r="70">
          <cell r="E70" t="str">
            <v>Chandler Blanchet</v>
          </cell>
        </row>
        <row r="71">
          <cell r="E71" t="str">
            <v>Bud Cauley</v>
          </cell>
        </row>
        <row r="72">
          <cell r="E72" t="str">
            <v>Doug Ghim</v>
          </cell>
        </row>
        <row r="73">
          <cell r="E73" t="str">
            <v>Ricky Castillo</v>
          </cell>
        </row>
        <row r="74">
          <cell r="E74" t="str">
            <v>Webb Simpson</v>
          </cell>
        </row>
        <row r="75">
          <cell r="E75" t="str">
            <v>Neal Shipley</v>
          </cell>
        </row>
        <row r="76">
          <cell r="E76" t="str">
            <v>William Mouw</v>
          </cell>
        </row>
        <row r="77">
          <cell r="E77" t="str">
            <v>Nick Dunlap</v>
          </cell>
        </row>
        <row r="78">
          <cell r="E78" t="str">
            <v>Steven Fisk</v>
          </cell>
        </row>
        <row r="79">
          <cell r="E79" t="str">
            <v>Patrick Rodgers</v>
          </cell>
        </row>
        <row r="80">
          <cell r="E80" t="str">
            <v>Jordan Smith</v>
          </cell>
        </row>
        <row r="81">
          <cell r="E81" t="str">
            <v>Zac Blair</v>
          </cell>
        </row>
        <row r="82">
          <cell r="E82" t="str">
            <v>Luke Clanton</v>
          </cell>
        </row>
        <row r="83">
          <cell r="E83" t="str">
            <v>Beau Hossler</v>
          </cell>
        </row>
        <row r="84">
          <cell r="E84" t="str">
            <v>Keita Nakajima</v>
          </cell>
        </row>
        <row r="85">
          <cell r="E85" t="str">
            <v>Adam Schenk</v>
          </cell>
        </row>
        <row r="86">
          <cell r="E86" t="str">
            <v>Daniel Brown (Oct1994)</v>
          </cell>
        </row>
        <row r="87">
          <cell r="E87" t="str">
            <v>Adrien Dumont De Chassart</v>
          </cell>
        </row>
        <row r="88">
          <cell r="E88" t="str">
            <v>Mark Hubbard</v>
          </cell>
        </row>
        <row r="89">
          <cell r="E89" t="str">
            <v>David Ford</v>
          </cell>
        </row>
        <row r="90">
          <cell r="E90" t="str">
            <v>Erik van Rooyen</v>
          </cell>
        </row>
        <row r="91">
          <cell r="E91" t="str">
            <v>Adam Svensson</v>
          </cell>
        </row>
        <row r="92">
          <cell r="E92" t="str">
            <v>Tom Hoge</v>
          </cell>
        </row>
        <row r="93">
          <cell r="E93" t="str">
            <v>Chandler Phillips</v>
          </cell>
        </row>
        <row r="94">
          <cell r="E94" t="str">
            <v>Ryo Hisatsune</v>
          </cell>
        </row>
        <row r="95">
          <cell r="E95" t="str">
            <v>Patton Kizzire</v>
          </cell>
        </row>
        <row r="96">
          <cell r="E96" t="str">
            <v>Kevin Roy</v>
          </cell>
        </row>
        <row r="97">
          <cell r="E97" t="str">
            <v>Adrien Saddier</v>
          </cell>
        </row>
        <row r="98">
          <cell r="E98" t="str">
            <v>Cam Davis</v>
          </cell>
        </row>
        <row r="99">
          <cell r="E99" t="str">
            <v>Alejandro Tosti</v>
          </cell>
        </row>
        <row r="100">
          <cell r="E100" t="str">
            <v>Seonghyeon Kim</v>
          </cell>
        </row>
        <row r="101">
          <cell r="E101" t="str">
            <v>Brice Garnett</v>
          </cell>
        </row>
        <row r="102">
          <cell r="E102" t="str">
            <v>Dylan Wu</v>
          </cell>
        </row>
        <row r="103">
          <cell r="E103" t="str">
            <v>Chad Ramey</v>
          </cell>
        </row>
        <row r="104">
          <cell r="E104" t="str">
            <v>Hank Lebioda</v>
          </cell>
        </row>
        <row r="105">
          <cell r="E105" t="str">
            <v>Isaiah Salinda</v>
          </cell>
        </row>
        <row r="106">
          <cell r="E106" t="str">
            <v>Matthieu Pavon</v>
          </cell>
        </row>
        <row r="107">
          <cell r="E107" t="str">
            <v>Zecheng Dou</v>
          </cell>
        </row>
        <row r="108">
          <cell r="E108" t="str">
            <v>Austin Smotherman</v>
          </cell>
        </row>
        <row r="109">
          <cell r="E109" t="str">
            <v>Kota Kaneko</v>
          </cell>
        </row>
        <row r="110">
          <cell r="E110" t="str">
            <v>Zach Johnson</v>
          </cell>
        </row>
        <row r="111">
          <cell r="E111" t="str">
            <v>Davis Chatfield</v>
          </cell>
        </row>
        <row r="112">
          <cell r="E112" t="str">
            <v>Davis Riley</v>
          </cell>
        </row>
        <row r="113">
          <cell r="E113" t="str">
            <v>Christo Lamprecht</v>
          </cell>
        </row>
        <row r="114">
          <cell r="E114" t="str">
            <v>Emilio Gonzalez</v>
          </cell>
        </row>
        <row r="115">
          <cell r="E115" t="str">
            <v>John Vanderlaan</v>
          </cell>
        </row>
        <row r="116">
          <cell r="E116" t="str">
            <v>Brian Campbell</v>
          </cell>
        </row>
        <row r="117">
          <cell r="E117" t="str">
            <v>Kensei Hirata</v>
          </cell>
        </row>
        <row r="118">
          <cell r="E118" t="str">
            <v>Kazuki Higa</v>
          </cell>
        </row>
        <row r="119">
          <cell r="E119" t="str">
            <v>Jeffrey Kang</v>
          </cell>
        </row>
        <row r="120">
          <cell r="E120" t="str">
            <v>Pontus Nyholm</v>
          </cell>
        </row>
        <row r="121">
          <cell r="E121" t="str">
            <v>Seungtaek Lee</v>
          </cell>
        </row>
        <row r="122">
          <cell r="E122" t="str">
            <v>Joe Highsmith</v>
          </cell>
        </row>
        <row r="123">
          <cell r="E123" t="str">
            <v>Zach Bauchou</v>
          </cell>
        </row>
        <row r="124">
          <cell r="E124" t="str">
            <v>Gordon Sargent</v>
          </cell>
        </row>
        <row r="125">
          <cell r="E125" t="str">
            <v>Sudarshan Yellamaraju</v>
          </cell>
        </row>
        <row r="126">
          <cell r="E126" t="str">
            <v>A.J. Ewart</v>
          </cell>
        </row>
        <row r="127">
          <cell r="E127" t="str">
            <v>Marcelo Rozo</v>
          </cell>
        </row>
        <row r="128">
          <cell r="E128" t="str">
            <v>Yuta Sugiura</v>
          </cell>
        </row>
        <row r="129">
          <cell r="E129" t="str">
            <v>Peter Malnati</v>
          </cell>
        </row>
        <row r="130">
          <cell r="E130" t="str">
            <v>Ren Yonezawa</v>
          </cell>
        </row>
        <row r="131">
          <cell r="E131" t="str">
            <v>Danny Walker</v>
          </cell>
        </row>
        <row r="132">
          <cell r="E132" t="str">
            <v>Rafael Campos</v>
          </cell>
        </row>
        <row r="133">
          <cell r="E133" t="str">
            <v>Taisei Nagasaki</v>
          </cell>
        </row>
        <row r="134">
          <cell r="E134" t="str">
            <v>Vijay Singh</v>
          </cell>
        </row>
        <row r="135">
          <cell r="E135" t="str">
            <v>Anson Cabello</v>
          </cell>
        </row>
        <row r="136">
          <cell r="E136" t="str">
            <v>Corey Kozuma</v>
          </cell>
        </row>
        <row r="224">
          <cell r="E224" t="str">
            <v>Bookie</v>
          </cell>
        </row>
        <row r="225">
          <cell r="E225" t="str">
            <v>Each-way terms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D68A2A-78C5-4DDF-85E5-705138E57BF6}">
  <sheetPr codeName="Sheet5"/>
  <dimension ref="A1:AU2066"/>
  <sheetViews>
    <sheetView workbookViewId="0">
      <pane ySplit="1" topLeftCell="A2" activePane="bottomLeft" state="frozen"/>
      <selection activeCell="B1" sqref="B1"/>
      <selection pane="bottomLeft" activeCell="B1" sqref="B1:AJ514"/>
    </sheetView>
  </sheetViews>
  <sheetFormatPr defaultRowHeight="14.5" x14ac:dyDescent="0.35"/>
  <cols>
    <col min="1" max="1" width="30.7265625" style="3" customWidth="1"/>
    <col min="7" max="8" width="0" hidden="1" customWidth="1"/>
    <col min="18" max="25" width="0" hidden="1" customWidth="1"/>
  </cols>
  <sheetData>
    <row r="1" spans="1:45" x14ac:dyDescent="0.35">
      <c r="A1" s="3" t="s">
        <v>0</v>
      </c>
      <c r="B1" t="s">
        <v>279</v>
      </c>
    </row>
    <row r="2" spans="1:45" x14ac:dyDescent="0.35">
      <c r="A2" s="3" t="str">
        <f t="shared" ref="A2:A65" si="0">IF(J2="","",CONCATENATE(J2," ",I2))</f>
        <v>FirstName Surname</v>
      </c>
      <c r="B2" s="4" t="s">
        <v>280</v>
      </c>
      <c r="C2" t="s">
        <v>281</v>
      </c>
      <c r="D2" t="s">
        <v>282</v>
      </c>
      <c r="E2" t="s">
        <v>283</v>
      </c>
      <c r="F2" t="s">
        <v>284</v>
      </c>
      <c r="G2" t="s">
        <v>285</v>
      </c>
      <c r="H2" t="s">
        <v>286</v>
      </c>
      <c r="I2" t="s">
        <v>287</v>
      </c>
      <c r="J2" t="s">
        <v>288</v>
      </c>
      <c r="K2" t="s">
        <v>289</v>
      </c>
      <c r="L2" t="s">
        <v>290</v>
      </c>
      <c r="M2" t="s">
        <v>291</v>
      </c>
      <c r="N2" t="s">
        <v>292</v>
      </c>
      <c r="O2" t="s">
        <v>293</v>
      </c>
      <c r="P2" t="s">
        <v>294</v>
      </c>
      <c r="Q2" t="s">
        <v>295</v>
      </c>
      <c r="R2" t="s">
        <v>296</v>
      </c>
      <c r="S2" t="s">
        <v>297</v>
      </c>
      <c r="T2" t="s">
        <v>298</v>
      </c>
      <c r="U2" t="s">
        <v>299</v>
      </c>
      <c r="V2" t="s">
        <v>300</v>
      </c>
      <c r="W2" t="s">
        <v>301</v>
      </c>
      <c r="X2" t="s">
        <v>302</v>
      </c>
      <c r="Y2" t="s">
        <v>303</v>
      </c>
      <c r="Z2" t="s">
        <v>304</v>
      </c>
      <c r="AA2" t="s">
        <v>305</v>
      </c>
      <c r="AB2" t="s">
        <v>306</v>
      </c>
      <c r="AC2" t="s">
        <v>307</v>
      </c>
      <c r="AD2" t="s">
        <v>308</v>
      </c>
      <c r="AE2" t="s">
        <v>309</v>
      </c>
      <c r="AF2" t="s">
        <v>310</v>
      </c>
      <c r="AG2" t="s">
        <v>311</v>
      </c>
      <c r="AH2" t="s">
        <v>312</v>
      </c>
      <c r="AI2" t="s">
        <v>313</v>
      </c>
      <c r="AJ2" t="s">
        <v>314</v>
      </c>
      <c r="AM2" s="5"/>
      <c r="AO2" s="5"/>
      <c r="AQ2" s="5"/>
      <c r="AS2" s="5"/>
    </row>
    <row r="3" spans="1:45" x14ac:dyDescent="0.35">
      <c r="A3" s="3" t="str">
        <f t="shared" si="0"/>
        <v>Cameron John</v>
      </c>
      <c r="B3" s="4">
        <v>46040</v>
      </c>
      <c r="C3" t="s">
        <v>315</v>
      </c>
      <c r="D3" t="s">
        <v>316</v>
      </c>
      <c r="E3" t="s">
        <v>317</v>
      </c>
      <c r="F3" t="s">
        <v>318</v>
      </c>
      <c r="I3" t="s">
        <v>319</v>
      </c>
      <c r="J3" t="s">
        <v>320</v>
      </c>
      <c r="K3">
        <v>1</v>
      </c>
      <c r="L3">
        <v>68</v>
      </c>
      <c r="M3">
        <v>71</v>
      </c>
      <c r="N3">
        <v>70</v>
      </c>
      <c r="O3">
        <v>71</v>
      </c>
      <c r="Q3">
        <v>280</v>
      </c>
      <c r="R3">
        <v>74.42</v>
      </c>
      <c r="S3">
        <v>74.010000000000005</v>
      </c>
      <c r="T3">
        <v>68.069999999999993</v>
      </c>
      <c r="U3">
        <v>69.7</v>
      </c>
      <c r="V3">
        <v>70.47</v>
      </c>
      <c r="W3">
        <v>71.14</v>
      </c>
      <c r="Y3">
        <v>69.84</v>
      </c>
      <c r="Z3">
        <v>3</v>
      </c>
      <c r="AA3">
        <v>3</v>
      </c>
      <c r="AB3">
        <v>2</v>
      </c>
      <c r="AC3">
        <v>1</v>
      </c>
      <c r="AE3">
        <v>2</v>
      </c>
      <c r="AF3">
        <v>5</v>
      </c>
      <c r="AG3">
        <v>5</v>
      </c>
      <c r="AH3">
        <v>0</v>
      </c>
      <c r="AJ3">
        <v>1</v>
      </c>
      <c r="AM3" s="5"/>
      <c r="AO3" s="5"/>
      <c r="AQ3" s="5"/>
      <c r="AS3" s="5"/>
    </row>
    <row r="4" spans="1:45" x14ac:dyDescent="0.35">
      <c r="A4" s="3" t="str">
        <f t="shared" si="0"/>
        <v>Nathan Barbieri</v>
      </c>
      <c r="B4" s="4">
        <v>46040</v>
      </c>
      <c r="C4" t="s">
        <v>315</v>
      </c>
      <c r="D4" t="s">
        <v>316</v>
      </c>
      <c r="E4" t="s">
        <v>317</v>
      </c>
      <c r="F4" t="s">
        <v>318</v>
      </c>
      <c r="I4" t="s">
        <v>321</v>
      </c>
      <c r="J4" t="s">
        <v>322</v>
      </c>
      <c r="K4">
        <v>2</v>
      </c>
      <c r="L4">
        <v>69</v>
      </c>
      <c r="M4">
        <v>65</v>
      </c>
      <c r="N4">
        <v>70</v>
      </c>
      <c r="O4">
        <v>76</v>
      </c>
      <c r="Q4">
        <v>280</v>
      </c>
      <c r="R4">
        <v>74.42</v>
      </c>
      <c r="S4">
        <v>74.010000000000005</v>
      </c>
      <c r="T4">
        <v>69.069999999999993</v>
      </c>
      <c r="U4">
        <v>63.7</v>
      </c>
      <c r="V4">
        <v>70.47</v>
      </c>
      <c r="W4">
        <v>76.14</v>
      </c>
      <c r="Y4">
        <v>69.84</v>
      </c>
      <c r="Z4">
        <v>5</v>
      </c>
      <c r="AA4">
        <v>1</v>
      </c>
      <c r="AB4">
        <v>1</v>
      </c>
      <c r="AC4">
        <v>1</v>
      </c>
      <c r="AE4">
        <v>3</v>
      </c>
      <c r="AF4">
        <v>-4</v>
      </c>
      <c r="AG4">
        <v>-5</v>
      </c>
      <c r="AH4">
        <v>0</v>
      </c>
      <c r="AJ4">
        <v>2</v>
      </c>
      <c r="AM4" s="5"/>
      <c r="AO4" s="5"/>
      <c r="AQ4" s="5"/>
      <c r="AS4" s="5"/>
    </row>
    <row r="5" spans="1:45" x14ac:dyDescent="0.35">
      <c r="A5" s="3" t="str">
        <f t="shared" si="0"/>
        <v>Austin Bautista</v>
      </c>
      <c r="B5" s="4">
        <v>46040</v>
      </c>
      <c r="C5" t="s">
        <v>315</v>
      </c>
      <c r="D5" t="s">
        <v>316</v>
      </c>
      <c r="E5" t="s">
        <v>317</v>
      </c>
      <c r="F5" t="s">
        <v>318</v>
      </c>
      <c r="I5" t="s">
        <v>323</v>
      </c>
      <c r="J5" t="s">
        <v>324</v>
      </c>
      <c r="K5">
        <v>3</v>
      </c>
      <c r="L5">
        <v>72</v>
      </c>
      <c r="M5">
        <v>71</v>
      </c>
      <c r="N5">
        <v>69</v>
      </c>
      <c r="O5">
        <v>71</v>
      </c>
      <c r="Q5">
        <v>283</v>
      </c>
      <c r="R5">
        <v>74.42</v>
      </c>
      <c r="S5">
        <v>74.010000000000005</v>
      </c>
      <c r="T5">
        <v>72.069999999999993</v>
      </c>
      <c r="U5">
        <v>69.7</v>
      </c>
      <c r="V5">
        <v>69.47</v>
      </c>
      <c r="W5">
        <v>71.14</v>
      </c>
      <c r="Y5">
        <v>70.59</v>
      </c>
      <c r="Z5">
        <v>29</v>
      </c>
      <c r="AA5">
        <v>12</v>
      </c>
      <c r="AB5">
        <v>5</v>
      </c>
      <c r="AC5">
        <v>3</v>
      </c>
      <c r="AE5">
        <v>6</v>
      </c>
      <c r="AF5">
        <v>9</v>
      </c>
      <c r="AG5">
        <v>8</v>
      </c>
      <c r="AH5">
        <v>3</v>
      </c>
      <c r="AJ5">
        <v>3</v>
      </c>
      <c r="AM5" s="5"/>
      <c r="AO5" s="5"/>
      <c r="AQ5" s="5"/>
      <c r="AS5" s="5"/>
    </row>
    <row r="6" spans="1:45" x14ac:dyDescent="0.35">
      <c r="A6" s="3" t="str">
        <f t="shared" si="0"/>
        <v>Lachlan Barker</v>
      </c>
      <c r="B6" s="4">
        <v>46040</v>
      </c>
      <c r="C6" t="s">
        <v>315</v>
      </c>
      <c r="D6" t="s">
        <v>316</v>
      </c>
      <c r="E6" t="s">
        <v>317</v>
      </c>
      <c r="F6" t="s">
        <v>318</v>
      </c>
      <c r="I6" t="s">
        <v>325</v>
      </c>
      <c r="J6" t="s">
        <v>326</v>
      </c>
      <c r="K6">
        <v>4</v>
      </c>
      <c r="L6">
        <v>72</v>
      </c>
      <c r="M6">
        <v>74</v>
      </c>
      <c r="N6">
        <v>70</v>
      </c>
      <c r="O6">
        <v>68</v>
      </c>
      <c r="Q6">
        <v>284</v>
      </c>
      <c r="R6">
        <v>74.42</v>
      </c>
      <c r="S6">
        <v>74.010000000000005</v>
      </c>
      <c r="T6">
        <v>72.069999999999993</v>
      </c>
      <c r="U6">
        <v>72.7</v>
      </c>
      <c r="V6">
        <v>70.47</v>
      </c>
      <c r="W6">
        <v>68.14</v>
      </c>
      <c r="Y6">
        <v>70.84</v>
      </c>
      <c r="Z6">
        <v>29</v>
      </c>
      <c r="AA6">
        <v>30</v>
      </c>
      <c r="AB6">
        <v>11</v>
      </c>
      <c r="AC6">
        <v>4</v>
      </c>
      <c r="AE6">
        <v>6</v>
      </c>
      <c r="AF6">
        <v>12</v>
      </c>
      <c r="AG6">
        <v>12</v>
      </c>
      <c r="AH6">
        <v>4</v>
      </c>
      <c r="AJ6">
        <v>4</v>
      </c>
      <c r="AM6" s="5"/>
      <c r="AO6" s="5"/>
      <c r="AQ6" s="5"/>
      <c r="AS6" s="5"/>
    </row>
    <row r="7" spans="1:45" x14ac:dyDescent="0.35">
      <c r="A7" s="3" t="str">
        <f t="shared" si="0"/>
        <v>Darcy Brereton</v>
      </c>
      <c r="B7" s="4">
        <v>46040</v>
      </c>
      <c r="C7" t="s">
        <v>315</v>
      </c>
      <c r="D7" t="s">
        <v>316</v>
      </c>
      <c r="E7" t="s">
        <v>317</v>
      </c>
      <c r="F7" t="s">
        <v>318</v>
      </c>
      <c r="I7" t="s">
        <v>327</v>
      </c>
      <c r="J7" t="s">
        <v>328</v>
      </c>
      <c r="K7">
        <v>5</v>
      </c>
      <c r="L7">
        <v>69</v>
      </c>
      <c r="M7">
        <v>75</v>
      </c>
      <c r="N7">
        <v>72</v>
      </c>
      <c r="O7">
        <v>70</v>
      </c>
      <c r="Q7">
        <v>286</v>
      </c>
      <c r="R7">
        <v>74.42</v>
      </c>
      <c r="S7">
        <v>74.010000000000005</v>
      </c>
      <c r="T7">
        <v>69.069999999999993</v>
      </c>
      <c r="U7">
        <v>73.7</v>
      </c>
      <c r="V7">
        <v>72.47</v>
      </c>
      <c r="W7">
        <v>70.14</v>
      </c>
      <c r="Y7">
        <v>71.34</v>
      </c>
      <c r="Z7">
        <v>5</v>
      </c>
      <c r="AA7">
        <v>16</v>
      </c>
      <c r="AB7">
        <v>11</v>
      </c>
      <c r="AC7">
        <v>5</v>
      </c>
      <c r="AE7">
        <v>3</v>
      </c>
      <c r="AF7">
        <v>10</v>
      </c>
      <c r="AG7">
        <v>12</v>
      </c>
      <c r="AH7">
        <v>6</v>
      </c>
      <c r="AJ7">
        <v>5</v>
      </c>
      <c r="AM7" s="5"/>
      <c r="AO7" s="5"/>
      <c r="AQ7" s="5"/>
      <c r="AS7" s="5"/>
    </row>
    <row r="8" spans="1:45" x14ac:dyDescent="0.35">
      <c r="A8" s="3" t="str">
        <f t="shared" si="0"/>
        <v>Todd Sinnott</v>
      </c>
      <c r="B8" s="4">
        <v>46040</v>
      </c>
      <c r="C8" t="s">
        <v>315</v>
      </c>
      <c r="D8" t="s">
        <v>316</v>
      </c>
      <c r="E8" t="s">
        <v>317</v>
      </c>
      <c r="F8" t="s">
        <v>318</v>
      </c>
      <c r="I8" t="s">
        <v>329</v>
      </c>
      <c r="J8" t="s">
        <v>330</v>
      </c>
      <c r="K8">
        <v>5</v>
      </c>
      <c r="L8">
        <v>73</v>
      </c>
      <c r="M8">
        <v>75</v>
      </c>
      <c r="N8">
        <v>69</v>
      </c>
      <c r="O8">
        <v>69</v>
      </c>
      <c r="Q8">
        <v>286</v>
      </c>
      <c r="R8">
        <v>74.42</v>
      </c>
      <c r="S8">
        <v>74.010000000000005</v>
      </c>
      <c r="T8">
        <v>73.069999999999993</v>
      </c>
      <c r="U8">
        <v>73.7</v>
      </c>
      <c r="V8">
        <v>69.47</v>
      </c>
      <c r="W8">
        <v>69.14</v>
      </c>
      <c r="Y8">
        <v>71.34</v>
      </c>
      <c r="Z8">
        <v>47</v>
      </c>
      <c r="AA8">
        <v>48</v>
      </c>
      <c r="AB8">
        <v>16</v>
      </c>
      <c r="AC8">
        <v>5</v>
      </c>
      <c r="AE8">
        <v>7</v>
      </c>
      <c r="AF8">
        <v>14</v>
      </c>
      <c r="AG8">
        <v>13</v>
      </c>
      <c r="AH8">
        <v>6</v>
      </c>
      <c r="AJ8">
        <v>5</v>
      </c>
      <c r="AM8" s="5"/>
      <c r="AO8" s="5"/>
      <c r="AQ8" s="5"/>
      <c r="AS8" s="5"/>
    </row>
    <row r="9" spans="1:45" x14ac:dyDescent="0.35">
      <c r="A9" s="3" t="str">
        <f t="shared" si="0"/>
        <v>Andrew Campbell</v>
      </c>
      <c r="B9" s="4">
        <v>46040</v>
      </c>
      <c r="C9" t="s">
        <v>315</v>
      </c>
      <c r="D9" t="s">
        <v>316</v>
      </c>
      <c r="E9" t="s">
        <v>317</v>
      </c>
      <c r="F9" t="s">
        <v>318</v>
      </c>
      <c r="I9" t="s">
        <v>331</v>
      </c>
      <c r="J9" t="s">
        <v>332</v>
      </c>
      <c r="K9">
        <v>7</v>
      </c>
      <c r="L9">
        <v>68</v>
      </c>
      <c r="M9">
        <v>75</v>
      </c>
      <c r="N9">
        <v>71</v>
      </c>
      <c r="O9">
        <v>73</v>
      </c>
      <c r="Q9">
        <v>287</v>
      </c>
      <c r="R9">
        <v>74.42</v>
      </c>
      <c r="S9">
        <v>74.010000000000005</v>
      </c>
      <c r="T9">
        <v>68.069999999999993</v>
      </c>
      <c r="U9">
        <v>73.7</v>
      </c>
      <c r="V9">
        <v>71.47</v>
      </c>
      <c r="W9">
        <v>73.14</v>
      </c>
      <c r="Y9">
        <v>71.59</v>
      </c>
      <c r="Z9">
        <v>3</v>
      </c>
      <c r="AA9">
        <v>12</v>
      </c>
      <c r="AB9">
        <v>7</v>
      </c>
      <c r="AC9">
        <v>7</v>
      </c>
      <c r="AE9">
        <v>2</v>
      </c>
      <c r="AF9">
        <v>9</v>
      </c>
      <c r="AG9">
        <v>10</v>
      </c>
      <c r="AH9">
        <v>7</v>
      </c>
      <c r="AJ9">
        <v>7</v>
      </c>
      <c r="AM9" s="5"/>
      <c r="AO9" s="5"/>
      <c r="AQ9" s="5"/>
      <c r="AS9" s="5"/>
    </row>
    <row r="10" spans="1:45" x14ac:dyDescent="0.35">
      <c r="A10" s="3" t="str">
        <f t="shared" si="0"/>
        <v>Brendan Jones</v>
      </c>
      <c r="B10" s="4">
        <v>46040</v>
      </c>
      <c r="C10" t="s">
        <v>315</v>
      </c>
      <c r="D10" t="s">
        <v>316</v>
      </c>
      <c r="E10" t="s">
        <v>317</v>
      </c>
      <c r="F10" t="s">
        <v>318</v>
      </c>
      <c r="I10" t="s">
        <v>333</v>
      </c>
      <c r="J10" t="s">
        <v>334</v>
      </c>
      <c r="K10">
        <v>7</v>
      </c>
      <c r="L10">
        <v>66</v>
      </c>
      <c r="M10">
        <v>72</v>
      </c>
      <c r="N10">
        <v>71</v>
      </c>
      <c r="O10">
        <v>78</v>
      </c>
      <c r="Q10">
        <v>287</v>
      </c>
      <c r="R10">
        <v>74.42</v>
      </c>
      <c r="S10">
        <v>74.010000000000005</v>
      </c>
      <c r="T10">
        <v>66.069999999999993</v>
      </c>
      <c r="U10">
        <v>70.7</v>
      </c>
      <c r="V10">
        <v>71.47</v>
      </c>
      <c r="W10">
        <v>78.14</v>
      </c>
      <c r="Y10">
        <v>71.59</v>
      </c>
      <c r="Z10">
        <v>1</v>
      </c>
      <c r="AA10">
        <v>2</v>
      </c>
      <c r="AB10">
        <v>2</v>
      </c>
      <c r="AC10">
        <v>7</v>
      </c>
      <c r="AE10">
        <v>0</v>
      </c>
      <c r="AF10">
        <v>4</v>
      </c>
      <c r="AG10">
        <v>5</v>
      </c>
      <c r="AH10">
        <v>7</v>
      </c>
      <c r="AJ10">
        <v>7</v>
      </c>
      <c r="AM10" s="5"/>
      <c r="AO10" s="5"/>
      <c r="AQ10" s="5"/>
      <c r="AS10" s="5"/>
    </row>
    <row r="11" spans="1:45" x14ac:dyDescent="0.35">
      <c r="A11" s="3" t="str">
        <f t="shared" si="0"/>
        <v>Douglas Klein</v>
      </c>
      <c r="B11" s="4">
        <v>46040</v>
      </c>
      <c r="C11" t="s">
        <v>315</v>
      </c>
      <c r="D11" t="s">
        <v>316</v>
      </c>
      <c r="E11" t="s">
        <v>317</v>
      </c>
      <c r="F11" t="s">
        <v>318</v>
      </c>
      <c r="I11" t="s">
        <v>335</v>
      </c>
      <c r="J11" t="s">
        <v>336</v>
      </c>
      <c r="K11">
        <v>7</v>
      </c>
      <c r="L11">
        <v>74</v>
      </c>
      <c r="M11">
        <v>68</v>
      </c>
      <c r="N11">
        <v>71</v>
      </c>
      <c r="O11">
        <v>74</v>
      </c>
      <c r="Q11">
        <v>287</v>
      </c>
      <c r="R11">
        <v>74.42</v>
      </c>
      <c r="S11">
        <v>74.010000000000005</v>
      </c>
      <c r="T11">
        <v>74.069999999999993</v>
      </c>
      <c r="U11">
        <v>66.7</v>
      </c>
      <c r="V11">
        <v>71.47</v>
      </c>
      <c r="W11">
        <v>74.14</v>
      </c>
      <c r="Y11">
        <v>71.59</v>
      </c>
      <c r="Z11">
        <v>55</v>
      </c>
      <c r="AA11">
        <v>10</v>
      </c>
      <c r="AB11">
        <v>6</v>
      </c>
      <c r="AC11">
        <v>7</v>
      </c>
      <c r="AE11">
        <v>8</v>
      </c>
      <c r="AF11">
        <v>8</v>
      </c>
      <c r="AG11">
        <v>9</v>
      </c>
      <c r="AH11">
        <v>7</v>
      </c>
      <c r="AJ11">
        <v>7</v>
      </c>
      <c r="AM11" s="5"/>
      <c r="AO11" s="5"/>
      <c r="AQ11" s="5"/>
      <c r="AS11" s="5"/>
    </row>
    <row r="12" spans="1:45" x14ac:dyDescent="0.35">
      <c r="A12" s="3" t="str">
        <f t="shared" si="0"/>
        <v>Curtis Luck</v>
      </c>
      <c r="B12" s="4">
        <v>46040</v>
      </c>
      <c r="C12" t="s">
        <v>315</v>
      </c>
      <c r="D12" t="s">
        <v>316</v>
      </c>
      <c r="E12" t="s">
        <v>317</v>
      </c>
      <c r="F12" t="s">
        <v>318</v>
      </c>
      <c r="I12" t="s">
        <v>337</v>
      </c>
      <c r="J12" t="s">
        <v>338</v>
      </c>
      <c r="K12">
        <v>7</v>
      </c>
      <c r="L12">
        <v>69</v>
      </c>
      <c r="M12">
        <v>72</v>
      </c>
      <c r="N12">
        <v>70</v>
      </c>
      <c r="O12">
        <v>76</v>
      </c>
      <c r="Q12">
        <v>287</v>
      </c>
      <c r="R12">
        <v>74.42</v>
      </c>
      <c r="S12">
        <v>74.010000000000005</v>
      </c>
      <c r="T12">
        <v>69.069999999999993</v>
      </c>
      <c r="U12">
        <v>70.7</v>
      </c>
      <c r="V12">
        <v>70.47</v>
      </c>
      <c r="W12">
        <v>76.14</v>
      </c>
      <c r="Y12">
        <v>71.59</v>
      </c>
      <c r="Z12">
        <v>5</v>
      </c>
      <c r="AA12">
        <v>5</v>
      </c>
      <c r="AB12">
        <v>4</v>
      </c>
      <c r="AC12">
        <v>7</v>
      </c>
      <c r="AE12">
        <v>3</v>
      </c>
      <c r="AF12">
        <v>7</v>
      </c>
      <c r="AG12">
        <v>7</v>
      </c>
      <c r="AH12">
        <v>7</v>
      </c>
      <c r="AJ12">
        <v>7</v>
      </c>
      <c r="AM12" s="5"/>
      <c r="AO12" s="5"/>
      <c r="AQ12" s="5"/>
      <c r="AS12" s="5"/>
    </row>
    <row r="13" spans="1:45" x14ac:dyDescent="0.35">
      <c r="A13" s="3" t="str">
        <f t="shared" si="0"/>
        <v>James Marchesani</v>
      </c>
      <c r="B13" s="4">
        <v>46040</v>
      </c>
      <c r="C13" t="s">
        <v>315</v>
      </c>
      <c r="D13" t="s">
        <v>316</v>
      </c>
      <c r="E13" t="s">
        <v>317</v>
      </c>
      <c r="F13" t="s">
        <v>318</v>
      </c>
      <c r="I13" t="s">
        <v>339</v>
      </c>
      <c r="J13" t="s">
        <v>340</v>
      </c>
      <c r="K13">
        <v>7</v>
      </c>
      <c r="L13">
        <v>73</v>
      </c>
      <c r="M13">
        <v>73</v>
      </c>
      <c r="N13">
        <v>68</v>
      </c>
      <c r="O13">
        <v>73</v>
      </c>
      <c r="Q13">
        <v>287</v>
      </c>
      <c r="R13">
        <v>74.42</v>
      </c>
      <c r="S13">
        <v>74.010000000000005</v>
      </c>
      <c r="T13">
        <v>73.069999999999993</v>
      </c>
      <c r="U13">
        <v>71.7</v>
      </c>
      <c r="V13">
        <v>68.47</v>
      </c>
      <c r="W13">
        <v>73.14</v>
      </c>
      <c r="Y13">
        <v>71.59</v>
      </c>
      <c r="Z13">
        <v>47</v>
      </c>
      <c r="AA13">
        <v>30</v>
      </c>
      <c r="AB13">
        <v>7</v>
      </c>
      <c r="AC13">
        <v>7</v>
      </c>
      <c r="AE13">
        <v>7</v>
      </c>
      <c r="AF13">
        <v>12</v>
      </c>
      <c r="AG13">
        <v>10</v>
      </c>
      <c r="AH13">
        <v>7</v>
      </c>
      <c r="AJ13">
        <v>7</v>
      </c>
      <c r="AM13" s="5"/>
      <c r="AO13" s="5"/>
      <c r="AQ13" s="5"/>
      <c r="AS13" s="5"/>
    </row>
    <row r="14" spans="1:45" x14ac:dyDescent="0.35">
      <c r="A14" s="3" t="str">
        <f t="shared" si="0"/>
        <v>James Conran</v>
      </c>
      <c r="B14" s="4">
        <v>46040</v>
      </c>
      <c r="C14" t="s">
        <v>315</v>
      </c>
      <c r="D14" t="s">
        <v>316</v>
      </c>
      <c r="E14" t="s">
        <v>317</v>
      </c>
      <c r="F14" t="s">
        <v>318</v>
      </c>
      <c r="I14" t="s">
        <v>341</v>
      </c>
      <c r="J14" t="s">
        <v>340</v>
      </c>
      <c r="K14">
        <v>12</v>
      </c>
      <c r="L14">
        <v>76</v>
      </c>
      <c r="M14">
        <v>68</v>
      </c>
      <c r="N14">
        <v>75</v>
      </c>
      <c r="O14">
        <v>69</v>
      </c>
      <c r="Q14">
        <v>288</v>
      </c>
      <c r="R14">
        <v>74.42</v>
      </c>
      <c r="S14">
        <v>74.010000000000005</v>
      </c>
      <c r="T14">
        <v>76.069999999999993</v>
      </c>
      <c r="U14">
        <v>66.7</v>
      </c>
      <c r="V14">
        <v>75.47</v>
      </c>
      <c r="W14">
        <v>69.14</v>
      </c>
      <c r="Y14">
        <v>71.84</v>
      </c>
      <c r="Z14">
        <v>86</v>
      </c>
      <c r="AA14">
        <v>16</v>
      </c>
      <c r="AB14">
        <v>24</v>
      </c>
      <c r="AC14">
        <v>12</v>
      </c>
      <c r="AE14">
        <v>10</v>
      </c>
      <c r="AF14">
        <v>10</v>
      </c>
      <c r="AG14">
        <v>15</v>
      </c>
      <c r="AH14">
        <v>8</v>
      </c>
      <c r="AJ14">
        <v>12</v>
      </c>
      <c r="AM14" s="5"/>
      <c r="AO14" s="5"/>
      <c r="AQ14" s="5"/>
      <c r="AS14" s="5"/>
    </row>
    <row r="15" spans="1:45" x14ac:dyDescent="0.35">
      <c r="A15" s="3" t="str">
        <f t="shared" si="0"/>
        <v>Quinnton Croker</v>
      </c>
      <c r="B15" s="4">
        <v>46040</v>
      </c>
      <c r="C15" t="s">
        <v>315</v>
      </c>
      <c r="D15" t="s">
        <v>316</v>
      </c>
      <c r="E15" t="s">
        <v>317</v>
      </c>
      <c r="F15" t="s">
        <v>318</v>
      </c>
      <c r="I15" t="s">
        <v>342</v>
      </c>
      <c r="J15" t="s">
        <v>343</v>
      </c>
      <c r="K15">
        <v>12</v>
      </c>
      <c r="L15">
        <v>72</v>
      </c>
      <c r="M15">
        <v>73</v>
      </c>
      <c r="N15">
        <v>72</v>
      </c>
      <c r="O15">
        <v>71</v>
      </c>
      <c r="Q15">
        <v>288</v>
      </c>
      <c r="R15">
        <v>74.42</v>
      </c>
      <c r="S15">
        <v>74.010000000000005</v>
      </c>
      <c r="T15">
        <v>72.069999999999993</v>
      </c>
      <c r="U15">
        <v>71.7</v>
      </c>
      <c r="V15">
        <v>72.47</v>
      </c>
      <c r="W15">
        <v>71.14</v>
      </c>
      <c r="Y15">
        <v>71.84</v>
      </c>
      <c r="Z15">
        <v>29</v>
      </c>
      <c r="AA15">
        <v>22</v>
      </c>
      <c r="AB15">
        <v>16</v>
      </c>
      <c r="AC15">
        <v>12</v>
      </c>
      <c r="AE15">
        <v>6</v>
      </c>
      <c r="AF15">
        <v>11</v>
      </c>
      <c r="AG15">
        <v>13</v>
      </c>
      <c r="AH15">
        <v>8</v>
      </c>
      <c r="AJ15">
        <v>12</v>
      </c>
      <c r="AM15" s="5"/>
      <c r="AO15" s="5"/>
      <c r="AQ15" s="5"/>
      <c r="AS15" s="5"/>
    </row>
    <row r="16" spans="1:45" x14ac:dyDescent="0.35">
      <c r="A16" s="3" t="str">
        <f t="shared" si="0"/>
        <v>Daniel Gale</v>
      </c>
      <c r="B16" s="4">
        <v>46040</v>
      </c>
      <c r="C16" t="s">
        <v>315</v>
      </c>
      <c r="D16" t="s">
        <v>316</v>
      </c>
      <c r="E16" t="s">
        <v>317</v>
      </c>
      <c r="F16" t="s">
        <v>318</v>
      </c>
      <c r="I16" t="s">
        <v>344</v>
      </c>
      <c r="J16" t="s">
        <v>345</v>
      </c>
      <c r="K16">
        <v>12</v>
      </c>
      <c r="L16">
        <v>72</v>
      </c>
      <c r="M16">
        <v>76</v>
      </c>
      <c r="N16">
        <v>71</v>
      </c>
      <c r="O16">
        <v>69</v>
      </c>
      <c r="Q16">
        <v>288</v>
      </c>
      <c r="R16">
        <v>74.42</v>
      </c>
      <c r="S16">
        <v>74.010000000000005</v>
      </c>
      <c r="T16">
        <v>72.069999999999993</v>
      </c>
      <c r="U16">
        <v>74.7</v>
      </c>
      <c r="V16">
        <v>71.47</v>
      </c>
      <c r="W16">
        <v>69.14</v>
      </c>
      <c r="Y16">
        <v>71.84</v>
      </c>
      <c r="Z16">
        <v>29</v>
      </c>
      <c r="AA16">
        <v>48</v>
      </c>
      <c r="AB16">
        <v>24</v>
      </c>
      <c r="AC16">
        <v>12</v>
      </c>
      <c r="AE16">
        <v>6</v>
      </c>
      <c r="AF16">
        <v>14</v>
      </c>
      <c r="AG16">
        <v>15</v>
      </c>
      <c r="AH16">
        <v>8</v>
      </c>
      <c r="AJ16">
        <v>12</v>
      </c>
      <c r="AM16" s="5"/>
      <c r="AO16" s="5"/>
      <c r="AQ16" s="5"/>
      <c r="AS16" s="5"/>
    </row>
    <row r="17" spans="1:45" x14ac:dyDescent="0.35">
      <c r="A17" s="3" t="str">
        <f t="shared" si="0"/>
        <v>Jake McLeod</v>
      </c>
      <c r="B17" s="4">
        <v>46040</v>
      </c>
      <c r="C17" t="s">
        <v>315</v>
      </c>
      <c r="D17" t="s">
        <v>316</v>
      </c>
      <c r="E17" t="s">
        <v>317</v>
      </c>
      <c r="F17" t="s">
        <v>318</v>
      </c>
      <c r="I17" t="s">
        <v>346</v>
      </c>
      <c r="J17" t="s">
        <v>347</v>
      </c>
      <c r="K17">
        <v>12</v>
      </c>
      <c r="L17">
        <v>69</v>
      </c>
      <c r="M17">
        <v>77</v>
      </c>
      <c r="N17">
        <v>70</v>
      </c>
      <c r="O17">
        <v>72</v>
      </c>
      <c r="Q17">
        <v>288</v>
      </c>
      <c r="R17">
        <v>74.42</v>
      </c>
      <c r="S17">
        <v>74.010000000000005</v>
      </c>
      <c r="T17">
        <v>69.069999999999993</v>
      </c>
      <c r="U17">
        <v>75.7</v>
      </c>
      <c r="V17">
        <v>70.47</v>
      </c>
      <c r="W17">
        <v>72.14</v>
      </c>
      <c r="Y17">
        <v>71.84</v>
      </c>
      <c r="Z17">
        <v>5</v>
      </c>
      <c r="AA17">
        <v>30</v>
      </c>
      <c r="AB17">
        <v>11</v>
      </c>
      <c r="AC17">
        <v>12</v>
      </c>
      <c r="AE17">
        <v>3</v>
      </c>
      <c r="AF17">
        <v>12</v>
      </c>
      <c r="AG17">
        <v>12</v>
      </c>
      <c r="AH17">
        <v>8</v>
      </c>
      <c r="AJ17">
        <v>12</v>
      </c>
      <c r="AM17" s="5"/>
      <c r="AO17" s="5"/>
      <c r="AQ17" s="5"/>
      <c r="AS17" s="5"/>
    </row>
    <row r="18" spans="1:45" x14ac:dyDescent="0.35">
      <c r="A18" s="3" t="str">
        <f t="shared" si="0"/>
        <v>Josh Younger</v>
      </c>
      <c r="B18" s="4">
        <v>46040</v>
      </c>
      <c r="C18" t="s">
        <v>315</v>
      </c>
      <c r="D18" t="s">
        <v>316</v>
      </c>
      <c r="E18" t="s">
        <v>317</v>
      </c>
      <c r="F18" t="s">
        <v>318</v>
      </c>
      <c r="I18" t="s">
        <v>348</v>
      </c>
      <c r="J18" t="s">
        <v>349</v>
      </c>
      <c r="K18">
        <v>12</v>
      </c>
      <c r="L18">
        <v>73</v>
      </c>
      <c r="M18">
        <v>74</v>
      </c>
      <c r="N18">
        <v>72</v>
      </c>
      <c r="O18">
        <v>69</v>
      </c>
      <c r="Q18">
        <v>288</v>
      </c>
      <c r="R18">
        <v>74.42</v>
      </c>
      <c r="S18">
        <v>74.010000000000005</v>
      </c>
      <c r="T18">
        <v>73.069999999999993</v>
      </c>
      <c r="U18">
        <v>72.7</v>
      </c>
      <c r="V18">
        <v>72.47</v>
      </c>
      <c r="W18">
        <v>69.14</v>
      </c>
      <c r="Y18">
        <v>71.84</v>
      </c>
      <c r="Z18">
        <v>47</v>
      </c>
      <c r="AA18">
        <v>36</v>
      </c>
      <c r="AB18">
        <v>24</v>
      </c>
      <c r="AC18">
        <v>12</v>
      </c>
      <c r="AE18">
        <v>7</v>
      </c>
      <c r="AF18">
        <v>13</v>
      </c>
      <c r="AG18">
        <v>15</v>
      </c>
      <c r="AH18">
        <v>8</v>
      </c>
      <c r="AJ18">
        <v>12</v>
      </c>
      <c r="AM18" s="5"/>
      <c r="AO18" s="5"/>
      <c r="AQ18" s="5"/>
      <c r="AS18" s="5"/>
    </row>
    <row r="19" spans="1:45" x14ac:dyDescent="0.35">
      <c r="A19" s="3" t="str">
        <f t="shared" si="0"/>
        <v>Braden Becker</v>
      </c>
      <c r="B19" s="4">
        <v>46040</v>
      </c>
      <c r="C19" t="s">
        <v>315</v>
      </c>
      <c r="D19" t="s">
        <v>316</v>
      </c>
      <c r="E19" t="s">
        <v>317</v>
      </c>
      <c r="F19" t="s">
        <v>318</v>
      </c>
      <c r="I19" t="s">
        <v>350</v>
      </c>
      <c r="J19" t="s">
        <v>351</v>
      </c>
      <c r="K19">
        <v>17</v>
      </c>
      <c r="L19">
        <v>72</v>
      </c>
      <c r="M19">
        <v>70</v>
      </c>
      <c r="N19">
        <v>73</v>
      </c>
      <c r="O19">
        <v>74</v>
      </c>
      <c r="Q19">
        <v>289</v>
      </c>
      <c r="R19">
        <v>74.42</v>
      </c>
      <c r="S19">
        <v>74.010000000000005</v>
      </c>
      <c r="T19">
        <v>72.069999999999993</v>
      </c>
      <c r="U19">
        <v>68.7</v>
      </c>
      <c r="V19">
        <v>73.47</v>
      </c>
      <c r="W19">
        <v>74.14</v>
      </c>
      <c r="Y19">
        <v>72.09</v>
      </c>
      <c r="Z19">
        <v>29</v>
      </c>
      <c r="AA19">
        <v>10</v>
      </c>
      <c r="AB19">
        <v>10</v>
      </c>
      <c r="AC19">
        <v>17</v>
      </c>
      <c r="AE19">
        <v>6</v>
      </c>
      <c r="AF19">
        <v>8</v>
      </c>
      <c r="AG19">
        <v>11</v>
      </c>
      <c r="AH19">
        <v>9</v>
      </c>
      <c r="AJ19">
        <v>17</v>
      </c>
      <c r="AM19" s="5"/>
      <c r="AO19" s="5"/>
      <c r="AQ19" s="5"/>
      <c r="AS19" s="5"/>
    </row>
    <row r="20" spans="1:45" x14ac:dyDescent="0.35">
      <c r="A20" s="3" t="str">
        <f t="shared" si="0"/>
        <v>Mako Thompson</v>
      </c>
      <c r="B20" s="4">
        <v>46040</v>
      </c>
      <c r="C20" t="s">
        <v>315</v>
      </c>
      <c r="D20" t="s">
        <v>316</v>
      </c>
      <c r="E20" t="s">
        <v>317</v>
      </c>
      <c r="F20" t="s">
        <v>318</v>
      </c>
      <c r="I20" t="s">
        <v>352</v>
      </c>
      <c r="J20" t="s">
        <v>353</v>
      </c>
      <c r="K20">
        <v>17</v>
      </c>
      <c r="L20">
        <v>74</v>
      </c>
      <c r="M20">
        <v>73</v>
      </c>
      <c r="N20">
        <v>71</v>
      </c>
      <c r="O20">
        <v>71</v>
      </c>
      <c r="Q20">
        <v>289</v>
      </c>
      <c r="R20">
        <v>74.42</v>
      </c>
      <c r="S20">
        <v>74.010000000000005</v>
      </c>
      <c r="T20">
        <v>74.069999999999993</v>
      </c>
      <c r="U20">
        <v>71.7</v>
      </c>
      <c r="V20">
        <v>71.47</v>
      </c>
      <c r="W20">
        <v>71.14</v>
      </c>
      <c r="Y20">
        <v>72.09</v>
      </c>
      <c r="Z20">
        <v>55</v>
      </c>
      <c r="AA20">
        <v>36</v>
      </c>
      <c r="AB20">
        <v>19</v>
      </c>
      <c r="AC20">
        <v>17</v>
      </c>
      <c r="AE20">
        <v>8</v>
      </c>
      <c r="AF20">
        <v>13</v>
      </c>
      <c r="AG20">
        <v>14</v>
      </c>
      <c r="AH20">
        <v>9</v>
      </c>
      <c r="AJ20">
        <v>17</v>
      </c>
      <c r="AM20" s="5"/>
      <c r="AO20" s="5"/>
      <c r="AQ20" s="5"/>
      <c r="AS20" s="5"/>
    </row>
    <row r="21" spans="1:45" x14ac:dyDescent="0.35">
      <c r="A21" s="3" t="str">
        <f t="shared" si="0"/>
        <v>Josiah Edwards</v>
      </c>
      <c r="B21" s="4">
        <v>46040</v>
      </c>
      <c r="C21" t="s">
        <v>315</v>
      </c>
      <c r="D21" t="s">
        <v>316</v>
      </c>
      <c r="E21" t="s">
        <v>317</v>
      </c>
      <c r="F21" t="s">
        <v>318</v>
      </c>
      <c r="I21" t="s">
        <v>354</v>
      </c>
      <c r="J21" t="s">
        <v>355</v>
      </c>
      <c r="K21">
        <v>19</v>
      </c>
      <c r="L21">
        <v>72</v>
      </c>
      <c r="M21">
        <v>73</v>
      </c>
      <c r="N21">
        <v>74</v>
      </c>
      <c r="O21">
        <v>71</v>
      </c>
      <c r="Q21">
        <v>290</v>
      </c>
      <c r="R21">
        <v>74.42</v>
      </c>
      <c r="S21">
        <v>74.010000000000005</v>
      </c>
      <c r="T21">
        <v>72.069999999999993</v>
      </c>
      <c r="U21">
        <v>71.7</v>
      </c>
      <c r="V21">
        <v>74.47</v>
      </c>
      <c r="W21">
        <v>71.14</v>
      </c>
      <c r="Y21">
        <v>72.34</v>
      </c>
      <c r="Z21">
        <v>29</v>
      </c>
      <c r="AA21">
        <v>22</v>
      </c>
      <c r="AB21">
        <v>24</v>
      </c>
      <c r="AC21">
        <v>19</v>
      </c>
      <c r="AE21">
        <v>6</v>
      </c>
      <c r="AF21">
        <v>11</v>
      </c>
      <c r="AG21">
        <v>15</v>
      </c>
      <c r="AH21">
        <v>10</v>
      </c>
      <c r="AJ21">
        <v>19</v>
      </c>
      <c r="AM21" s="5"/>
      <c r="AO21" s="5"/>
      <c r="AQ21" s="5"/>
      <c r="AS21" s="5"/>
    </row>
    <row r="22" spans="1:45" x14ac:dyDescent="0.35">
      <c r="A22" s="3" t="str">
        <f t="shared" si="0"/>
        <v>Jye Halls</v>
      </c>
      <c r="B22" s="4">
        <v>46040</v>
      </c>
      <c r="C22" t="s">
        <v>315</v>
      </c>
      <c r="D22" t="s">
        <v>316</v>
      </c>
      <c r="E22" t="s">
        <v>317</v>
      </c>
      <c r="F22" t="s">
        <v>318</v>
      </c>
      <c r="I22" t="s">
        <v>356</v>
      </c>
      <c r="J22" t="s">
        <v>357</v>
      </c>
      <c r="K22">
        <v>19</v>
      </c>
      <c r="L22">
        <v>72</v>
      </c>
      <c r="M22">
        <v>72</v>
      </c>
      <c r="N22">
        <v>73</v>
      </c>
      <c r="O22">
        <v>73</v>
      </c>
      <c r="Q22">
        <v>290</v>
      </c>
      <c r="R22">
        <v>74.42</v>
      </c>
      <c r="S22">
        <v>74.010000000000005</v>
      </c>
      <c r="T22">
        <v>72.069999999999993</v>
      </c>
      <c r="U22">
        <v>70.7</v>
      </c>
      <c r="V22">
        <v>73.47</v>
      </c>
      <c r="W22">
        <v>73.14</v>
      </c>
      <c r="Y22">
        <v>72.34</v>
      </c>
      <c r="Z22">
        <v>29</v>
      </c>
      <c r="AA22">
        <v>16</v>
      </c>
      <c r="AB22">
        <v>16</v>
      </c>
      <c r="AC22">
        <v>19</v>
      </c>
      <c r="AE22">
        <v>6</v>
      </c>
      <c r="AF22">
        <v>10</v>
      </c>
      <c r="AG22">
        <v>13</v>
      </c>
      <c r="AH22">
        <v>10</v>
      </c>
      <c r="AJ22">
        <v>19</v>
      </c>
      <c r="AM22" s="5"/>
      <c r="AO22" s="5"/>
      <c r="AQ22" s="5"/>
      <c r="AS22" s="5"/>
    </row>
    <row r="23" spans="1:45" x14ac:dyDescent="0.35">
      <c r="A23" s="3" t="str">
        <f t="shared" si="0"/>
        <v>Jack Munro</v>
      </c>
      <c r="B23" s="4">
        <v>46040</v>
      </c>
      <c r="C23" t="s">
        <v>315</v>
      </c>
      <c r="D23" t="s">
        <v>316</v>
      </c>
      <c r="E23" t="s">
        <v>317</v>
      </c>
      <c r="F23" t="s">
        <v>318</v>
      </c>
      <c r="I23" t="s">
        <v>358</v>
      </c>
      <c r="J23" t="s">
        <v>359</v>
      </c>
      <c r="K23">
        <v>19</v>
      </c>
      <c r="L23">
        <v>69</v>
      </c>
      <c r="M23">
        <v>70</v>
      </c>
      <c r="N23">
        <v>77</v>
      </c>
      <c r="O23">
        <v>74</v>
      </c>
      <c r="Q23">
        <v>290</v>
      </c>
      <c r="R23">
        <v>74.42</v>
      </c>
      <c r="S23">
        <v>74.010000000000005</v>
      </c>
      <c r="T23">
        <v>69.069999999999993</v>
      </c>
      <c r="U23">
        <v>68.7</v>
      </c>
      <c r="V23">
        <v>77.47</v>
      </c>
      <c r="W23">
        <v>74.14</v>
      </c>
      <c r="Y23">
        <v>72.34</v>
      </c>
      <c r="Z23">
        <v>5</v>
      </c>
      <c r="AA23">
        <v>3</v>
      </c>
      <c r="AB23">
        <v>11</v>
      </c>
      <c r="AC23">
        <v>19</v>
      </c>
      <c r="AE23">
        <v>3</v>
      </c>
      <c r="AF23">
        <v>5</v>
      </c>
      <c r="AG23">
        <v>12</v>
      </c>
      <c r="AH23">
        <v>10</v>
      </c>
      <c r="AJ23">
        <v>19</v>
      </c>
      <c r="AM23" s="5"/>
      <c r="AO23" s="5"/>
      <c r="AQ23" s="5"/>
      <c r="AS23" s="5"/>
    </row>
    <row r="24" spans="1:45" x14ac:dyDescent="0.35">
      <c r="A24" s="3" t="str">
        <f t="shared" si="0"/>
        <v>Jared Edwards</v>
      </c>
      <c r="B24" s="4">
        <v>46040</v>
      </c>
      <c r="C24" t="s">
        <v>315</v>
      </c>
      <c r="D24" t="s">
        <v>316</v>
      </c>
      <c r="E24" t="s">
        <v>317</v>
      </c>
      <c r="F24" t="s">
        <v>318</v>
      </c>
      <c r="I24" t="s">
        <v>354</v>
      </c>
      <c r="J24" t="s">
        <v>360</v>
      </c>
      <c r="K24">
        <v>22</v>
      </c>
      <c r="L24">
        <v>70</v>
      </c>
      <c r="M24">
        <v>71</v>
      </c>
      <c r="N24">
        <v>78</v>
      </c>
      <c r="O24">
        <v>72</v>
      </c>
      <c r="Q24">
        <v>291</v>
      </c>
      <c r="R24">
        <v>74.42</v>
      </c>
      <c r="S24">
        <v>74.010000000000005</v>
      </c>
      <c r="T24">
        <v>70.069999999999993</v>
      </c>
      <c r="U24">
        <v>69.7</v>
      </c>
      <c r="V24">
        <v>78.47</v>
      </c>
      <c r="W24">
        <v>72.14</v>
      </c>
      <c r="Y24">
        <v>72.59</v>
      </c>
      <c r="Z24">
        <v>12</v>
      </c>
      <c r="AA24">
        <v>5</v>
      </c>
      <c r="AB24">
        <v>24</v>
      </c>
      <c r="AC24">
        <v>22</v>
      </c>
      <c r="AE24">
        <v>4</v>
      </c>
      <c r="AF24">
        <v>7</v>
      </c>
      <c r="AG24">
        <v>15</v>
      </c>
      <c r="AH24">
        <v>11</v>
      </c>
      <c r="AJ24">
        <v>22</v>
      </c>
      <c r="AM24" s="5"/>
      <c r="AO24" s="5"/>
      <c r="AQ24" s="5"/>
      <c r="AS24" s="5"/>
    </row>
    <row r="25" spans="1:45" x14ac:dyDescent="0.35">
      <c r="A25" s="3" t="str">
        <f t="shared" si="0"/>
        <v>Tim Hart</v>
      </c>
      <c r="B25" s="4">
        <v>46040</v>
      </c>
      <c r="C25" t="s">
        <v>315</v>
      </c>
      <c r="D25" t="s">
        <v>316</v>
      </c>
      <c r="E25" t="s">
        <v>317</v>
      </c>
      <c r="F25" t="s">
        <v>318</v>
      </c>
      <c r="I25" t="s">
        <v>361</v>
      </c>
      <c r="J25" t="s">
        <v>362</v>
      </c>
      <c r="K25">
        <v>22</v>
      </c>
      <c r="L25">
        <v>71</v>
      </c>
      <c r="M25">
        <v>75</v>
      </c>
      <c r="N25">
        <v>73</v>
      </c>
      <c r="O25">
        <v>72</v>
      </c>
      <c r="Q25">
        <v>291</v>
      </c>
      <c r="R25">
        <v>74.42</v>
      </c>
      <c r="S25">
        <v>74.010000000000005</v>
      </c>
      <c r="T25">
        <v>71.069999999999993</v>
      </c>
      <c r="U25">
        <v>73.7</v>
      </c>
      <c r="V25">
        <v>73.47</v>
      </c>
      <c r="W25">
        <v>72.14</v>
      </c>
      <c r="Y25">
        <v>72.59</v>
      </c>
      <c r="Z25">
        <v>22</v>
      </c>
      <c r="AA25">
        <v>30</v>
      </c>
      <c r="AB25">
        <v>24</v>
      </c>
      <c r="AC25">
        <v>22</v>
      </c>
      <c r="AE25">
        <v>5</v>
      </c>
      <c r="AF25">
        <v>12</v>
      </c>
      <c r="AG25">
        <v>15</v>
      </c>
      <c r="AH25">
        <v>11</v>
      </c>
      <c r="AJ25">
        <v>22</v>
      </c>
      <c r="AM25" s="5"/>
      <c r="AO25" s="5"/>
      <c r="AQ25" s="5"/>
      <c r="AS25" s="5"/>
    </row>
    <row r="26" spans="1:45" x14ac:dyDescent="0.35">
      <c r="A26" s="3" t="str">
        <f t="shared" si="0"/>
        <v>Andre Lautee</v>
      </c>
      <c r="B26" s="4">
        <v>46040</v>
      </c>
      <c r="C26" t="s">
        <v>315</v>
      </c>
      <c r="D26" t="s">
        <v>316</v>
      </c>
      <c r="E26" t="s">
        <v>317</v>
      </c>
      <c r="F26" t="s">
        <v>318</v>
      </c>
      <c r="I26" t="s">
        <v>363</v>
      </c>
      <c r="J26" t="s">
        <v>364</v>
      </c>
      <c r="K26">
        <v>22</v>
      </c>
      <c r="L26">
        <v>70</v>
      </c>
      <c r="M26">
        <v>78</v>
      </c>
      <c r="N26">
        <v>70</v>
      </c>
      <c r="O26">
        <v>73</v>
      </c>
      <c r="Q26">
        <v>291</v>
      </c>
      <c r="R26">
        <v>74.42</v>
      </c>
      <c r="S26">
        <v>74.010000000000005</v>
      </c>
      <c r="T26">
        <v>70.069999999999993</v>
      </c>
      <c r="U26">
        <v>76.7</v>
      </c>
      <c r="V26">
        <v>70.47</v>
      </c>
      <c r="W26">
        <v>73.14</v>
      </c>
      <c r="Y26">
        <v>72.59</v>
      </c>
      <c r="Z26">
        <v>12</v>
      </c>
      <c r="AA26">
        <v>48</v>
      </c>
      <c r="AB26">
        <v>19</v>
      </c>
      <c r="AC26">
        <v>22</v>
      </c>
      <c r="AE26">
        <v>4</v>
      </c>
      <c r="AF26">
        <v>14</v>
      </c>
      <c r="AG26">
        <v>14</v>
      </c>
      <c r="AH26">
        <v>11</v>
      </c>
      <c r="AJ26">
        <v>22</v>
      </c>
      <c r="AM26" s="5"/>
      <c r="AO26" s="5"/>
      <c r="AQ26" s="5"/>
      <c r="AS26" s="5"/>
    </row>
    <row r="27" spans="1:45" x14ac:dyDescent="0.35">
      <c r="A27" s="3" t="str">
        <f t="shared" si="0"/>
        <v>Blake Proverbs</v>
      </c>
      <c r="B27" s="4">
        <v>46040</v>
      </c>
      <c r="C27" t="s">
        <v>315</v>
      </c>
      <c r="D27" t="s">
        <v>316</v>
      </c>
      <c r="E27" t="s">
        <v>317</v>
      </c>
      <c r="F27" t="s">
        <v>318</v>
      </c>
      <c r="I27" t="s">
        <v>365</v>
      </c>
      <c r="J27" t="s">
        <v>366</v>
      </c>
      <c r="K27">
        <v>22</v>
      </c>
      <c r="L27">
        <v>72</v>
      </c>
      <c r="M27">
        <v>72</v>
      </c>
      <c r="N27">
        <v>70</v>
      </c>
      <c r="O27">
        <v>77</v>
      </c>
      <c r="Q27">
        <v>291</v>
      </c>
      <c r="R27">
        <v>74.42</v>
      </c>
      <c r="S27">
        <v>74.010000000000005</v>
      </c>
      <c r="T27">
        <v>72.069999999999993</v>
      </c>
      <c r="U27">
        <v>70.7</v>
      </c>
      <c r="V27">
        <v>70.47</v>
      </c>
      <c r="W27">
        <v>77.14</v>
      </c>
      <c r="Y27">
        <v>72.59</v>
      </c>
      <c r="Z27">
        <v>29</v>
      </c>
      <c r="AA27">
        <v>16</v>
      </c>
      <c r="AB27">
        <v>7</v>
      </c>
      <c r="AC27">
        <v>22</v>
      </c>
      <c r="AE27">
        <v>6</v>
      </c>
      <c r="AF27">
        <v>10</v>
      </c>
      <c r="AG27">
        <v>10</v>
      </c>
      <c r="AH27">
        <v>11</v>
      </c>
      <c r="AJ27">
        <v>22</v>
      </c>
      <c r="AM27" s="5"/>
      <c r="AO27" s="5"/>
      <c r="AQ27" s="5"/>
      <c r="AS27" s="5"/>
    </row>
    <row r="28" spans="1:45" x14ac:dyDescent="0.35">
      <c r="A28" s="3" t="str">
        <f t="shared" si="0"/>
        <v>Jeffrey Guan</v>
      </c>
      <c r="B28" s="4">
        <v>46040</v>
      </c>
      <c r="C28" t="s">
        <v>315</v>
      </c>
      <c r="D28" t="s">
        <v>316</v>
      </c>
      <c r="E28" t="s">
        <v>317</v>
      </c>
      <c r="F28" t="s">
        <v>318</v>
      </c>
      <c r="I28" t="s">
        <v>367</v>
      </c>
      <c r="J28" t="s">
        <v>368</v>
      </c>
      <c r="K28">
        <v>26</v>
      </c>
      <c r="L28">
        <v>70</v>
      </c>
      <c r="M28">
        <v>76</v>
      </c>
      <c r="N28">
        <v>73</v>
      </c>
      <c r="O28">
        <v>73</v>
      </c>
      <c r="Q28">
        <v>292</v>
      </c>
      <c r="R28">
        <v>74.42</v>
      </c>
      <c r="S28">
        <v>74.010000000000005</v>
      </c>
      <c r="T28">
        <v>70.069999999999993</v>
      </c>
      <c r="U28">
        <v>74.7</v>
      </c>
      <c r="V28">
        <v>73.47</v>
      </c>
      <c r="W28">
        <v>73.14</v>
      </c>
      <c r="Y28">
        <v>72.84</v>
      </c>
      <c r="Z28">
        <v>12</v>
      </c>
      <c r="AA28">
        <v>30</v>
      </c>
      <c r="AB28">
        <v>24</v>
      </c>
      <c r="AC28">
        <v>26</v>
      </c>
      <c r="AE28">
        <v>4</v>
      </c>
      <c r="AF28">
        <v>12</v>
      </c>
      <c r="AG28">
        <v>15</v>
      </c>
      <c r="AH28">
        <v>12</v>
      </c>
      <c r="AJ28">
        <v>26</v>
      </c>
      <c r="AM28" s="5"/>
      <c r="AO28" s="5"/>
      <c r="AQ28" s="5"/>
      <c r="AS28" s="5"/>
    </row>
    <row r="29" spans="1:45" x14ac:dyDescent="0.35">
      <c r="A29" s="3" t="str">
        <f t="shared" si="0"/>
        <v>Louis Dobbelaar</v>
      </c>
      <c r="B29" s="4">
        <v>46040</v>
      </c>
      <c r="C29" t="s">
        <v>315</v>
      </c>
      <c r="D29" t="s">
        <v>316</v>
      </c>
      <c r="E29" t="s">
        <v>317</v>
      </c>
      <c r="F29" t="s">
        <v>318</v>
      </c>
      <c r="I29" t="s">
        <v>369</v>
      </c>
      <c r="J29" t="s">
        <v>370</v>
      </c>
      <c r="K29">
        <v>27</v>
      </c>
      <c r="L29">
        <v>76</v>
      </c>
      <c r="M29">
        <v>71</v>
      </c>
      <c r="N29">
        <v>73</v>
      </c>
      <c r="O29">
        <v>73</v>
      </c>
      <c r="Q29">
        <v>293</v>
      </c>
      <c r="R29">
        <v>74.42</v>
      </c>
      <c r="S29">
        <v>74.010000000000005</v>
      </c>
      <c r="T29">
        <v>76.069999999999993</v>
      </c>
      <c r="U29">
        <v>69.7</v>
      </c>
      <c r="V29">
        <v>73.47</v>
      </c>
      <c r="W29">
        <v>73.14</v>
      </c>
      <c r="Y29">
        <v>73.09</v>
      </c>
      <c r="Z29">
        <v>86</v>
      </c>
      <c r="AA29">
        <v>36</v>
      </c>
      <c r="AB29">
        <v>33</v>
      </c>
      <c r="AC29">
        <v>27</v>
      </c>
      <c r="AE29">
        <v>10</v>
      </c>
      <c r="AF29">
        <v>13</v>
      </c>
      <c r="AG29">
        <v>16</v>
      </c>
      <c r="AH29">
        <v>13</v>
      </c>
      <c r="AJ29">
        <v>27</v>
      </c>
      <c r="AM29" s="5"/>
      <c r="AO29" s="5"/>
      <c r="AQ29" s="5"/>
      <c r="AS29" s="5"/>
    </row>
    <row r="30" spans="1:45" x14ac:dyDescent="0.35">
      <c r="A30" s="3" t="str">
        <f t="shared" si="0"/>
        <v>Jayden Ford</v>
      </c>
      <c r="B30" s="4">
        <v>46040</v>
      </c>
      <c r="C30" t="s">
        <v>315</v>
      </c>
      <c r="D30" t="s">
        <v>316</v>
      </c>
      <c r="E30" t="s">
        <v>317</v>
      </c>
      <c r="F30" t="s">
        <v>318</v>
      </c>
      <c r="I30" t="s">
        <v>371</v>
      </c>
      <c r="J30" t="s">
        <v>372</v>
      </c>
      <c r="K30">
        <v>27</v>
      </c>
      <c r="L30">
        <v>72</v>
      </c>
      <c r="M30">
        <v>71</v>
      </c>
      <c r="N30">
        <v>75</v>
      </c>
      <c r="O30">
        <v>75</v>
      </c>
      <c r="Q30">
        <v>293</v>
      </c>
      <c r="R30">
        <v>74.42</v>
      </c>
      <c r="S30">
        <v>74.010000000000005</v>
      </c>
      <c r="T30">
        <v>72.069999999999993</v>
      </c>
      <c r="U30">
        <v>69.7</v>
      </c>
      <c r="V30">
        <v>75.47</v>
      </c>
      <c r="W30">
        <v>75.14</v>
      </c>
      <c r="Y30">
        <v>73.09</v>
      </c>
      <c r="Z30">
        <v>29</v>
      </c>
      <c r="AA30">
        <v>12</v>
      </c>
      <c r="AB30">
        <v>19</v>
      </c>
      <c r="AC30">
        <v>27</v>
      </c>
      <c r="AE30">
        <v>6</v>
      </c>
      <c r="AF30">
        <v>9</v>
      </c>
      <c r="AG30">
        <v>14</v>
      </c>
      <c r="AH30">
        <v>13</v>
      </c>
      <c r="AJ30">
        <v>27</v>
      </c>
      <c r="AM30" s="5"/>
      <c r="AO30" s="5"/>
      <c r="AQ30" s="5"/>
      <c r="AS30" s="5"/>
    </row>
    <row r="31" spans="1:45" x14ac:dyDescent="0.35">
      <c r="A31" s="3" t="str">
        <f t="shared" si="0"/>
        <v>Thomas Power Horan</v>
      </c>
      <c r="B31" s="4">
        <v>46040</v>
      </c>
      <c r="C31" t="s">
        <v>315</v>
      </c>
      <c r="D31" t="s">
        <v>316</v>
      </c>
      <c r="E31" t="s">
        <v>317</v>
      </c>
      <c r="F31" t="s">
        <v>318</v>
      </c>
      <c r="I31" t="s">
        <v>373</v>
      </c>
      <c r="J31" t="s">
        <v>374</v>
      </c>
      <c r="K31">
        <v>27</v>
      </c>
      <c r="L31">
        <v>74</v>
      </c>
      <c r="M31">
        <v>73</v>
      </c>
      <c r="N31">
        <v>71</v>
      </c>
      <c r="O31">
        <v>75</v>
      </c>
      <c r="Q31">
        <v>293</v>
      </c>
      <c r="R31">
        <v>74.42</v>
      </c>
      <c r="S31">
        <v>74.010000000000005</v>
      </c>
      <c r="T31">
        <v>74.069999999999993</v>
      </c>
      <c r="U31">
        <v>71.7</v>
      </c>
      <c r="V31">
        <v>71.47</v>
      </c>
      <c r="W31">
        <v>75.14</v>
      </c>
      <c r="Y31">
        <v>73.09</v>
      </c>
      <c r="Z31">
        <v>55</v>
      </c>
      <c r="AA31">
        <v>36</v>
      </c>
      <c r="AB31">
        <v>19</v>
      </c>
      <c r="AC31">
        <v>27</v>
      </c>
      <c r="AE31">
        <v>8</v>
      </c>
      <c r="AF31">
        <v>13</v>
      </c>
      <c r="AG31">
        <v>14</v>
      </c>
      <c r="AH31">
        <v>13</v>
      </c>
      <c r="AJ31">
        <v>27</v>
      </c>
      <c r="AM31" s="5"/>
      <c r="AO31" s="5"/>
      <c r="AQ31" s="5"/>
      <c r="AS31" s="5"/>
    </row>
    <row r="32" spans="1:45" x14ac:dyDescent="0.35">
      <c r="A32" s="3" t="str">
        <f t="shared" si="0"/>
        <v>Matthew Griffin</v>
      </c>
      <c r="B32" s="4">
        <v>46040</v>
      </c>
      <c r="C32" t="s">
        <v>315</v>
      </c>
      <c r="D32" t="s">
        <v>316</v>
      </c>
      <c r="E32" t="s">
        <v>317</v>
      </c>
      <c r="F32" t="s">
        <v>318</v>
      </c>
      <c r="I32" t="s">
        <v>375</v>
      </c>
      <c r="J32" t="s">
        <v>376</v>
      </c>
      <c r="K32">
        <v>30</v>
      </c>
      <c r="L32">
        <v>71</v>
      </c>
      <c r="M32">
        <v>78</v>
      </c>
      <c r="N32">
        <v>71</v>
      </c>
      <c r="O32">
        <v>74</v>
      </c>
      <c r="Q32">
        <v>294</v>
      </c>
      <c r="R32">
        <v>74.42</v>
      </c>
      <c r="S32">
        <v>74.010000000000005</v>
      </c>
      <c r="T32">
        <v>71.069999999999993</v>
      </c>
      <c r="U32">
        <v>76.7</v>
      </c>
      <c r="V32">
        <v>71.47</v>
      </c>
      <c r="W32">
        <v>74.14</v>
      </c>
      <c r="Y32">
        <v>73.34</v>
      </c>
      <c r="Z32">
        <v>22</v>
      </c>
      <c r="AA32">
        <v>56</v>
      </c>
      <c r="AB32">
        <v>33</v>
      </c>
      <c r="AC32">
        <v>30</v>
      </c>
      <c r="AE32">
        <v>5</v>
      </c>
      <c r="AF32">
        <v>15</v>
      </c>
      <c r="AG32">
        <v>16</v>
      </c>
      <c r="AH32">
        <v>14</v>
      </c>
      <c r="AJ32">
        <v>30</v>
      </c>
      <c r="AM32" s="5"/>
      <c r="AO32" s="5"/>
      <c r="AQ32" s="5"/>
      <c r="AS32" s="5"/>
    </row>
    <row r="33" spans="1:45" x14ac:dyDescent="0.35">
      <c r="A33" s="3" t="str">
        <f t="shared" si="0"/>
        <v>Michael Hendry</v>
      </c>
      <c r="B33" s="4">
        <v>46040</v>
      </c>
      <c r="C33" t="s">
        <v>315</v>
      </c>
      <c r="D33" t="s">
        <v>316</v>
      </c>
      <c r="E33" t="s">
        <v>317</v>
      </c>
      <c r="F33" t="s">
        <v>318</v>
      </c>
      <c r="I33" t="s">
        <v>377</v>
      </c>
      <c r="J33" t="s">
        <v>378</v>
      </c>
      <c r="K33">
        <v>30</v>
      </c>
      <c r="L33">
        <v>72</v>
      </c>
      <c r="M33">
        <v>76</v>
      </c>
      <c r="N33">
        <v>68</v>
      </c>
      <c r="O33">
        <v>78</v>
      </c>
      <c r="Q33">
        <v>294</v>
      </c>
      <c r="R33">
        <v>74.42</v>
      </c>
      <c r="S33">
        <v>74.010000000000005</v>
      </c>
      <c r="T33">
        <v>72.069999999999993</v>
      </c>
      <c r="U33">
        <v>74.7</v>
      </c>
      <c r="V33">
        <v>68.47</v>
      </c>
      <c r="W33">
        <v>78.14</v>
      </c>
      <c r="Y33">
        <v>73.34</v>
      </c>
      <c r="Z33">
        <v>29</v>
      </c>
      <c r="AA33">
        <v>48</v>
      </c>
      <c r="AB33">
        <v>11</v>
      </c>
      <c r="AC33">
        <v>30</v>
      </c>
      <c r="AE33">
        <v>6</v>
      </c>
      <c r="AF33">
        <v>14</v>
      </c>
      <c r="AG33">
        <v>12</v>
      </c>
      <c r="AH33">
        <v>14</v>
      </c>
      <c r="AJ33">
        <v>30</v>
      </c>
      <c r="AM33" s="5"/>
      <c r="AO33" s="5"/>
      <c r="AQ33" s="5"/>
      <c r="AS33" s="5"/>
    </row>
    <row r="34" spans="1:45" x14ac:dyDescent="0.35">
      <c r="A34" s="3" t="str">
        <f t="shared" si="0"/>
        <v>David Bransdon</v>
      </c>
      <c r="B34" s="4">
        <v>46040</v>
      </c>
      <c r="C34" t="s">
        <v>315</v>
      </c>
      <c r="D34" t="s">
        <v>316</v>
      </c>
      <c r="E34" t="s">
        <v>317</v>
      </c>
      <c r="F34" t="s">
        <v>318</v>
      </c>
      <c r="I34" t="s">
        <v>379</v>
      </c>
      <c r="J34" t="s">
        <v>380</v>
      </c>
      <c r="K34">
        <v>32</v>
      </c>
      <c r="L34">
        <v>74</v>
      </c>
      <c r="M34">
        <v>73</v>
      </c>
      <c r="N34">
        <v>73</v>
      </c>
      <c r="O34">
        <v>75</v>
      </c>
      <c r="Q34">
        <v>295</v>
      </c>
      <c r="R34">
        <v>74.42</v>
      </c>
      <c r="S34">
        <v>74.010000000000005</v>
      </c>
      <c r="T34">
        <v>74.069999999999993</v>
      </c>
      <c r="U34">
        <v>71.7</v>
      </c>
      <c r="V34">
        <v>73.47</v>
      </c>
      <c r="W34">
        <v>75.14</v>
      </c>
      <c r="Y34">
        <v>73.59</v>
      </c>
      <c r="Z34">
        <v>55</v>
      </c>
      <c r="AA34">
        <v>36</v>
      </c>
      <c r="AB34">
        <v>33</v>
      </c>
      <c r="AC34">
        <v>32</v>
      </c>
      <c r="AE34">
        <v>8</v>
      </c>
      <c r="AF34">
        <v>13</v>
      </c>
      <c r="AG34">
        <v>16</v>
      </c>
      <c r="AH34">
        <v>15</v>
      </c>
      <c r="AJ34">
        <v>32</v>
      </c>
      <c r="AM34" s="5"/>
      <c r="AO34" s="5"/>
      <c r="AQ34" s="5"/>
      <c r="AS34" s="5"/>
    </row>
    <row r="35" spans="1:45" x14ac:dyDescent="0.35">
      <c r="A35" s="3" t="str">
        <f t="shared" si="0"/>
        <v>Peter Cooke</v>
      </c>
      <c r="B35" s="4">
        <v>46040</v>
      </c>
      <c r="C35" t="s">
        <v>315</v>
      </c>
      <c r="D35" t="s">
        <v>316</v>
      </c>
      <c r="E35" t="s">
        <v>317</v>
      </c>
      <c r="F35" t="s">
        <v>318</v>
      </c>
      <c r="I35" t="s">
        <v>381</v>
      </c>
      <c r="J35" t="s">
        <v>382</v>
      </c>
      <c r="K35">
        <v>32</v>
      </c>
      <c r="L35">
        <v>74</v>
      </c>
      <c r="M35">
        <v>73</v>
      </c>
      <c r="N35">
        <v>72</v>
      </c>
      <c r="O35">
        <v>76</v>
      </c>
      <c r="Q35">
        <v>295</v>
      </c>
      <c r="R35">
        <v>74.42</v>
      </c>
      <c r="S35">
        <v>74.010000000000005</v>
      </c>
      <c r="T35">
        <v>74.069999999999993</v>
      </c>
      <c r="U35">
        <v>71.7</v>
      </c>
      <c r="V35">
        <v>72.47</v>
      </c>
      <c r="W35">
        <v>76.14</v>
      </c>
      <c r="Y35">
        <v>73.59</v>
      </c>
      <c r="Z35">
        <v>55</v>
      </c>
      <c r="AA35">
        <v>36</v>
      </c>
      <c r="AB35">
        <v>24</v>
      </c>
      <c r="AC35">
        <v>32</v>
      </c>
      <c r="AE35">
        <v>8</v>
      </c>
      <c r="AF35">
        <v>13</v>
      </c>
      <c r="AG35">
        <v>15</v>
      </c>
      <c r="AH35">
        <v>15</v>
      </c>
      <c r="AJ35">
        <v>32</v>
      </c>
      <c r="AM35" s="5"/>
      <c r="AO35" s="5"/>
      <c r="AQ35" s="5"/>
      <c r="AS35" s="5"/>
    </row>
    <row r="36" spans="1:45" x14ac:dyDescent="0.35">
      <c r="A36" s="3" t="str">
        <f t="shared" si="0"/>
        <v>Cooper Eccleston</v>
      </c>
      <c r="B36" s="4">
        <v>46040</v>
      </c>
      <c r="C36" t="s">
        <v>315</v>
      </c>
      <c r="D36" t="s">
        <v>316</v>
      </c>
      <c r="E36" t="s">
        <v>317</v>
      </c>
      <c r="F36" t="s">
        <v>318</v>
      </c>
      <c r="I36" t="s">
        <v>383</v>
      </c>
      <c r="J36" t="s">
        <v>384</v>
      </c>
      <c r="K36">
        <v>32</v>
      </c>
      <c r="L36">
        <v>72</v>
      </c>
      <c r="M36">
        <v>73</v>
      </c>
      <c r="N36">
        <v>74</v>
      </c>
      <c r="O36">
        <v>76</v>
      </c>
      <c r="Q36">
        <v>295</v>
      </c>
      <c r="R36">
        <v>74.42</v>
      </c>
      <c r="S36">
        <v>74.010000000000005</v>
      </c>
      <c r="T36">
        <v>72.069999999999993</v>
      </c>
      <c r="U36">
        <v>71.7</v>
      </c>
      <c r="V36">
        <v>74.47</v>
      </c>
      <c r="W36">
        <v>76.14</v>
      </c>
      <c r="Y36">
        <v>73.59</v>
      </c>
      <c r="Z36">
        <v>29</v>
      </c>
      <c r="AA36">
        <v>22</v>
      </c>
      <c r="AB36">
        <v>24</v>
      </c>
      <c r="AC36">
        <v>32</v>
      </c>
      <c r="AE36">
        <v>6</v>
      </c>
      <c r="AF36">
        <v>11</v>
      </c>
      <c r="AG36">
        <v>15</v>
      </c>
      <c r="AH36">
        <v>15</v>
      </c>
      <c r="AJ36">
        <v>32</v>
      </c>
      <c r="AM36" s="5"/>
      <c r="AO36" s="5"/>
      <c r="AQ36" s="5"/>
      <c r="AS36" s="5"/>
    </row>
    <row r="37" spans="1:45" x14ac:dyDescent="0.35">
      <c r="A37" s="3" t="str">
        <f t="shared" si="0"/>
        <v>Blake Phillips</v>
      </c>
      <c r="B37" s="4">
        <v>46040</v>
      </c>
      <c r="C37" t="s">
        <v>315</v>
      </c>
      <c r="D37" t="s">
        <v>316</v>
      </c>
      <c r="E37" t="s">
        <v>317</v>
      </c>
      <c r="F37" t="s">
        <v>318</v>
      </c>
      <c r="I37" t="s">
        <v>385</v>
      </c>
      <c r="J37" t="s">
        <v>366</v>
      </c>
      <c r="K37">
        <v>35</v>
      </c>
      <c r="L37">
        <v>70</v>
      </c>
      <c r="M37">
        <v>79</v>
      </c>
      <c r="N37">
        <v>71</v>
      </c>
      <c r="O37">
        <v>76</v>
      </c>
      <c r="Q37">
        <v>296</v>
      </c>
      <c r="R37">
        <v>74.42</v>
      </c>
      <c r="S37">
        <v>74.010000000000005</v>
      </c>
      <c r="T37">
        <v>70.069999999999993</v>
      </c>
      <c r="U37">
        <v>77.7</v>
      </c>
      <c r="V37">
        <v>71.47</v>
      </c>
      <c r="W37">
        <v>76.14</v>
      </c>
      <c r="Y37">
        <v>73.84</v>
      </c>
      <c r="Z37">
        <v>12</v>
      </c>
      <c r="AA37">
        <v>56</v>
      </c>
      <c r="AB37">
        <v>33</v>
      </c>
      <c r="AC37">
        <v>35</v>
      </c>
      <c r="AE37">
        <v>4</v>
      </c>
      <c r="AF37">
        <v>15</v>
      </c>
      <c r="AG37">
        <v>16</v>
      </c>
      <c r="AH37">
        <v>16</v>
      </c>
      <c r="AJ37">
        <v>35</v>
      </c>
      <c r="AM37" s="5"/>
      <c r="AO37" s="5"/>
      <c r="AQ37" s="5"/>
      <c r="AS37" s="5"/>
    </row>
    <row r="38" spans="1:45" x14ac:dyDescent="0.35">
      <c r="A38" s="3" t="str">
        <f t="shared" si="0"/>
        <v>Deyen Lawson</v>
      </c>
      <c r="B38" s="4">
        <v>46040</v>
      </c>
      <c r="C38" t="s">
        <v>315</v>
      </c>
      <c r="D38" t="s">
        <v>316</v>
      </c>
      <c r="E38" t="s">
        <v>317</v>
      </c>
      <c r="F38" t="s">
        <v>318</v>
      </c>
      <c r="I38" t="s">
        <v>386</v>
      </c>
      <c r="J38" t="s">
        <v>387</v>
      </c>
      <c r="K38">
        <v>36</v>
      </c>
      <c r="L38">
        <v>70</v>
      </c>
      <c r="M38">
        <v>71</v>
      </c>
      <c r="N38">
        <v>77</v>
      </c>
      <c r="O38">
        <v>79</v>
      </c>
      <c r="Q38">
        <v>297</v>
      </c>
      <c r="R38">
        <v>74.42</v>
      </c>
      <c r="S38">
        <v>74.010000000000005</v>
      </c>
      <c r="T38">
        <v>70.069999999999993</v>
      </c>
      <c r="U38">
        <v>69.7</v>
      </c>
      <c r="V38">
        <v>77.47</v>
      </c>
      <c r="W38">
        <v>79.14</v>
      </c>
      <c r="Y38">
        <v>74.09</v>
      </c>
      <c r="Z38">
        <v>12</v>
      </c>
      <c r="AA38">
        <v>5</v>
      </c>
      <c r="AB38">
        <v>19</v>
      </c>
      <c r="AC38">
        <v>36</v>
      </c>
      <c r="AE38">
        <v>4</v>
      </c>
      <c r="AF38">
        <v>7</v>
      </c>
      <c r="AG38">
        <v>14</v>
      </c>
      <c r="AH38">
        <v>17</v>
      </c>
      <c r="AJ38">
        <v>36</v>
      </c>
      <c r="AM38" s="5"/>
      <c r="AO38" s="5"/>
      <c r="AQ38" s="5"/>
      <c r="AS38" s="5"/>
    </row>
    <row r="39" spans="1:45" x14ac:dyDescent="0.35">
      <c r="A39" s="3" t="str">
        <f t="shared" si="0"/>
        <v>Aaron Wilkin</v>
      </c>
      <c r="B39" s="4">
        <v>46040</v>
      </c>
      <c r="C39" t="s">
        <v>315</v>
      </c>
      <c r="D39" t="s">
        <v>316</v>
      </c>
      <c r="E39" t="s">
        <v>317</v>
      </c>
      <c r="F39" t="s">
        <v>318</v>
      </c>
      <c r="I39" t="s">
        <v>388</v>
      </c>
      <c r="J39" t="s">
        <v>389</v>
      </c>
      <c r="K39">
        <v>37</v>
      </c>
      <c r="L39">
        <v>69</v>
      </c>
      <c r="M39">
        <v>76</v>
      </c>
      <c r="N39">
        <v>75</v>
      </c>
      <c r="O39">
        <v>78</v>
      </c>
      <c r="Q39">
        <v>298</v>
      </c>
      <c r="R39">
        <v>74.42</v>
      </c>
      <c r="S39">
        <v>74.010000000000005</v>
      </c>
      <c r="T39">
        <v>69.069999999999993</v>
      </c>
      <c r="U39">
        <v>74.7</v>
      </c>
      <c r="V39">
        <v>75.47</v>
      </c>
      <c r="W39">
        <v>78.14</v>
      </c>
      <c r="Y39">
        <v>74.34</v>
      </c>
      <c r="Z39">
        <v>5</v>
      </c>
      <c r="AA39">
        <v>22</v>
      </c>
      <c r="AB39">
        <v>33</v>
      </c>
      <c r="AC39">
        <v>37</v>
      </c>
      <c r="AE39">
        <v>3</v>
      </c>
      <c r="AF39">
        <v>11</v>
      </c>
      <c r="AG39">
        <v>16</v>
      </c>
      <c r="AH39">
        <v>18</v>
      </c>
      <c r="AJ39">
        <v>37</v>
      </c>
      <c r="AM39" s="5"/>
      <c r="AO39" s="5"/>
      <c r="AQ39" s="5"/>
      <c r="AS39" s="5"/>
    </row>
    <row r="40" spans="1:45" x14ac:dyDescent="0.35">
      <c r="A40" s="3" t="str">
        <f t="shared" si="0"/>
        <v>Luke Coyle</v>
      </c>
      <c r="B40" s="4">
        <v>46040</v>
      </c>
      <c r="C40" t="s">
        <v>315</v>
      </c>
      <c r="D40" t="s">
        <v>316</v>
      </c>
      <c r="E40" t="s">
        <v>317</v>
      </c>
      <c r="F40" t="s">
        <v>318</v>
      </c>
      <c r="I40" t="s">
        <v>390</v>
      </c>
      <c r="J40" t="s">
        <v>391</v>
      </c>
      <c r="K40">
        <v>38</v>
      </c>
      <c r="L40">
        <v>72</v>
      </c>
      <c r="M40">
        <v>76</v>
      </c>
      <c r="N40">
        <v>72</v>
      </c>
      <c r="O40">
        <v>82</v>
      </c>
      <c r="Q40">
        <v>302</v>
      </c>
      <c r="R40">
        <v>74.42</v>
      </c>
      <c r="S40">
        <v>74.010000000000005</v>
      </c>
      <c r="T40">
        <v>72.069999999999993</v>
      </c>
      <c r="U40">
        <v>74.7</v>
      </c>
      <c r="V40">
        <v>72.47</v>
      </c>
      <c r="W40">
        <v>82.14</v>
      </c>
      <c r="Y40">
        <v>75.34</v>
      </c>
      <c r="Z40">
        <v>29</v>
      </c>
      <c r="AA40">
        <v>48</v>
      </c>
      <c r="AB40">
        <v>33</v>
      </c>
      <c r="AC40">
        <v>38</v>
      </c>
      <c r="AE40">
        <v>6</v>
      </c>
      <c r="AF40">
        <v>14</v>
      </c>
      <c r="AG40">
        <v>16</v>
      </c>
      <c r="AH40">
        <v>22</v>
      </c>
      <c r="AJ40">
        <v>38</v>
      </c>
      <c r="AM40" s="5"/>
      <c r="AO40" s="5"/>
      <c r="AQ40" s="5"/>
      <c r="AS40" s="5"/>
    </row>
    <row r="41" spans="1:45" x14ac:dyDescent="0.35">
      <c r="A41" s="3" t="str">
        <f t="shared" si="0"/>
        <v>Ben Henkel</v>
      </c>
      <c r="B41" s="4">
        <v>46040</v>
      </c>
      <c r="C41" t="s">
        <v>315</v>
      </c>
      <c r="D41" t="s">
        <v>316</v>
      </c>
      <c r="E41" t="s">
        <v>317</v>
      </c>
      <c r="F41" t="s">
        <v>318</v>
      </c>
      <c r="I41" t="s">
        <v>392</v>
      </c>
      <c r="J41" t="s">
        <v>393</v>
      </c>
      <c r="K41">
        <v>39</v>
      </c>
      <c r="L41">
        <v>71</v>
      </c>
      <c r="M41">
        <v>70</v>
      </c>
      <c r="N41">
        <v>79</v>
      </c>
      <c r="O41">
        <v>85</v>
      </c>
      <c r="Q41">
        <v>305</v>
      </c>
      <c r="R41">
        <v>74.42</v>
      </c>
      <c r="S41">
        <v>74.010000000000005</v>
      </c>
      <c r="T41">
        <v>71.069999999999993</v>
      </c>
      <c r="U41">
        <v>68.7</v>
      </c>
      <c r="V41">
        <v>79.47</v>
      </c>
      <c r="W41">
        <v>85.14</v>
      </c>
      <c r="Y41">
        <v>76.09</v>
      </c>
      <c r="Z41">
        <v>22</v>
      </c>
      <c r="AA41">
        <v>5</v>
      </c>
      <c r="AB41">
        <v>33</v>
      </c>
      <c r="AC41">
        <v>39</v>
      </c>
      <c r="AE41">
        <v>5</v>
      </c>
      <c r="AF41">
        <v>7</v>
      </c>
      <c r="AG41">
        <v>16</v>
      </c>
      <c r="AH41">
        <v>25</v>
      </c>
      <c r="AJ41">
        <v>39</v>
      </c>
      <c r="AM41" s="5"/>
      <c r="AO41" s="5"/>
      <c r="AQ41" s="5"/>
      <c r="AS41" s="5"/>
    </row>
    <row r="42" spans="1:45" x14ac:dyDescent="0.35">
      <c r="A42" s="3" t="str">
        <f t="shared" si="0"/>
        <v>Ty Gingerich</v>
      </c>
      <c r="B42" s="4">
        <v>46040</v>
      </c>
      <c r="C42" t="s">
        <v>315</v>
      </c>
      <c r="D42" t="s">
        <v>316</v>
      </c>
      <c r="E42" t="s">
        <v>317</v>
      </c>
      <c r="F42" t="s">
        <v>318</v>
      </c>
      <c r="I42" t="s">
        <v>394</v>
      </c>
      <c r="J42" t="s">
        <v>395</v>
      </c>
      <c r="K42">
        <v>40</v>
      </c>
      <c r="L42">
        <v>71</v>
      </c>
      <c r="M42">
        <v>74</v>
      </c>
      <c r="N42">
        <v>76</v>
      </c>
      <c r="Q42">
        <v>221</v>
      </c>
      <c r="R42">
        <v>74.42</v>
      </c>
      <c r="S42">
        <v>74.010000000000005</v>
      </c>
      <c r="T42">
        <v>71.069999999999993</v>
      </c>
      <c r="U42">
        <v>72.7</v>
      </c>
      <c r="V42">
        <v>76.47</v>
      </c>
      <c r="Y42">
        <v>73.41</v>
      </c>
      <c r="Z42">
        <v>22</v>
      </c>
      <c r="AA42">
        <v>22</v>
      </c>
      <c r="AB42">
        <v>40</v>
      </c>
      <c r="AE42">
        <v>5</v>
      </c>
      <c r="AF42">
        <v>11</v>
      </c>
      <c r="AG42">
        <v>17</v>
      </c>
      <c r="AJ42">
        <v>40</v>
      </c>
      <c r="AM42" s="5"/>
      <c r="AO42" s="5"/>
      <c r="AQ42" s="5"/>
      <c r="AS42" s="5"/>
    </row>
    <row r="43" spans="1:45" x14ac:dyDescent="0.35">
      <c r="A43" s="3" t="str">
        <f t="shared" si="0"/>
        <v>Andrew Kelly</v>
      </c>
      <c r="B43" s="4">
        <v>46040</v>
      </c>
      <c r="C43" t="s">
        <v>315</v>
      </c>
      <c r="D43" t="s">
        <v>316</v>
      </c>
      <c r="E43" t="s">
        <v>317</v>
      </c>
      <c r="F43" t="s">
        <v>318</v>
      </c>
      <c r="I43" t="s">
        <v>10</v>
      </c>
      <c r="J43" t="s">
        <v>332</v>
      </c>
      <c r="K43">
        <v>40</v>
      </c>
      <c r="L43">
        <v>71</v>
      </c>
      <c r="M43">
        <v>72</v>
      </c>
      <c r="N43">
        <v>78</v>
      </c>
      <c r="Q43">
        <v>221</v>
      </c>
      <c r="R43">
        <v>74.42</v>
      </c>
      <c r="S43">
        <v>74.010000000000005</v>
      </c>
      <c r="T43">
        <v>71.069999999999993</v>
      </c>
      <c r="U43">
        <v>70.7</v>
      </c>
      <c r="V43">
        <v>78.47</v>
      </c>
      <c r="Y43">
        <v>73.41</v>
      </c>
      <c r="Z43">
        <v>22</v>
      </c>
      <c r="AA43">
        <v>12</v>
      </c>
      <c r="AB43">
        <v>40</v>
      </c>
      <c r="AE43">
        <v>5</v>
      </c>
      <c r="AF43">
        <v>9</v>
      </c>
      <c r="AG43">
        <v>17</v>
      </c>
      <c r="AJ43">
        <v>40</v>
      </c>
      <c r="AM43" s="5"/>
      <c r="AO43" s="5"/>
      <c r="AQ43" s="5"/>
      <c r="AS43" s="5"/>
    </row>
    <row r="44" spans="1:45" x14ac:dyDescent="0.35">
      <c r="A44" s="3" t="str">
        <f t="shared" si="0"/>
        <v>Andrew Martin</v>
      </c>
      <c r="B44" s="4">
        <v>46040</v>
      </c>
      <c r="C44" t="s">
        <v>315</v>
      </c>
      <c r="D44" t="s">
        <v>316</v>
      </c>
      <c r="E44" t="s">
        <v>317</v>
      </c>
      <c r="F44" t="s">
        <v>318</v>
      </c>
      <c r="I44" t="s">
        <v>396</v>
      </c>
      <c r="J44" t="s">
        <v>332</v>
      </c>
      <c r="K44">
        <v>40</v>
      </c>
      <c r="L44">
        <v>70</v>
      </c>
      <c r="M44">
        <v>77</v>
      </c>
      <c r="N44">
        <v>74</v>
      </c>
      <c r="Q44">
        <v>221</v>
      </c>
      <c r="R44">
        <v>74.42</v>
      </c>
      <c r="S44">
        <v>74.010000000000005</v>
      </c>
      <c r="T44">
        <v>70.069999999999993</v>
      </c>
      <c r="U44">
        <v>75.7</v>
      </c>
      <c r="V44">
        <v>74.47</v>
      </c>
      <c r="Y44">
        <v>73.41</v>
      </c>
      <c r="Z44">
        <v>12</v>
      </c>
      <c r="AA44">
        <v>36</v>
      </c>
      <c r="AB44">
        <v>40</v>
      </c>
      <c r="AE44">
        <v>4</v>
      </c>
      <c r="AF44">
        <v>13</v>
      </c>
      <c r="AG44">
        <v>17</v>
      </c>
      <c r="AJ44">
        <v>40</v>
      </c>
      <c r="AM44" s="5"/>
      <c r="AO44" s="5"/>
      <c r="AQ44" s="5"/>
      <c r="AS44" s="5"/>
    </row>
    <row r="45" spans="1:45" x14ac:dyDescent="0.35">
      <c r="A45" s="3" t="str">
        <f t="shared" si="0"/>
        <v>Zach Murray</v>
      </c>
      <c r="B45" s="4">
        <v>46040</v>
      </c>
      <c r="C45" t="s">
        <v>315</v>
      </c>
      <c r="D45" t="s">
        <v>316</v>
      </c>
      <c r="E45" t="s">
        <v>317</v>
      </c>
      <c r="F45" t="s">
        <v>318</v>
      </c>
      <c r="I45" t="s">
        <v>397</v>
      </c>
      <c r="J45" t="s">
        <v>398</v>
      </c>
      <c r="K45">
        <v>40</v>
      </c>
      <c r="L45">
        <v>70</v>
      </c>
      <c r="M45">
        <v>74</v>
      </c>
      <c r="N45">
        <v>77</v>
      </c>
      <c r="Q45">
        <v>221</v>
      </c>
      <c r="R45">
        <v>74.42</v>
      </c>
      <c r="S45">
        <v>74.010000000000005</v>
      </c>
      <c r="T45">
        <v>70.069999999999993</v>
      </c>
      <c r="U45">
        <v>72.7</v>
      </c>
      <c r="V45">
        <v>77.47</v>
      </c>
      <c r="Y45">
        <v>73.41</v>
      </c>
      <c r="Z45">
        <v>12</v>
      </c>
      <c r="AA45">
        <v>16</v>
      </c>
      <c r="AB45">
        <v>40</v>
      </c>
      <c r="AE45">
        <v>4</v>
      </c>
      <c r="AF45">
        <v>10</v>
      </c>
      <c r="AG45">
        <v>17</v>
      </c>
      <c r="AJ45">
        <v>40</v>
      </c>
      <c r="AM45" s="5"/>
      <c r="AO45" s="5"/>
      <c r="AQ45" s="5"/>
      <c r="AS45" s="5"/>
    </row>
    <row r="46" spans="1:45" x14ac:dyDescent="0.35">
      <c r="A46" s="3" t="str">
        <f t="shared" si="0"/>
        <v>Maxwell Oldham</v>
      </c>
      <c r="B46" s="4">
        <v>46040</v>
      </c>
      <c r="C46" t="s">
        <v>315</v>
      </c>
      <c r="D46" t="s">
        <v>316</v>
      </c>
      <c r="E46" t="s">
        <v>317</v>
      </c>
      <c r="F46" t="s">
        <v>318</v>
      </c>
      <c r="I46" t="s">
        <v>399</v>
      </c>
      <c r="J46" t="s">
        <v>400</v>
      </c>
      <c r="K46">
        <v>40</v>
      </c>
      <c r="L46">
        <v>74</v>
      </c>
      <c r="M46">
        <v>74</v>
      </c>
      <c r="N46">
        <v>73</v>
      </c>
      <c r="Q46">
        <v>221</v>
      </c>
      <c r="R46">
        <v>74.42</v>
      </c>
      <c r="S46">
        <v>74.010000000000005</v>
      </c>
      <c r="T46">
        <v>74.069999999999993</v>
      </c>
      <c r="U46">
        <v>72.7</v>
      </c>
      <c r="V46">
        <v>73.47</v>
      </c>
      <c r="Y46">
        <v>73.41</v>
      </c>
      <c r="Z46">
        <v>55</v>
      </c>
      <c r="AA46">
        <v>48</v>
      </c>
      <c r="AB46">
        <v>40</v>
      </c>
      <c r="AE46">
        <v>8</v>
      </c>
      <c r="AF46">
        <v>14</v>
      </c>
      <c r="AG46">
        <v>17</v>
      </c>
      <c r="AJ46">
        <v>40</v>
      </c>
      <c r="AM46" s="5"/>
      <c r="AO46" s="5"/>
      <c r="AQ46" s="5"/>
      <c r="AS46" s="5"/>
    </row>
    <row r="47" spans="1:45" x14ac:dyDescent="0.35">
      <c r="A47" s="3" t="str">
        <f t="shared" si="0"/>
        <v>Jake Riley</v>
      </c>
      <c r="B47" s="4">
        <v>46040</v>
      </c>
      <c r="C47" t="s">
        <v>315</v>
      </c>
      <c r="D47" t="s">
        <v>316</v>
      </c>
      <c r="E47" t="s">
        <v>317</v>
      </c>
      <c r="F47" t="s">
        <v>318</v>
      </c>
      <c r="I47" t="s">
        <v>401</v>
      </c>
      <c r="J47" t="s">
        <v>347</v>
      </c>
      <c r="K47">
        <v>40</v>
      </c>
      <c r="L47">
        <v>74</v>
      </c>
      <c r="M47">
        <v>75</v>
      </c>
      <c r="N47">
        <v>72</v>
      </c>
      <c r="Q47">
        <v>221</v>
      </c>
      <c r="R47">
        <v>74.42</v>
      </c>
      <c r="S47">
        <v>74.010000000000005</v>
      </c>
      <c r="T47">
        <v>74.069999999999993</v>
      </c>
      <c r="U47">
        <v>73.7</v>
      </c>
      <c r="V47">
        <v>72.47</v>
      </c>
      <c r="Y47">
        <v>73.41</v>
      </c>
      <c r="Z47">
        <v>55</v>
      </c>
      <c r="AA47">
        <v>56</v>
      </c>
      <c r="AB47">
        <v>40</v>
      </c>
      <c r="AE47">
        <v>8</v>
      </c>
      <c r="AF47">
        <v>15</v>
      </c>
      <c r="AG47">
        <v>17</v>
      </c>
      <c r="AJ47">
        <v>40</v>
      </c>
      <c r="AM47" s="5"/>
      <c r="AO47" s="5"/>
      <c r="AQ47" s="5"/>
      <c r="AS47" s="5"/>
    </row>
    <row r="48" spans="1:45" x14ac:dyDescent="0.35">
      <c r="A48" s="3" t="str">
        <f t="shared" si="0"/>
        <v>Jimmy Zheng</v>
      </c>
      <c r="B48" s="4">
        <v>46040</v>
      </c>
      <c r="C48" t="s">
        <v>315</v>
      </c>
      <c r="D48" t="s">
        <v>316</v>
      </c>
      <c r="E48" t="s">
        <v>317</v>
      </c>
      <c r="F48" t="s">
        <v>318</v>
      </c>
      <c r="I48" t="s">
        <v>402</v>
      </c>
      <c r="J48" t="s">
        <v>403</v>
      </c>
      <c r="K48">
        <v>40</v>
      </c>
      <c r="L48">
        <v>75</v>
      </c>
      <c r="M48">
        <v>72</v>
      </c>
      <c r="N48">
        <v>74</v>
      </c>
      <c r="Q48">
        <v>221</v>
      </c>
      <c r="R48">
        <v>74.42</v>
      </c>
      <c r="S48">
        <v>74.010000000000005</v>
      </c>
      <c r="T48">
        <v>75.069999999999993</v>
      </c>
      <c r="U48">
        <v>70.7</v>
      </c>
      <c r="V48">
        <v>74.47</v>
      </c>
      <c r="Y48">
        <v>73.41</v>
      </c>
      <c r="Z48">
        <v>72</v>
      </c>
      <c r="AA48">
        <v>36</v>
      </c>
      <c r="AB48">
        <v>40</v>
      </c>
      <c r="AE48">
        <v>9</v>
      </c>
      <c r="AF48">
        <v>13</v>
      </c>
      <c r="AG48">
        <v>17</v>
      </c>
      <c r="AJ48">
        <v>40</v>
      </c>
      <c r="AM48" s="5"/>
      <c r="AO48" s="5"/>
      <c r="AQ48" s="5"/>
      <c r="AS48" s="5"/>
    </row>
    <row r="49" spans="1:45" x14ac:dyDescent="0.35">
      <c r="A49" s="3" t="str">
        <f t="shared" si="0"/>
        <v>Wil Daibarra</v>
      </c>
      <c r="B49" s="4">
        <v>46040</v>
      </c>
      <c r="C49" t="s">
        <v>315</v>
      </c>
      <c r="D49" t="s">
        <v>316</v>
      </c>
      <c r="E49" t="s">
        <v>317</v>
      </c>
      <c r="F49" t="s">
        <v>318</v>
      </c>
      <c r="I49" t="s">
        <v>404</v>
      </c>
      <c r="J49" t="s">
        <v>405</v>
      </c>
      <c r="K49">
        <v>47</v>
      </c>
      <c r="L49">
        <v>73</v>
      </c>
      <c r="M49">
        <v>74</v>
      </c>
      <c r="N49">
        <v>75</v>
      </c>
      <c r="Q49">
        <v>222</v>
      </c>
      <c r="R49">
        <v>74.42</v>
      </c>
      <c r="S49">
        <v>74.010000000000005</v>
      </c>
      <c r="T49">
        <v>73.069999999999993</v>
      </c>
      <c r="U49">
        <v>72.7</v>
      </c>
      <c r="V49">
        <v>75.47</v>
      </c>
      <c r="Y49">
        <v>73.75</v>
      </c>
      <c r="Z49">
        <v>47</v>
      </c>
      <c r="AA49">
        <v>36</v>
      </c>
      <c r="AB49">
        <v>47</v>
      </c>
      <c r="AE49">
        <v>7</v>
      </c>
      <c r="AF49">
        <v>13</v>
      </c>
      <c r="AG49">
        <v>18</v>
      </c>
      <c r="AJ49">
        <v>47</v>
      </c>
      <c r="AM49" s="5"/>
      <c r="AO49" s="5"/>
      <c r="AQ49" s="5"/>
      <c r="AS49" s="5"/>
    </row>
    <row r="50" spans="1:45" x14ac:dyDescent="0.35">
      <c r="A50" s="3" t="str">
        <f t="shared" si="0"/>
        <v>Aiden Didone</v>
      </c>
      <c r="B50" s="4">
        <v>46040</v>
      </c>
      <c r="C50" t="s">
        <v>315</v>
      </c>
      <c r="D50" t="s">
        <v>316</v>
      </c>
      <c r="E50" t="s">
        <v>317</v>
      </c>
      <c r="F50" t="s">
        <v>318</v>
      </c>
      <c r="I50" t="s">
        <v>406</v>
      </c>
      <c r="J50" t="s">
        <v>407</v>
      </c>
      <c r="K50">
        <v>47</v>
      </c>
      <c r="L50">
        <v>77</v>
      </c>
      <c r="M50">
        <v>70</v>
      </c>
      <c r="N50">
        <v>75</v>
      </c>
      <c r="Q50">
        <v>222</v>
      </c>
      <c r="R50">
        <v>74.42</v>
      </c>
      <c r="S50">
        <v>74.010000000000005</v>
      </c>
      <c r="T50">
        <v>77.069999999999993</v>
      </c>
      <c r="U50">
        <v>68.7</v>
      </c>
      <c r="V50">
        <v>75.47</v>
      </c>
      <c r="Y50">
        <v>73.75</v>
      </c>
      <c r="Z50">
        <v>102</v>
      </c>
      <c r="AA50">
        <v>36</v>
      </c>
      <c r="AB50">
        <v>47</v>
      </c>
      <c r="AE50">
        <v>11</v>
      </c>
      <c r="AF50">
        <v>13</v>
      </c>
      <c r="AG50">
        <v>18</v>
      </c>
      <c r="AJ50">
        <v>47</v>
      </c>
      <c r="AM50" s="5"/>
      <c r="AO50" s="5"/>
      <c r="AQ50" s="5"/>
      <c r="AS50" s="5"/>
    </row>
    <row r="51" spans="1:45" x14ac:dyDescent="0.35">
      <c r="A51" s="3" t="str">
        <f t="shared" si="0"/>
        <v>Hamish Farquharson</v>
      </c>
      <c r="B51" s="4">
        <v>46040</v>
      </c>
      <c r="C51" t="s">
        <v>315</v>
      </c>
      <c r="D51" t="s">
        <v>316</v>
      </c>
      <c r="E51" t="s">
        <v>317</v>
      </c>
      <c r="F51" t="s">
        <v>318</v>
      </c>
      <c r="I51" t="s">
        <v>408</v>
      </c>
      <c r="J51" t="s">
        <v>409</v>
      </c>
      <c r="K51">
        <v>47</v>
      </c>
      <c r="L51">
        <v>75</v>
      </c>
      <c r="M51">
        <v>73</v>
      </c>
      <c r="N51">
        <v>74</v>
      </c>
      <c r="Q51">
        <v>222</v>
      </c>
      <c r="R51">
        <v>74.42</v>
      </c>
      <c r="S51">
        <v>74.010000000000005</v>
      </c>
      <c r="T51">
        <v>75.069999999999993</v>
      </c>
      <c r="U51">
        <v>71.7</v>
      </c>
      <c r="V51">
        <v>74.47</v>
      </c>
      <c r="Y51">
        <v>73.75</v>
      </c>
      <c r="Z51">
        <v>72</v>
      </c>
      <c r="AA51">
        <v>48</v>
      </c>
      <c r="AB51">
        <v>47</v>
      </c>
      <c r="AE51">
        <v>9</v>
      </c>
      <c r="AF51">
        <v>14</v>
      </c>
      <c r="AG51">
        <v>18</v>
      </c>
      <c r="AJ51">
        <v>47</v>
      </c>
      <c r="AM51" s="5"/>
      <c r="AO51" s="5"/>
      <c r="AQ51" s="5"/>
      <c r="AS51" s="5"/>
    </row>
    <row r="52" spans="1:45" x14ac:dyDescent="0.35">
      <c r="A52" s="3" t="str">
        <f t="shared" si="0"/>
        <v>Declan O'Donovan</v>
      </c>
      <c r="B52" s="4">
        <v>46040</v>
      </c>
      <c r="C52" t="s">
        <v>315</v>
      </c>
      <c r="D52" t="s">
        <v>316</v>
      </c>
      <c r="E52" t="s">
        <v>317</v>
      </c>
      <c r="F52" t="s">
        <v>318</v>
      </c>
      <c r="I52" t="s">
        <v>410</v>
      </c>
      <c r="J52" t="s">
        <v>411</v>
      </c>
      <c r="K52">
        <v>47</v>
      </c>
      <c r="L52">
        <v>78</v>
      </c>
      <c r="M52">
        <v>70</v>
      </c>
      <c r="N52">
        <v>74</v>
      </c>
      <c r="Q52">
        <v>222</v>
      </c>
      <c r="R52">
        <v>74.42</v>
      </c>
      <c r="S52">
        <v>74.010000000000005</v>
      </c>
      <c r="T52">
        <v>78.069999999999993</v>
      </c>
      <c r="U52">
        <v>68.7</v>
      </c>
      <c r="V52">
        <v>74.47</v>
      </c>
      <c r="Y52">
        <v>73.75</v>
      </c>
      <c r="Z52">
        <v>109</v>
      </c>
      <c r="AA52">
        <v>48</v>
      </c>
      <c r="AB52">
        <v>47</v>
      </c>
      <c r="AE52">
        <v>12</v>
      </c>
      <c r="AF52">
        <v>14</v>
      </c>
      <c r="AG52">
        <v>18</v>
      </c>
      <c r="AJ52">
        <v>47</v>
      </c>
      <c r="AM52" s="5"/>
      <c r="AO52" s="5"/>
      <c r="AQ52" s="5"/>
      <c r="AS52" s="5"/>
    </row>
    <row r="53" spans="1:45" x14ac:dyDescent="0.35">
      <c r="A53" s="3" t="str">
        <f t="shared" si="0"/>
        <v>Nathan Page</v>
      </c>
      <c r="B53" s="4">
        <v>46040</v>
      </c>
      <c r="C53" t="s">
        <v>315</v>
      </c>
      <c r="D53" t="s">
        <v>316</v>
      </c>
      <c r="E53" t="s">
        <v>317</v>
      </c>
      <c r="F53" t="s">
        <v>318</v>
      </c>
      <c r="I53" t="s">
        <v>412</v>
      </c>
      <c r="J53" t="s">
        <v>322</v>
      </c>
      <c r="K53">
        <v>47</v>
      </c>
      <c r="L53">
        <v>75</v>
      </c>
      <c r="M53">
        <v>70</v>
      </c>
      <c r="N53">
        <v>77</v>
      </c>
      <c r="Q53">
        <v>222</v>
      </c>
      <c r="R53">
        <v>74.42</v>
      </c>
      <c r="S53">
        <v>74.010000000000005</v>
      </c>
      <c r="T53">
        <v>75.069999999999993</v>
      </c>
      <c r="U53">
        <v>68.7</v>
      </c>
      <c r="V53">
        <v>77.47</v>
      </c>
      <c r="Y53">
        <v>73.75</v>
      </c>
      <c r="Z53">
        <v>72</v>
      </c>
      <c r="AA53">
        <v>22</v>
      </c>
      <c r="AB53">
        <v>47</v>
      </c>
      <c r="AE53">
        <v>9</v>
      </c>
      <c r="AF53">
        <v>11</v>
      </c>
      <c r="AG53">
        <v>18</v>
      </c>
      <c r="AJ53">
        <v>47</v>
      </c>
      <c r="AM53" s="5"/>
      <c r="AO53" s="5"/>
      <c r="AQ53" s="5"/>
      <c r="AS53" s="5"/>
    </row>
    <row r="54" spans="1:45" x14ac:dyDescent="0.35">
      <c r="A54" s="3" t="str">
        <f t="shared" si="0"/>
        <v>Brett Rankin</v>
      </c>
      <c r="B54" s="4">
        <v>46040</v>
      </c>
      <c r="C54" t="s">
        <v>315</v>
      </c>
      <c r="D54" t="s">
        <v>316</v>
      </c>
      <c r="E54" t="s">
        <v>317</v>
      </c>
      <c r="F54" t="s">
        <v>318</v>
      </c>
      <c r="I54" t="s">
        <v>413</v>
      </c>
      <c r="J54" t="s">
        <v>414</v>
      </c>
      <c r="K54">
        <v>47</v>
      </c>
      <c r="L54">
        <v>76</v>
      </c>
      <c r="M54">
        <v>71</v>
      </c>
      <c r="N54">
        <v>75</v>
      </c>
      <c r="Q54">
        <v>222</v>
      </c>
      <c r="R54">
        <v>74.42</v>
      </c>
      <c r="S54">
        <v>74.010000000000005</v>
      </c>
      <c r="T54">
        <v>76.069999999999993</v>
      </c>
      <c r="U54">
        <v>69.7</v>
      </c>
      <c r="V54">
        <v>75.47</v>
      </c>
      <c r="Y54">
        <v>73.75</v>
      </c>
      <c r="Z54">
        <v>86</v>
      </c>
      <c r="AA54">
        <v>36</v>
      </c>
      <c r="AB54">
        <v>47</v>
      </c>
      <c r="AE54">
        <v>10</v>
      </c>
      <c r="AF54">
        <v>13</v>
      </c>
      <c r="AG54">
        <v>18</v>
      </c>
      <c r="AJ54">
        <v>47</v>
      </c>
      <c r="AM54" s="5"/>
      <c r="AO54" s="5"/>
      <c r="AQ54" s="5"/>
      <c r="AS54" s="5"/>
    </row>
    <row r="55" spans="1:45" x14ac:dyDescent="0.35">
      <c r="A55" s="3" t="str">
        <f t="shared" si="0"/>
        <v>Lincoln Tighe</v>
      </c>
      <c r="B55" s="4">
        <v>46040</v>
      </c>
      <c r="C55" t="s">
        <v>315</v>
      </c>
      <c r="D55" t="s">
        <v>316</v>
      </c>
      <c r="E55" t="s">
        <v>317</v>
      </c>
      <c r="F55" t="s">
        <v>318</v>
      </c>
      <c r="I55" t="s">
        <v>415</v>
      </c>
      <c r="J55" t="s">
        <v>416</v>
      </c>
      <c r="K55">
        <v>47</v>
      </c>
      <c r="L55">
        <v>70</v>
      </c>
      <c r="M55">
        <v>75</v>
      </c>
      <c r="N55">
        <v>77</v>
      </c>
      <c r="Q55">
        <v>222</v>
      </c>
      <c r="R55">
        <v>74.42</v>
      </c>
      <c r="S55">
        <v>74.010000000000005</v>
      </c>
      <c r="T55">
        <v>70.069999999999993</v>
      </c>
      <c r="U55">
        <v>73.7</v>
      </c>
      <c r="V55">
        <v>77.47</v>
      </c>
      <c r="Y55">
        <v>73.75</v>
      </c>
      <c r="Z55">
        <v>12</v>
      </c>
      <c r="AA55">
        <v>22</v>
      </c>
      <c r="AB55">
        <v>47</v>
      </c>
      <c r="AE55">
        <v>4</v>
      </c>
      <c r="AF55">
        <v>11</v>
      </c>
      <c r="AG55">
        <v>18</v>
      </c>
      <c r="AJ55">
        <v>47</v>
      </c>
      <c r="AM55" s="5"/>
      <c r="AO55" s="5"/>
      <c r="AQ55" s="5"/>
      <c r="AS55" s="5"/>
    </row>
    <row r="56" spans="1:45" x14ac:dyDescent="0.35">
      <c r="A56" s="3" t="str">
        <f t="shared" si="0"/>
        <v>Aaron Townsend</v>
      </c>
      <c r="B56" s="4">
        <v>46040</v>
      </c>
      <c r="C56" t="s">
        <v>315</v>
      </c>
      <c r="D56" t="s">
        <v>316</v>
      </c>
      <c r="E56" t="s">
        <v>317</v>
      </c>
      <c r="F56" t="s">
        <v>318</v>
      </c>
      <c r="I56" t="s">
        <v>417</v>
      </c>
      <c r="J56" t="s">
        <v>389</v>
      </c>
      <c r="K56">
        <v>47</v>
      </c>
      <c r="L56">
        <v>74</v>
      </c>
      <c r="M56">
        <v>72</v>
      </c>
      <c r="N56">
        <v>76</v>
      </c>
      <c r="Q56">
        <v>222</v>
      </c>
      <c r="R56">
        <v>74.42</v>
      </c>
      <c r="S56">
        <v>74.010000000000005</v>
      </c>
      <c r="T56">
        <v>74.069999999999993</v>
      </c>
      <c r="U56">
        <v>70.7</v>
      </c>
      <c r="V56">
        <v>76.47</v>
      </c>
      <c r="Y56">
        <v>73.75</v>
      </c>
      <c r="Z56">
        <v>55</v>
      </c>
      <c r="AA56">
        <v>30</v>
      </c>
      <c r="AB56">
        <v>47</v>
      </c>
      <c r="AE56">
        <v>8</v>
      </c>
      <c r="AF56">
        <v>12</v>
      </c>
      <c r="AG56">
        <v>18</v>
      </c>
      <c r="AJ56">
        <v>47</v>
      </c>
      <c r="AM56" s="5"/>
      <c r="AO56" s="5"/>
      <c r="AQ56" s="5"/>
      <c r="AS56" s="5"/>
    </row>
    <row r="57" spans="1:45" x14ac:dyDescent="0.35">
      <c r="A57" s="3" t="str">
        <f t="shared" si="0"/>
        <v>Maverick Antcliff</v>
      </c>
      <c r="B57" s="4">
        <v>46040</v>
      </c>
      <c r="C57" t="s">
        <v>315</v>
      </c>
      <c r="D57" t="s">
        <v>316</v>
      </c>
      <c r="E57" t="s">
        <v>317</v>
      </c>
      <c r="F57" t="s">
        <v>318</v>
      </c>
      <c r="I57" t="s">
        <v>418</v>
      </c>
      <c r="J57" t="s">
        <v>419</v>
      </c>
      <c r="K57">
        <v>55</v>
      </c>
      <c r="L57">
        <v>70</v>
      </c>
      <c r="M57">
        <v>79</v>
      </c>
      <c r="N57">
        <v>74</v>
      </c>
      <c r="Q57">
        <v>223</v>
      </c>
      <c r="R57">
        <v>74.42</v>
      </c>
      <c r="S57">
        <v>74.010000000000005</v>
      </c>
      <c r="T57">
        <v>70.069999999999993</v>
      </c>
      <c r="U57">
        <v>77.7</v>
      </c>
      <c r="V57">
        <v>74.47</v>
      </c>
      <c r="Y57">
        <v>74.08</v>
      </c>
      <c r="Z57">
        <v>12</v>
      </c>
      <c r="AA57">
        <v>56</v>
      </c>
      <c r="AB57">
        <v>55</v>
      </c>
      <c r="AE57">
        <v>4</v>
      </c>
      <c r="AF57">
        <v>15</v>
      </c>
      <c r="AG57">
        <v>19</v>
      </c>
      <c r="AJ57">
        <v>55</v>
      </c>
      <c r="AM57" s="5"/>
      <c r="AO57" s="5"/>
      <c r="AQ57" s="5"/>
      <c r="AS57" s="5"/>
    </row>
    <row r="58" spans="1:45" x14ac:dyDescent="0.35">
      <c r="A58" s="3" t="str">
        <f t="shared" si="0"/>
        <v>Samuel Espinosa Trueba</v>
      </c>
      <c r="B58" s="4">
        <v>46040</v>
      </c>
      <c r="C58" t="s">
        <v>315</v>
      </c>
      <c r="D58" t="s">
        <v>316</v>
      </c>
      <c r="E58" t="s">
        <v>317</v>
      </c>
      <c r="F58" t="s">
        <v>318</v>
      </c>
      <c r="I58" t="s">
        <v>420</v>
      </c>
      <c r="J58" t="s">
        <v>421</v>
      </c>
      <c r="K58">
        <v>55</v>
      </c>
      <c r="L58">
        <v>66</v>
      </c>
      <c r="M58">
        <v>78</v>
      </c>
      <c r="N58">
        <v>79</v>
      </c>
      <c r="Q58">
        <v>223</v>
      </c>
      <c r="R58">
        <v>74.42</v>
      </c>
      <c r="S58">
        <v>74.010000000000005</v>
      </c>
      <c r="T58">
        <v>66.069999999999993</v>
      </c>
      <c r="U58">
        <v>76.7</v>
      </c>
      <c r="V58">
        <v>79.47</v>
      </c>
      <c r="Y58">
        <v>74.08</v>
      </c>
      <c r="Z58">
        <v>1</v>
      </c>
      <c r="AA58">
        <v>16</v>
      </c>
      <c r="AB58">
        <v>55</v>
      </c>
      <c r="AE58">
        <v>0</v>
      </c>
      <c r="AF58">
        <v>10</v>
      </c>
      <c r="AG58">
        <v>19</v>
      </c>
      <c r="AJ58">
        <v>55</v>
      </c>
      <c r="AM58" s="5"/>
      <c r="AO58" s="5"/>
      <c r="AQ58" s="5"/>
      <c r="AS58" s="5"/>
    </row>
    <row r="59" spans="1:45" x14ac:dyDescent="0.35">
      <c r="A59" s="3" t="str">
        <f t="shared" si="0"/>
        <v>Dimitrios Papadatos</v>
      </c>
      <c r="B59" s="4">
        <v>46040</v>
      </c>
      <c r="C59" t="s">
        <v>315</v>
      </c>
      <c r="D59" t="s">
        <v>316</v>
      </c>
      <c r="E59" t="s">
        <v>317</v>
      </c>
      <c r="F59" t="s">
        <v>318</v>
      </c>
      <c r="I59" t="s">
        <v>422</v>
      </c>
      <c r="J59" t="s">
        <v>423</v>
      </c>
      <c r="K59">
        <v>55</v>
      </c>
      <c r="L59">
        <v>75</v>
      </c>
      <c r="M59">
        <v>74</v>
      </c>
      <c r="N59">
        <v>74</v>
      </c>
      <c r="Q59">
        <v>223</v>
      </c>
      <c r="R59">
        <v>74.42</v>
      </c>
      <c r="S59">
        <v>74.010000000000005</v>
      </c>
      <c r="T59">
        <v>75.069999999999993</v>
      </c>
      <c r="U59">
        <v>72.7</v>
      </c>
      <c r="V59">
        <v>74.47</v>
      </c>
      <c r="Y59">
        <v>74.08</v>
      </c>
      <c r="Z59">
        <v>72</v>
      </c>
      <c r="AA59">
        <v>56</v>
      </c>
      <c r="AB59">
        <v>55</v>
      </c>
      <c r="AE59">
        <v>9</v>
      </c>
      <c r="AF59">
        <v>15</v>
      </c>
      <c r="AG59">
        <v>19</v>
      </c>
      <c r="AJ59">
        <v>55</v>
      </c>
      <c r="AM59" s="5"/>
      <c r="AO59" s="5"/>
      <c r="AQ59" s="5"/>
      <c r="AS59" s="5"/>
    </row>
    <row r="60" spans="1:45" x14ac:dyDescent="0.35">
      <c r="A60" s="3" t="str">
        <f t="shared" si="0"/>
        <v>Samuel Slater</v>
      </c>
      <c r="B60" s="4">
        <v>46040</v>
      </c>
      <c r="C60" t="s">
        <v>315</v>
      </c>
      <c r="D60" t="s">
        <v>316</v>
      </c>
      <c r="E60" t="s">
        <v>317</v>
      </c>
      <c r="F60" t="s">
        <v>318</v>
      </c>
      <c r="I60" t="s">
        <v>424</v>
      </c>
      <c r="J60" t="s">
        <v>421</v>
      </c>
      <c r="K60">
        <v>55</v>
      </c>
      <c r="L60">
        <v>73</v>
      </c>
      <c r="M60">
        <v>68</v>
      </c>
      <c r="N60">
        <v>82</v>
      </c>
      <c r="Q60">
        <v>223</v>
      </c>
      <c r="R60">
        <v>74.42</v>
      </c>
      <c r="S60">
        <v>74.010000000000005</v>
      </c>
      <c r="T60">
        <v>73.069999999999993</v>
      </c>
      <c r="U60">
        <v>66.7</v>
      </c>
      <c r="V60">
        <v>82.47</v>
      </c>
      <c r="Y60">
        <v>74.08</v>
      </c>
      <c r="Z60">
        <v>47</v>
      </c>
      <c r="AA60">
        <v>5</v>
      </c>
      <c r="AB60">
        <v>55</v>
      </c>
      <c r="AE60">
        <v>7</v>
      </c>
      <c r="AF60">
        <v>7</v>
      </c>
      <c r="AG60">
        <v>19</v>
      </c>
      <c r="AJ60">
        <v>55</v>
      </c>
      <c r="AM60" s="5"/>
      <c r="AO60" s="5"/>
      <c r="AQ60" s="5"/>
      <c r="AS60" s="5"/>
    </row>
    <row r="61" spans="1:45" x14ac:dyDescent="0.35">
      <c r="A61" s="3" t="str">
        <f t="shared" si="0"/>
        <v>Ben Wharton</v>
      </c>
      <c r="B61" s="4">
        <v>46040</v>
      </c>
      <c r="C61" t="s">
        <v>315</v>
      </c>
      <c r="D61" t="s">
        <v>316</v>
      </c>
      <c r="E61" t="s">
        <v>317</v>
      </c>
      <c r="F61" t="s">
        <v>318</v>
      </c>
      <c r="I61" t="s">
        <v>425</v>
      </c>
      <c r="J61" t="s">
        <v>393</v>
      </c>
      <c r="K61">
        <v>55</v>
      </c>
      <c r="L61">
        <v>78</v>
      </c>
      <c r="M61">
        <v>71</v>
      </c>
      <c r="N61">
        <v>74</v>
      </c>
      <c r="Q61">
        <v>223</v>
      </c>
      <c r="R61">
        <v>74.42</v>
      </c>
      <c r="S61">
        <v>74.010000000000005</v>
      </c>
      <c r="T61">
        <v>78.069999999999993</v>
      </c>
      <c r="U61">
        <v>69.7</v>
      </c>
      <c r="V61">
        <v>74.47</v>
      </c>
      <c r="Y61">
        <v>74.08</v>
      </c>
      <c r="Z61">
        <v>109</v>
      </c>
      <c r="AA61">
        <v>56</v>
      </c>
      <c r="AB61">
        <v>55</v>
      </c>
      <c r="AE61">
        <v>12</v>
      </c>
      <c r="AF61">
        <v>15</v>
      </c>
      <c r="AG61">
        <v>19</v>
      </c>
      <c r="AJ61">
        <v>55</v>
      </c>
      <c r="AM61" s="5"/>
      <c r="AO61" s="5"/>
      <c r="AQ61" s="5"/>
      <c r="AS61" s="5"/>
    </row>
    <row r="62" spans="1:45" x14ac:dyDescent="0.35">
      <c r="A62" s="3" t="str">
        <f t="shared" si="0"/>
        <v>Chun-Ta Wu</v>
      </c>
      <c r="B62" s="4">
        <v>46040</v>
      </c>
      <c r="C62" t="s">
        <v>315</v>
      </c>
      <c r="D62" t="s">
        <v>316</v>
      </c>
      <c r="E62" t="s">
        <v>317</v>
      </c>
      <c r="F62" t="s">
        <v>318</v>
      </c>
      <c r="I62" t="s">
        <v>426</v>
      </c>
      <c r="J62" t="s">
        <v>427</v>
      </c>
      <c r="K62">
        <v>55</v>
      </c>
      <c r="L62">
        <v>69</v>
      </c>
      <c r="M62">
        <v>76</v>
      </c>
      <c r="N62">
        <v>78</v>
      </c>
      <c r="Q62">
        <v>223</v>
      </c>
      <c r="R62">
        <v>74.42</v>
      </c>
      <c r="S62">
        <v>74.010000000000005</v>
      </c>
      <c r="T62">
        <v>69.069999999999993</v>
      </c>
      <c r="U62">
        <v>74.7</v>
      </c>
      <c r="V62">
        <v>78.47</v>
      </c>
      <c r="Y62">
        <v>74.08</v>
      </c>
      <c r="Z62">
        <v>5</v>
      </c>
      <c r="AA62">
        <v>22</v>
      </c>
      <c r="AB62">
        <v>55</v>
      </c>
      <c r="AE62">
        <v>3</v>
      </c>
      <c r="AF62">
        <v>11</v>
      </c>
      <c r="AG62">
        <v>19</v>
      </c>
      <c r="AJ62">
        <v>55</v>
      </c>
      <c r="AM62" s="5"/>
      <c r="AO62" s="5"/>
      <c r="AQ62" s="5"/>
      <c r="AS62" s="5"/>
    </row>
    <row r="63" spans="1:45" x14ac:dyDescent="0.35">
      <c r="A63" s="3" t="str">
        <f t="shared" si="0"/>
        <v>Jason Hong</v>
      </c>
      <c r="B63" s="4">
        <v>46040</v>
      </c>
      <c r="C63" t="s">
        <v>315</v>
      </c>
      <c r="D63" t="s">
        <v>316</v>
      </c>
      <c r="E63" t="s">
        <v>317</v>
      </c>
      <c r="F63" t="s">
        <v>318</v>
      </c>
      <c r="I63" t="s">
        <v>428</v>
      </c>
      <c r="J63" t="s">
        <v>429</v>
      </c>
      <c r="K63">
        <v>61</v>
      </c>
      <c r="L63">
        <v>75</v>
      </c>
      <c r="M63">
        <v>72</v>
      </c>
      <c r="N63">
        <v>77</v>
      </c>
      <c r="Q63">
        <v>224</v>
      </c>
      <c r="R63">
        <v>74.42</v>
      </c>
      <c r="S63">
        <v>74.010000000000005</v>
      </c>
      <c r="T63">
        <v>75.069999999999993</v>
      </c>
      <c r="U63">
        <v>70.7</v>
      </c>
      <c r="V63">
        <v>77.47</v>
      </c>
      <c r="Y63">
        <v>74.41</v>
      </c>
      <c r="Z63">
        <v>72</v>
      </c>
      <c r="AA63">
        <v>36</v>
      </c>
      <c r="AB63">
        <v>61</v>
      </c>
      <c r="AE63">
        <v>9</v>
      </c>
      <c r="AF63">
        <v>13</v>
      </c>
      <c r="AG63">
        <v>20</v>
      </c>
      <c r="AJ63">
        <v>61</v>
      </c>
      <c r="AM63" s="5"/>
      <c r="AO63" s="5"/>
      <c r="AQ63" s="5"/>
      <c r="AS63" s="5"/>
    </row>
    <row r="64" spans="1:45" x14ac:dyDescent="0.35">
      <c r="A64" s="3" t="str">
        <f t="shared" si="0"/>
        <v>Will Florimo</v>
      </c>
      <c r="B64" s="4">
        <v>46040</v>
      </c>
      <c r="C64" t="s">
        <v>315</v>
      </c>
      <c r="D64" t="s">
        <v>316</v>
      </c>
      <c r="E64" t="s">
        <v>317</v>
      </c>
      <c r="F64" t="s">
        <v>318</v>
      </c>
      <c r="I64" t="s">
        <v>430</v>
      </c>
      <c r="J64" t="s">
        <v>431</v>
      </c>
      <c r="K64">
        <v>62</v>
      </c>
      <c r="L64">
        <v>75</v>
      </c>
      <c r="M64">
        <v>74</v>
      </c>
      <c r="N64">
        <v>76</v>
      </c>
      <c r="Q64">
        <v>225</v>
      </c>
      <c r="R64">
        <v>74.42</v>
      </c>
      <c r="S64">
        <v>74.010000000000005</v>
      </c>
      <c r="T64">
        <v>75.069999999999993</v>
      </c>
      <c r="U64">
        <v>72.7</v>
      </c>
      <c r="V64">
        <v>76.47</v>
      </c>
      <c r="Y64">
        <v>74.75</v>
      </c>
      <c r="Z64">
        <v>72</v>
      </c>
      <c r="AA64">
        <v>56</v>
      </c>
      <c r="AB64">
        <v>62</v>
      </c>
      <c r="AE64">
        <v>9</v>
      </c>
      <c r="AF64">
        <v>15</v>
      </c>
      <c r="AG64">
        <v>21</v>
      </c>
      <c r="AJ64">
        <v>62</v>
      </c>
      <c r="AM64" s="5"/>
      <c r="AO64" s="5"/>
      <c r="AQ64" s="5"/>
      <c r="AS64" s="5"/>
    </row>
    <row r="65" spans="1:45" x14ac:dyDescent="0.35">
      <c r="A65" s="3" t="str">
        <f t="shared" si="0"/>
        <v>Hayden Hopewell</v>
      </c>
      <c r="B65" s="4">
        <v>46040</v>
      </c>
      <c r="C65" t="s">
        <v>315</v>
      </c>
      <c r="D65" t="s">
        <v>316</v>
      </c>
      <c r="E65" t="s">
        <v>317</v>
      </c>
      <c r="F65" t="s">
        <v>318</v>
      </c>
      <c r="I65" t="s">
        <v>432</v>
      </c>
      <c r="J65" t="s">
        <v>433</v>
      </c>
      <c r="K65">
        <v>63</v>
      </c>
      <c r="L65">
        <v>74</v>
      </c>
      <c r="M65">
        <v>75</v>
      </c>
      <c r="N65">
        <v>78</v>
      </c>
      <c r="Q65">
        <v>227</v>
      </c>
      <c r="R65">
        <v>74.42</v>
      </c>
      <c r="S65">
        <v>74.010000000000005</v>
      </c>
      <c r="T65">
        <v>74.069999999999993</v>
      </c>
      <c r="U65">
        <v>73.7</v>
      </c>
      <c r="V65">
        <v>78.47</v>
      </c>
      <c r="Y65">
        <v>75.41</v>
      </c>
      <c r="Z65">
        <v>55</v>
      </c>
      <c r="AA65">
        <v>56</v>
      </c>
      <c r="AB65">
        <v>63</v>
      </c>
      <c r="AE65">
        <v>8</v>
      </c>
      <c r="AF65">
        <v>15</v>
      </c>
      <c r="AG65">
        <v>23</v>
      </c>
      <c r="AJ65">
        <v>63</v>
      </c>
      <c r="AM65" s="5"/>
      <c r="AO65" s="5"/>
      <c r="AQ65" s="5"/>
      <c r="AS65" s="5"/>
    </row>
    <row r="66" spans="1:45" x14ac:dyDescent="0.35">
      <c r="A66" s="3" t="str">
        <f t="shared" ref="A66:A129" si="1">IF(J66="","",CONCATENATE(J66," ",I66))</f>
        <v>Ben Eccles</v>
      </c>
      <c r="B66" s="4">
        <v>46040</v>
      </c>
      <c r="C66" t="s">
        <v>315</v>
      </c>
      <c r="D66" t="s">
        <v>316</v>
      </c>
      <c r="E66" t="s">
        <v>317</v>
      </c>
      <c r="F66" t="s">
        <v>318</v>
      </c>
      <c r="I66" t="s">
        <v>434</v>
      </c>
      <c r="J66" t="s">
        <v>393</v>
      </c>
      <c r="K66" t="s">
        <v>435</v>
      </c>
      <c r="L66">
        <v>75</v>
      </c>
      <c r="M66">
        <v>75</v>
      </c>
      <c r="Q66">
        <v>150</v>
      </c>
      <c r="R66">
        <v>74.42</v>
      </c>
      <c r="S66">
        <v>74.010000000000005</v>
      </c>
      <c r="T66">
        <v>75.069999999999993</v>
      </c>
      <c r="U66">
        <v>73.7</v>
      </c>
      <c r="Y66">
        <v>74.38</v>
      </c>
      <c r="Z66">
        <v>72</v>
      </c>
      <c r="AA66">
        <v>64</v>
      </c>
      <c r="AE66">
        <v>9</v>
      </c>
      <c r="AF66">
        <v>16</v>
      </c>
      <c r="AJ66">
        <v>64</v>
      </c>
      <c r="AM66" s="5"/>
      <c r="AO66" s="5"/>
      <c r="AQ66" s="5"/>
      <c r="AS66" s="5"/>
    </row>
    <row r="67" spans="1:45" x14ac:dyDescent="0.35">
      <c r="A67" s="3" t="str">
        <f t="shared" si="1"/>
        <v>Andrew Evans</v>
      </c>
      <c r="B67" s="4">
        <v>46040</v>
      </c>
      <c r="C67" t="s">
        <v>315</v>
      </c>
      <c r="D67" t="s">
        <v>316</v>
      </c>
      <c r="E67" t="s">
        <v>317</v>
      </c>
      <c r="F67" t="s">
        <v>318</v>
      </c>
      <c r="I67" t="s">
        <v>436</v>
      </c>
      <c r="J67" t="s">
        <v>332</v>
      </c>
      <c r="K67" t="s">
        <v>435</v>
      </c>
      <c r="L67">
        <v>76</v>
      </c>
      <c r="M67">
        <v>74</v>
      </c>
      <c r="Q67">
        <v>150</v>
      </c>
      <c r="R67">
        <v>74.42</v>
      </c>
      <c r="S67">
        <v>74.010000000000005</v>
      </c>
      <c r="T67">
        <v>76.069999999999993</v>
      </c>
      <c r="U67">
        <v>72.7</v>
      </c>
      <c r="Y67">
        <v>74.38</v>
      </c>
      <c r="Z67">
        <v>86</v>
      </c>
      <c r="AA67">
        <v>64</v>
      </c>
      <c r="AE67">
        <v>10</v>
      </c>
      <c r="AF67">
        <v>16</v>
      </c>
      <c r="AJ67">
        <v>64</v>
      </c>
      <c r="AM67" s="5"/>
      <c r="AO67" s="5"/>
      <c r="AQ67" s="5"/>
      <c r="AS67" s="5"/>
    </row>
    <row r="68" spans="1:45" x14ac:dyDescent="0.35">
      <c r="A68" s="3" t="str">
        <f t="shared" si="1"/>
        <v>Dylan Gardner</v>
      </c>
      <c r="B68" s="4">
        <v>46040</v>
      </c>
      <c r="C68" t="s">
        <v>315</v>
      </c>
      <c r="D68" t="s">
        <v>316</v>
      </c>
      <c r="E68" t="s">
        <v>317</v>
      </c>
      <c r="F68" t="s">
        <v>318</v>
      </c>
      <c r="I68" t="s">
        <v>437</v>
      </c>
      <c r="J68" t="s">
        <v>438</v>
      </c>
      <c r="K68" t="s">
        <v>435</v>
      </c>
      <c r="L68">
        <v>76</v>
      </c>
      <c r="M68">
        <v>74</v>
      </c>
      <c r="Q68">
        <v>150</v>
      </c>
      <c r="R68">
        <v>74.42</v>
      </c>
      <c r="S68">
        <v>74.010000000000005</v>
      </c>
      <c r="T68">
        <v>76.069999999999993</v>
      </c>
      <c r="U68">
        <v>72.7</v>
      </c>
      <c r="Y68">
        <v>74.38</v>
      </c>
      <c r="Z68">
        <v>86</v>
      </c>
      <c r="AA68">
        <v>64</v>
      </c>
      <c r="AE68">
        <v>10</v>
      </c>
      <c r="AF68">
        <v>16</v>
      </c>
      <c r="AJ68">
        <v>64</v>
      </c>
      <c r="AM68" s="5"/>
      <c r="AO68" s="5"/>
      <c r="AQ68" s="5"/>
      <c r="AS68" s="5"/>
    </row>
    <row r="69" spans="1:45" x14ac:dyDescent="0.35">
      <c r="A69" s="3" t="str">
        <f t="shared" si="1"/>
        <v>Cameron Harlock</v>
      </c>
      <c r="B69" s="4">
        <v>46040</v>
      </c>
      <c r="C69" t="s">
        <v>315</v>
      </c>
      <c r="D69" t="s">
        <v>316</v>
      </c>
      <c r="E69" t="s">
        <v>317</v>
      </c>
      <c r="F69" t="s">
        <v>318</v>
      </c>
      <c r="I69" t="s">
        <v>439</v>
      </c>
      <c r="J69" t="s">
        <v>320</v>
      </c>
      <c r="K69" t="s">
        <v>435</v>
      </c>
      <c r="L69">
        <v>70</v>
      </c>
      <c r="M69">
        <v>80</v>
      </c>
      <c r="Q69">
        <v>150</v>
      </c>
      <c r="R69">
        <v>74.42</v>
      </c>
      <c r="S69">
        <v>74.010000000000005</v>
      </c>
      <c r="T69">
        <v>70.069999999999993</v>
      </c>
      <c r="U69">
        <v>78.7</v>
      </c>
      <c r="Y69">
        <v>74.38</v>
      </c>
      <c r="Z69">
        <v>12</v>
      </c>
      <c r="AA69">
        <v>64</v>
      </c>
      <c r="AE69">
        <v>4</v>
      </c>
      <c r="AF69">
        <v>16</v>
      </c>
      <c r="AJ69">
        <v>64</v>
      </c>
      <c r="AM69" s="5"/>
      <c r="AO69" s="5"/>
      <c r="AQ69" s="5"/>
      <c r="AS69" s="5"/>
    </row>
    <row r="70" spans="1:45" x14ac:dyDescent="0.35">
      <c r="A70" s="3" t="str">
        <f t="shared" si="1"/>
        <v>Chase Oberle</v>
      </c>
      <c r="B70" s="4">
        <v>46040</v>
      </c>
      <c r="C70" t="s">
        <v>315</v>
      </c>
      <c r="D70" t="s">
        <v>316</v>
      </c>
      <c r="E70" t="s">
        <v>317</v>
      </c>
      <c r="F70" t="s">
        <v>318</v>
      </c>
      <c r="I70" t="s">
        <v>440</v>
      </c>
      <c r="J70" t="s">
        <v>441</v>
      </c>
      <c r="K70" t="s">
        <v>435</v>
      </c>
      <c r="L70">
        <v>74</v>
      </c>
      <c r="M70">
        <v>76</v>
      </c>
      <c r="Q70">
        <v>150</v>
      </c>
      <c r="R70">
        <v>74.42</v>
      </c>
      <c r="S70">
        <v>74.010000000000005</v>
      </c>
      <c r="T70">
        <v>74.069999999999993</v>
      </c>
      <c r="U70">
        <v>74.7</v>
      </c>
      <c r="Y70">
        <v>74.38</v>
      </c>
      <c r="Z70">
        <v>55</v>
      </c>
      <c r="AA70">
        <v>64</v>
      </c>
      <c r="AE70">
        <v>8</v>
      </c>
      <c r="AF70">
        <v>16</v>
      </c>
      <c r="AJ70">
        <v>64</v>
      </c>
      <c r="AM70" s="5"/>
      <c r="AO70" s="5"/>
      <c r="AQ70" s="5"/>
      <c r="AS70" s="5"/>
    </row>
    <row r="71" spans="1:45" x14ac:dyDescent="0.35">
      <c r="A71" s="3" t="str">
        <f t="shared" si="1"/>
        <v>Brady Watt</v>
      </c>
      <c r="B71" s="4">
        <v>46040</v>
      </c>
      <c r="C71" t="s">
        <v>315</v>
      </c>
      <c r="D71" t="s">
        <v>316</v>
      </c>
      <c r="E71" t="s">
        <v>317</v>
      </c>
      <c r="F71" t="s">
        <v>318</v>
      </c>
      <c r="I71" t="s">
        <v>442</v>
      </c>
      <c r="J71" t="s">
        <v>443</v>
      </c>
      <c r="K71" t="s">
        <v>435</v>
      </c>
      <c r="L71">
        <v>72</v>
      </c>
      <c r="M71">
        <v>78</v>
      </c>
      <c r="Q71">
        <v>150</v>
      </c>
      <c r="R71">
        <v>74.42</v>
      </c>
      <c r="S71">
        <v>74.010000000000005</v>
      </c>
      <c r="T71">
        <v>72.069999999999993</v>
      </c>
      <c r="U71">
        <v>76.7</v>
      </c>
      <c r="Y71">
        <v>74.38</v>
      </c>
      <c r="Z71">
        <v>29</v>
      </c>
      <c r="AA71">
        <v>64</v>
      </c>
      <c r="AE71">
        <v>6</v>
      </c>
      <c r="AF71">
        <v>16</v>
      </c>
      <c r="AJ71">
        <v>64</v>
      </c>
      <c r="AM71" s="5"/>
      <c r="AO71" s="5"/>
      <c r="AQ71" s="5"/>
      <c r="AS71" s="5"/>
    </row>
    <row r="72" spans="1:45" x14ac:dyDescent="0.35">
      <c r="A72" s="3" t="str">
        <f t="shared" si="1"/>
        <v>Haydn Barron</v>
      </c>
      <c r="B72" s="4">
        <v>46040</v>
      </c>
      <c r="C72" t="s">
        <v>315</v>
      </c>
      <c r="D72" t="s">
        <v>316</v>
      </c>
      <c r="E72" t="s">
        <v>317</v>
      </c>
      <c r="F72" t="s">
        <v>318</v>
      </c>
      <c r="I72" t="s">
        <v>444</v>
      </c>
      <c r="J72" t="s">
        <v>445</v>
      </c>
      <c r="K72" t="s">
        <v>435</v>
      </c>
      <c r="L72">
        <v>72</v>
      </c>
      <c r="M72">
        <v>79</v>
      </c>
      <c r="Q72">
        <v>151</v>
      </c>
      <c r="R72">
        <v>74.42</v>
      </c>
      <c r="S72">
        <v>74.010000000000005</v>
      </c>
      <c r="T72">
        <v>72.069999999999993</v>
      </c>
      <c r="U72">
        <v>77.7</v>
      </c>
      <c r="Y72">
        <v>74.88</v>
      </c>
      <c r="Z72">
        <v>29</v>
      </c>
      <c r="AA72">
        <v>70</v>
      </c>
      <c r="AE72">
        <v>6</v>
      </c>
      <c r="AF72">
        <v>17</v>
      </c>
      <c r="AJ72">
        <v>70</v>
      </c>
      <c r="AM72" s="5"/>
      <c r="AO72" s="5"/>
      <c r="AQ72" s="5"/>
      <c r="AS72" s="5"/>
    </row>
    <row r="73" spans="1:45" x14ac:dyDescent="0.35">
      <c r="A73" s="3" t="str">
        <f t="shared" si="1"/>
        <v>Max Charles</v>
      </c>
      <c r="B73" s="4">
        <v>46040</v>
      </c>
      <c r="C73" t="s">
        <v>315</v>
      </c>
      <c r="D73" t="s">
        <v>316</v>
      </c>
      <c r="E73" t="s">
        <v>317</v>
      </c>
      <c r="F73" t="s">
        <v>318</v>
      </c>
      <c r="I73" t="s">
        <v>446</v>
      </c>
      <c r="J73" t="s">
        <v>447</v>
      </c>
      <c r="K73" t="s">
        <v>435</v>
      </c>
      <c r="L73">
        <v>72</v>
      </c>
      <c r="M73">
        <v>79</v>
      </c>
      <c r="Q73">
        <v>151</v>
      </c>
      <c r="R73">
        <v>74.42</v>
      </c>
      <c r="S73">
        <v>74.010000000000005</v>
      </c>
      <c r="T73">
        <v>72.069999999999993</v>
      </c>
      <c r="U73">
        <v>77.7</v>
      </c>
      <c r="Y73">
        <v>74.88</v>
      </c>
      <c r="Z73">
        <v>29</v>
      </c>
      <c r="AA73">
        <v>70</v>
      </c>
      <c r="AE73">
        <v>6</v>
      </c>
      <c r="AF73">
        <v>17</v>
      </c>
      <c r="AJ73">
        <v>70</v>
      </c>
      <c r="AM73" s="5"/>
      <c r="AO73" s="5"/>
      <c r="AQ73" s="5"/>
      <c r="AS73" s="5"/>
    </row>
    <row r="74" spans="1:45" x14ac:dyDescent="0.35">
      <c r="A74" s="3" t="str">
        <f t="shared" si="1"/>
        <v>Matt Dowling</v>
      </c>
      <c r="B74" s="4">
        <v>46040</v>
      </c>
      <c r="C74" t="s">
        <v>315</v>
      </c>
      <c r="D74" t="s">
        <v>316</v>
      </c>
      <c r="E74" t="s">
        <v>317</v>
      </c>
      <c r="F74" t="s">
        <v>318</v>
      </c>
      <c r="I74" t="s">
        <v>448</v>
      </c>
      <c r="J74" t="s">
        <v>449</v>
      </c>
      <c r="K74" t="s">
        <v>435</v>
      </c>
      <c r="L74">
        <v>73</v>
      </c>
      <c r="M74">
        <v>78</v>
      </c>
      <c r="Q74">
        <v>151</v>
      </c>
      <c r="R74">
        <v>74.42</v>
      </c>
      <c r="S74">
        <v>74.010000000000005</v>
      </c>
      <c r="T74">
        <v>73.069999999999993</v>
      </c>
      <c r="U74">
        <v>76.7</v>
      </c>
      <c r="Y74">
        <v>74.88</v>
      </c>
      <c r="Z74">
        <v>47</v>
      </c>
      <c r="AA74">
        <v>70</v>
      </c>
      <c r="AE74">
        <v>7</v>
      </c>
      <c r="AF74">
        <v>17</v>
      </c>
      <c r="AJ74">
        <v>70</v>
      </c>
      <c r="AM74" s="5"/>
      <c r="AO74" s="5"/>
      <c r="AQ74" s="5"/>
      <c r="AS74" s="5"/>
    </row>
    <row r="75" spans="1:45" x14ac:dyDescent="0.35">
      <c r="A75" s="3" t="str">
        <f t="shared" si="1"/>
        <v>Bradley Kivimets</v>
      </c>
      <c r="B75" s="4">
        <v>46040</v>
      </c>
      <c r="C75" t="s">
        <v>315</v>
      </c>
      <c r="D75" t="s">
        <v>316</v>
      </c>
      <c r="E75" t="s">
        <v>317</v>
      </c>
      <c r="F75" t="s">
        <v>318</v>
      </c>
      <c r="I75" t="s">
        <v>450</v>
      </c>
      <c r="J75" t="s">
        <v>451</v>
      </c>
      <c r="K75" t="s">
        <v>435</v>
      </c>
      <c r="L75">
        <v>76</v>
      </c>
      <c r="M75">
        <v>75</v>
      </c>
      <c r="Q75">
        <v>151</v>
      </c>
      <c r="R75">
        <v>74.42</v>
      </c>
      <c r="S75">
        <v>74.010000000000005</v>
      </c>
      <c r="T75">
        <v>76.069999999999993</v>
      </c>
      <c r="U75">
        <v>73.7</v>
      </c>
      <c r="Y75">
        <v>74.88</v>
      </c>
      <c r="Z75">
        <v>86</v>
      </c>
      <c r="AA75">
        <v>70</v>
      </c>
      <c r="AE75">
        <v>10</v>
      </c>
      <c r="AF75">
        <v>17</v>
      </c>
      <c r="AJ75">
        <v>70</v>
      </c>
      <c r="AM75" s="5"/>
      <c r="AO75" s="5"/>
      <c r="AQ75" s="5"/>
      <c r="AS75" s="5"/>
    </row>
    <row r="76" spans="1:45" x14ac:dyDescent="0.35">
      <c r="A76" s="3" t="str">
        <f t="shared" si="1"/>
        <v>Corey Lamb</v>
      </c>
      <c r="B76" s="4">
        <v>46040</v>
      </c>
      <c r="C76" t="s">
        <v>315</v>
      </c>
      <c r="D76" t="s">
        <v>316</v>
      </c>
      <c r="E76" t="s">
        <v>317</v>
      </c>
      <c r="F76" t="s">
        <v>318</v>
      </c>
      <c r="I76" t="s">
        <v>452</v>
      </c>
      <c r="J76" t="s">
        <v>453</v>
      </c>
      <c r="K76" t="s">
        <v>435</v>
      </c>
      <c r="L76">
        <v>75</v>
      </c>
      <c r="M76">
        <v>76</v>
      </c>
      <c r="Q76">
        <v>151</v>
      </c>
      <c r="R76">
        <v>74.42</v>
      </c>
      <c r="S76">
        <v>74.010000000000005</v>
      </c>
      <c r="T76">
        <v>75.069999999999993</v>
      </c>
      <c r="U76">
        <v>74.7</v>
      </c>
      <c r="Y76">
        <v>74.88</v>
      </c>
      <c r="Z76">
        <v>72</v>
      </c>
      <c r="AA76">
        <v>70</v>
      </c>
      <c r="AE76">
        <v>9</v>
      </c>
      <c r="AF76">
        <v>17</v>
      </c>
      <c r="AJ76">
        <v>70</v>
      </c>
      <c r="AM76" s="5"/>
      <c r="AO76" s="5"/>
      <c r="AQ76" s="5"/>
      <c r="AS76" s="5"/>
    </row>
    <row r="77" spans="1:45" x14ac:dyDescent="0.35">
      <c r="A77" s="3" t="str">
        <f t="shared" si="1"/>
        <v>Mason Lee</v>
      </c>
      <c r="B77" s="4">
        <v>46040</v>
      </c>
      <c r="C77" t="s">
        <v>315</v>
      </c>
      <c r="D77" t="s">
        <v>316</v>
      </c>
      <c r="E77" t="s">
        <v>317</v>
      </c>
      <c r="F77" t="s">
        <v>318</v>
      </c>
      <c r="I77" t="s">
        <v>454</v>
      </c>
      <c r="J77" t="s">
        <v>455</v>
      </c>
      <c r="K77" t="s">
        <v>435</v>
      </c>
      <c r="L77">
        <v>75</v>
      </c>
      <c r="M77">
        <v>76</v>
      </c>
      <c r="Q77">
        <v>151</v>
      </c>
      <c r="R77">
        <v>74.42</v>
      </c>
      <c r="S77">
        <v>74.010000000000005</v>
      </c>
      <c r="T77">
        <v>75.069999999999993</v>
      </c>
      <c r="U77">
        <v>74.7</v>
      </c>
      <c r="Y77">
        <v>74.88</v>
      </c>
      <c r="Z77">
        <v>72</v>
      </c>
      <c r="AA77">
        <v>70</v>
      </c>
      <c r="AE77">
        <v>9</v>
      </c>
      <c r="AF77">
        <v>17</v>
      </c>
      <c r="AJ77">
        <v>70</v>
      </c>
      <c r="AM77" s="5"/>
      <c r="AO77" s="5"/>
      <c r="AQ77" s="5"/>
      <c r="AS77" s="5"/>
    </row>
    <row r="78" spans="1:45" x14ac:dyDescent="0.35">
      <c r="A78" s="3" t="str">
        <f t="shared" si="1"/>
        <v>Taehee Lee</v>
      </c>
      <c r="B78" s="4">
        <v>46040</v>
      </c>
      <c r="C78" t="s">
        <v>315</v>
      </c>
      <c r="D78" t="s">
        <v>316</v>
      </c>
      <c r="E78" t="s">
        <v>317</v>
      </c>
      <c r="F78" t="s">
        <v>318</v>
      </c>
      <c r="I78" t="s">
        <v>454</v>
      </c>
      <c r="J78" t="s">
        <v>456</v>
      </c>
      <c r="K78" t="s">
        <v>435</v>
      </c>
      <c r="L78">
        <v>71</v>
      </c>
      <c r="M78">
        <v>80</v>
      </c>
      <c r="Q78">
        <v>151</v>
      </c>
      <c r="R78">
        <v>74.42</v>
      </c>
      <c r="S78">
        <v>74.010000000000005</v>
      </c>
      <c r="T78">
        <v>71.069999999999993</v>
      </c>
      <c r="U78">
        <v>78.7</v>
      </c>
      <c r="Y78">
        <v>74.88</v>
      </c>
      <c r="Z78">
        <v>22</v>
      </c>
      <c r="AA78">
        <v>70</v>
      </c>
      <c r="AE78">
        <v>5</v>
      </c>
      <c r="AF78">
        <v>17</v>
      </c>
      <c r="AJ78">
        <v>70</v>
      </c>
      <c r="AM78" s="5"/>
      <c r="AO78" s="5"/>
      <c r="AQ78" s="5"/>
      <c r="AS78" s="5"/>
    </row>
    <row r="79" spans="1:45" x14ac:dyDescent="0.35">
      <c r="A79" s="3" t="str">
        <f t="shared" si="1"/>
        <v>Connor McDade</v>
      </c>
      <c r="B79" s="4">
        <v>46040</v>
      </c>
      <c r="C79" t="s">
        <v>315</v>
      </c>
      <c r="D79" t="s">
        <v>316</v>
      </c>
      <c r="E79" t="s">
        <v>317</v>
      </c>
      <c r="F79" t="s">
        <v>318</v>
      </c>
      <c r="I79" t="s">
        <v>457</v>
      </c>
      <c r="J79" t="s">
        <v>458</v>
      </c>
      <c r="K79" t="s">
        <v>435</v>
      </c>
      <c r="L79">
        <v>79</v>
      </c>
      <c r="M79">
        <v>72</v>
      </c>
      <c r="Q79">
        <v>151</v>
      </c>
      <c r="R79">
        <v>74.42</v>
      </c>
      <c r="S79">
        <v>74.010000000000005</v>
      </c>
      <c r="T79">
        <v>79.069999999999993</v>
      </c>
      <c r="U79">
        <v>70.7</v>
      </c>
      <c r="Y79">
        <v>74.88</v>
      </c>
      <c r="Z79">
        <v>118</v>
      </c>
      <c r="AA79">
        <v>70</v>
      </c>
      <c r="AE79">
        <v>13</v>
      </c>
      <c r="AF79">
        <v>17</v>
      </c>
      <c r="AJ79">
        <v>70</v>
      </c>
      <c r="AM79" s="5"/>
      <c r="AO79" s="5"/>
      <c r="AQ79" s="5"/>
      <c r="AS79" s="5"/>
    </row>
    <row r="80" spans="1:45" x14ac:dyDescent="0.35">
      <c r="A80" s="3" t="str">
        <f t="shared" si="1"/>
        <v>Hamish Murray</v>
      </c>
      <c r="B80" s="4">
        <v>46040</v>
      </c>
      <c r="C80" t="s">
        <v>315</v>
      </c>
      <c r="D80" t="s">
        <v>316</v>
      </c>
      <c r="E80" t="s">
        <v>317</v>
      </c>
      <c r="F80" t="s">
        <v>318</v>
      </c>
      <c r="I80" t="s">
        <v>397</v>
      </c>
      <c r="J80" t="s">
        <v>409</v>
      </c>
      <c r="K80" t="s">
        <v>435</v>
      </c>
      <c r="L80">
        <v>76</v>
      </c>
      <c r="M80">
        <v>75</v>
      </c>
      <c r="Q80">
        <v>151</v>
      </c>
      <c r="R80">
        <v>74.42</v>
      </c>
      <c r="S80">
        <v>74.010000000000005</v>
      </c>
      <c r="T80">
        <v>76.069999999999993</v>
      </c>
      <c r="U80">
        <v>73.7</v>
      </c>
      <c r="Y80">
        <v>74.88</v>
      </c>
      <c r="Z80">
        <v>86</v>
      </c>
      <c r="AA80">
        <v>70</v>
      </c>
      <c r="AE80">
        <v>10</v>
      </c>
      <c r="AF80">
        <v>17</v>
      </c>
      <c r="AJ80">
        <v>70</v>
      </c>
      <c r="AM80" s="5"/>
      <c r="AO80" s="5"/>
    </row>
    <row r="81" spans="1:41" x14ac:dyDescent="0.35">
      <c r="A81" s="3" t="str">
        <f t="shared" si="1"/>
        <v>Jak Carter</v>
      </c>
      <c r="B81" s="4">
        <v>46040</v>
      </c>
      <c r="C81" t="s">
        <v>315</v>
      </c>
      <c r="D81" t="s">
        <v>316</v>
      </c>
      <c r="E81" t="s">
        <v>317</v>
      </c>
      <c r="F81" t="s">
        <v>318</v>
      </c>
      <c r="I81" t="s">
        <v>459</v>
      </c>
      <c r="J81" t="s">
        <v>460</v>
      </c>
      <c r="K81" t="s">
        <v>435</v>
      </c>
      <c r="L81">
        <v>76</v>
      </c>
      <c r="M81">
        <v>76</v>
      </c>
      <c r="Q81">
        <v>152</v>
      </c>
      <c r="R81">
        <v>74.42</v>
      </c>
      <c r="S81">
        <v>74.010000000000005</v>
      </c>
      <c r="T81">
        <v>76.069999999999993</v>
      </c>
      <c r="U81">
        <v>74.7</v>
      </c>
      <c r="Y81">
        <v>75.38</v>
      </c>
      <c r="Z81">
        <v>86</v>
      </c>
      <c r="AA81">
        <v>79</v>
      </c>
      <c r="AE81">
        <v>10</v>
      </c>
      <c r="AF81">
        <v>18</v>
      </c>
      <c r="AJ81">
        <v>79</v>
      </c>
      <c r="AM81" s="5"/>
      <c r="AO81" s="5"/>
    </row>
    <row r="82" spans="1:41" x14ac:dyDescent="0.35">
      <c r="A82" s="3" t="str">
        <f t="shared" si="1"/>
        <v>Jordan Doull</v>
      </c>
      <c r="B82" s="4">
        <v>46040</v>
      </c>
      <c r="C82" t="s">
        <v>315</v>
      </c>
      <c r="D82" t="s">
        <v>316</v>
      </c>
      <c r="E82" t="s">
        <v>317</v>
      </c>
      <c r="F82" t="s">
        <v>318</v>
      </c>
      <c r="I82" t="s">
        <v>461</v>
      </c>
      <c r="J82" t="s">
        <v>462</v>
      </c>
      <c r="K82" t="s">
        <v>435</v>
      </c>
      <c r="L82">
        <v>78</v>
      </c>
      <c r="M82">
        <v>74</v>
      </c>
      <c r="Q82">
        <v>152</v>
      </c>
      <c r="R82">
        <v>74.42</v>
      </c>
      <c r="S82">
        <v>74.010000000000005</v>
      </c>
      <c r="T82">
        <v>78.069999999999993</v>
      </c>
      <c r="U82">
        <v>72.7</v>
      </c>
      <c r="Y82">
        <v>75.38</v>
      </c>
      <c r="Z82">
        <v>109</v>
      </c>
      <c r="AA82">
        <v>79</v>
      </c>
      <c r="AE82">
        <v>12</v>
      </c>
      <c r="AF82">
        <v>18</v>
      </c>
      <c r="AJ82">
        <v>79</v>
      </c>
      <c r="AM82" s="5"/>
      <c r="AO82" s="5"/>
    </row>
    <row r="83" spans="1:41" x14ac:dyDescent="0.35">
      <c r="A83" s="3" t="str">
        <f t="shared" si="1"/>
        <v>Billy Dowling</v>
      </c>
      <c r="B83" s="4">
        <v>46040</v>
      </c>
      <c r="C83" t="s">
        <v>315</v>
      </c>
      <c r="D83" t="s">
        <v>316</v>
      </c>
      <c r="E83" t="s">
        <v>317</v>
      </c>
      <c r="F83" t="s">
        <v>318</v>
      </c>
      <c r="I83" t="s">
        <v>448</v>
      </c>
      <c r="J83" t="s">
        <v>463</v>
      </c>
      <c r="K83" t="s">
        <v>435</v>
      </c>
      <c r="L83">
        <v>78</v>
      </c>
      <c r="M83">
        <v>74</v>
      </c>
      <c r="Q83">
        <v>152</v>
      </c>
      <c r="R83">
        <v>74.42</v>
      </c>
      <c r="S83">
        <v>74.010000000000005</v>
      </c>
      <c r="T83">
        <v>78.069999999999993</v>
      </c>
      <c r="U83">
        <v>72.7</v>
      </c>
      <c r="Y83">
        <v>75.38</v>
      </c>
      <c r="Z83">
        <v>109</v>
      </c>
      <c r="AA83">
        <v>79</v>
      </c>
      <c r="AE83">
        <v>12</v>
      </c>
      <c r="AF83">
        <v>18</v>
      </c>
      <c r="AJ83">
        <v>79</v>
      </c>
      <c r="AM83" s="5"/>
      <c r="AO83" s="5"/>
    </row>
    <row r="84" spans="1:41" x14ac:dyDescent="0.35">
      <c r="A84" s="3" t="str">
        <f t="shared" si="1"/>
        <v>Bailey Goodall</v>
      </c>
      <c r="B84" s="4">
        <v>46040</v>
      </c>
      <c r="C84" t="s">
        <v>315</v>
      </c>
      <c r="D84" t="s">
        <v>316</v>
      </c>
      <c r="E84" t="s">
        <v>317</v>
      </c>
      <c r="F84" t="s">
        <v>318</v>
      </c>
      <c r="I84" t="s">
        <v>464</v>
      </c>
      <c r="J84" t="s">
        <v>465</v>
      </c>
      <c r="K84" t="s">
        <v>435</v>
      </c>
      <c r="L84">
        <v>76</v>
      </c>
      <c r="M84">
        <v>76</v>
      </c>
      <c r="Q84">
        <v>152</v>
      </c>
      <c r="R84">
        <v>74.42</v>
      </c>
      <c r="S84">
        <v>74.010000000000005</v>
      </c>
      <c r="T84">
        <v>76.069999999999993</v>
      </c>
      <c r="U84">
        <v>74.7</v>
      </c>
      <c r="Y84">
        <v>75.38</v>
      </c>
      <c r="Z84">
        <v>86</v>
      </c>
      <c r="AA84">
        <v>79</v>
      </c>
      <c r="AE84">
        <v>10</v>
      </c>
      <c r="AF84">
        <v>18</v>
      </c>
      <c r="AJ84">
        <v>79</v>
      </c>
      <c r="AM84" s="5"/>
      <c r="AO84" s="5"/>
    </row>
    <row r="85" spans="1:41" x14ac:dyDescent="0.35">
      <c r="A85" s="3" t="str">
        <f t="shared" si="1"/>
        <v>Brock Healy</v>
      </c>
      <c r="B85" s="4">
        <v>46040</v>
      </c>
      <c r="C85" t="s">
        <v>315</v>
      </c>
      <c r="D85" t="s">
        <v>316</v>
      </c>
      <c r="E85" t="s">
        <v>317</v>
      </c>
      <c r="F85" t="s">
        <v>318</v>
      </c>
      <c r="I85" t="s">
        <v>466</v>
      </c>
      <c r="J85" t="s">
        <v>467</v>
      </c>
      <c r="K85" t="s">
        <v>435</v>
      </c>
      <c r="L85">
        <v>74</v>
      </c>
      <c r="M85">
        <v>78</v>
      </c>
      <c r="Q85">
        <v>152</v>
      </c>
      <c r="R85">
        <v>74.42</v>
      </c>
      <c r="S85">
        <v>74.010000000000005</v>
      </c>
      <c r="T85">
        <v>74.069999999999993</v>
      </c>
      <c r="U85">
        <v>76.7</v>
      </c>
      <c r="Y85">
        <v>75.38</v>
      </c>
      <c r="Z85">
        <v>55</v>
      </c>
      <c r="AA85">
        <v>79</v>
      </c>
      <c r="AE85">
        <v>8</v>
      </c>
      <c r="AF85">
        <v>18</v>
      </c>
      <c r="AJ85">
        <v>79</v>
      </c>
      <c r="AM85" s="5"/>
      <c r="AO85" s="5"/>
    </row>
    <row r="86" spans="1:41" x14ac:dyDescent="0.35">
      <c r="A86" s="3" t="str">
        <f t="shared" si="1"/>
        <v>Chris Malec</v>
      </c>
      <c r="B86" s="4">
        <v>46040</v>
      </c>
      <c r="C86" t="s">
        <v>315</v>
      </c>
      <c r="D86" t="s">
        <v>316</v>
      </c>
      <c r="E86" t="s">
        <v>317</v>
      </c>
      <c r="F86" t="s">
        <v>318</v>
      </c>
      <c r="I86" t="s">
        <v>468</v>
      </c>
      <c r="J86" t="s">
        <v>469</v>
      </c>
      <c r="K86" t="s">
        <v>435</v>
      </c>
      <c r="L86">
        <v>74</v>
      </c>
      <c r="M86">
        <v>78</v>
      </c>
      <c r="Q86">
        <v>152</v>
      </c>
      <c r="R86">
        <v>74.42</v>
      </c>
      <c r="S86">
        <v>74.010000000000005</v>
      </c>
      <c r="T86">
        <v>74.069999999999993</v>
      </c>
      <c r="U86">
        <v>76.7</v>
      </c>
      <c r="Y86">
        <v>75.38</v>
      </c>
      <c r="Z86">
        <v>55</v>
      </c>
      <c r="AA86">
        <v>79</v>
      </c>
      <c r="AE86">
        <v>8</v>
      </c>
      <c r="AF86">
        <v>18</v>
      </c>
      <c r="AJ86">
        <v>79</v>
      </c>
      <c r="AM86" s="5"/>
      <c r="AO86" s="5"/>
    </row>
    <row r="87" spans="1:41" x14ac:dyDescent="0.35">
      <c r="A87" s="3" t="str">
        <f t="shared" si="1"/>
        <v>Lincoln Morgan</v>
      </c>
      <c r="B87" s="4">
        <v>46040</v>
      </c>
      <c r="C87" t="s">
        <v>315</v>
      </c>
      <c r="D87" t="s">
        <v>316</v>
      </c>
      <c r="E87" t="s">
        <v>317</v>
      </c>
      <c r="F87" t="s">
        <v>318</v>
      </c>
      <c r="I87" t="s">
        <v>470</v>
      </c>
      <c r="J87" t="s">
        <v>416</v>
      </c>
      <c r="K87" t="s">
        <v>435</v>
      </c>
      <c r="L87">
        <v>75</v>
      </c>
      <c r="M87">
        <v>77</v>
      </c>
      <c r="Q87">
        <v>152</v>
      </c>
      <c r="R87">
        <v>74.42</v>
      </c>
      <c r="S87">
        <v>74.010000000000005</v>
      </c>
      <c r="T87">
        <v>75.069999999999993</v>
      </c>
      <c r="U87">
        <v>75.7</v>
      </c>
      <c r="Y87">
        <v>75.38</v>
      </c>
      <c r="Z87">
        <v>72</v>
      </c>
      <c r="AA87">
        <v>79</v>
      </c>
      <c r="AE87">
        <v>9</v>
      </c>
      <c r="AF87">
        <v>18</v>
      </c>
      <c r="AJ87">
        <v>79</v>
      </c>
      <c r="AM87" s="5"/>
      <c r="AO87" s="5"/>
    </row>
    <row r="88" spans="1:41" x14ac:dyDescent="0.35">
      <c r="A88" s="3" t="str">
        <f t="shared" si="1"/>
        <v>Kerry Mountcastle</v>
      </c>
      <c r="B88" s="4">
        <v>46040</v>
      </c>
      <c r="C88" t="s">
        <v>315</v>
      </c>
      <c r="D88" t="s">
        <v>316</v>
      </c>
      <c r="E88" t="s">
        <v>317</v>
      </c>
      <c r="F88" t="s">
        <v>318</v>
      </c>
      <c r="I88" t="s">
        <v>471</v>
      </c>
      <c r="J88" t="s">
        <v>472</v>
      </c>
      <c r="K88" t="s">
        <v>435</v>
      </c>
      <c r="L88">
        <v>72</v>
      </c>
      <c r="M88">
        <v>80</v>
      </c>
      <c r="Q88">
        <v>152</v>
      </c>
      <c r="R88">
        <v>74.42</v>
      </c>
      <c r="S88">
        <v>74.010000000000005</v>
      </c>
      <c r="T88">
        <v>72.069999999999993</v>
      </c>
      <c r="U88">
        <v>78.7</v>
      </c>
      <c r="Y88">
        <v>75.38</v>
      </c>
      <c r="Z88">
        <v>29</v>
      </c>
      <c r="AA88">
        <v>79</v>
      </c>
      <c r="AE88">
        <v>6</v>
      </c>
      <c r="AF88">
        <v>18</v>
      </c>
      <c r="AJ88">
        <v>79</v>
      </c>
      <c r="AM88" s="5"/>
      <c r="AO88" s="5"/>
    </row>
    <row r="89" spans="1:41" x14ac:dyDescent="0.35">
      <c r="A89" s="3" t="str">
        <f t="shared" si="1"/>
        <v>Jye Pickin</v>
      </c>
      <c r="B89" s="4">
        <v>46040</v>
      </c>
      <c r="C89" t="s">
        <v>315</v>
      </c>
      <c r="D89" t="s">
        <v>316</v>
      </c>
      <c r="E89" t="s">
        <v>317</v>
      </c>
      <c r="F89" t="s">
        <v>318</v>
      </c>
      <c r="I89" t="s">
        <v>473</v>
      </c>
      <c r="J89" t="s">
        <v>357</v>
      </c>
      <c r="K89" t="s">
        <v>435</v>
      </c>
      <c r="L89">
        <v>78</v>
      </c>
      <c r="M89">
        <v>74</v>
      </c>
      <c r="Q89">
        <v>152</v>
      </c>
      <c r="R89">
        <v>74.42</v>
      </c>
      <c r="S89">
        <v>74.010000000000005</v>
      </c>
      <c r="T89">
        <v>78.069999999999993</v>
      </c>
      <c r="U89">
        <v>72.7</v>
      </c>
      <c r="Y89">
        <v>75.38</v>
      </c>
      <c r="Z89">
        <v>109</v>
      </c>
      <c r="AA89">
        <v>79</v>
      </c>
      <c r="AE89">
        <v>12</v>
      </c>
      <c r="AF89">
        <v>18</v>
      </c>
      <c r="AJ89">
        <v>79</v>
      </c>
      <c r="AM89" s="5"/>
      <c r="AO89" s="5"/>
    </row>
    <row r="90" spans="1:41" x14ac:dyDescent="0.35">
      <c r="A90" s="3" t="str">
        <f t="shared" si="1"/>
        <v>Alexander Simpson</v>
      </c>
      <c r="B90" s="4">
        <v>46040</v>
      </c>
      <c r="C90" t="s">
        <v>315</v>
      </c>
      <c r="D90" t="s">
        <v>316</v>
      </c>
      <c r="E90" t="s">
        <v>317</v>
      </c>
      <c r="F90" t="s">
        <v>318</v>
      </c>
      <c r="I90" t="s">
        <v>474</v>
      </c>
      <c r="J90" t="s">
        <v>475</v>
      </c>
      <c r="K90" t="s">
        <v>435</v>
      </c>
      <c r="L90">
        <v>77</v>
      </c>
      <c r="M90">
        <v>75</v>
      </c>
      <c r="Q90">
        <v>152</v>
      </c>
      <c r="R90">
        <v>74.42</v>
      </c>
      <c r="S90">
        <v>74.010000000000005</v>
      </c>
      <c r="T90">
        <v>77.069999999999993</v>
      </c>
      <c r="U90">
        <v>73.7</v>
      </c>
      <c r="Y90">
        <v>75.38</v>
      </c>
      <c r="Z90">
        <v>102</v>
      </c>
      <c r="AA90">
        <v>79</v>
      </c>
      <c r="AE90">
        <v>11</v>
      </c>
      <c r="AF90">
        <v>18</v>
      </c>
      <c r="AJ90">
        <v>79</v>
      </c>
      <c r="AM90" s="5"/>
      <c r="AO90" s="5"/>
    </row>
    <row r="91" spans="1:41" x14ac:dyDescent="0.35">
      <c r="A91" s="3" t="str">
        <f t="shared" si="1"/>
        <v>Izaac White</v>
      </c>
      <c r="B91" s="4">
        <v>46040</v>
      </c>
      <c r="C91" t="s">
        <v>315</v>
      </c>
      <c r="D91" t="s">
        <v>316</v>
      </c>
      <c r="E91" t="s">
        <v>317</v>
      </c>
      <c r="F91" t="s">
        <v>318</v>
      </c>
      <c r="I91" t="s">
        <v>476</v>
      </c>
      <c r="J91" t="s">
        <v>477</v>
      </c>
      <c r="K91" t="s">
        <v>435</v>
      </c>
      <c r="L91">
        <v>76</v>
      </c>
      <c r="M91">
        <v>76</v>
      </c>
      <c r="Q91">
        <v>152</v>
      </c>
      <c r="R91">
        <v>74.42</v>
      </c>
      <c r="S91">
        <v>74.010000000000005</v>
      </c>
      <c r="T91">
        <v>76.069999999999993</v>
      </c>
      <c r="U91">
        <v>74.7</v>
      </c>
      <c r="Y91">
        <v>75.38</v>
      </c>
      <c r="Z91">
        <v>86</v>
      </c>
      <c r="AA91">
        <v>79</v>
      </c>
      <c r="AE91">
        <v>10</v>
      </c>
      <c r="AF91">
        <v>18</v>
      </c>
      <c r="AJ91">
        <v>79</v>
      </c>
      <c r="AM91" s="5"/>
      <c r="AO91" s="5"/>
    </row>
    <row r="92" spans="1:41" x14ac:dyDescent="0.35">
      <c r="A92" s="3" t="str">
        <f t="shared" si="1"/>
        <v>Jose De Sousa</v>
      </c>
      <c r="B92" s="4">
        <v>46040</v>
      </c>
      <c r="C92" t="s">
        <v>315</v>
      </c>
      <c r="D92" t="s">
        <v>316</v>
      </c>
      <c r="E92" t="s">
        <v>317</v>
      </c>
      <c r="F92" t="s">
        <v>318</v>
      </c>
      <c r="I92" t="s">
        <v>478</v>
      </c>
      <c r="J92" t="s">
        <v>479</v>
      </c>
      <c r="K92" t="s">
        <v>435</v>
      </c>
      <c r="L92">
        <v>72</v>
      </c>
      <c r="M92">
        <v>81</v>
      </c>
      <c r="Q92">
        <v>153</v>
      </c>
      <c r="R92">
        <v>74.42</v>
      </c>
      <c r="S92">
        <v>74.010000000000005</v>
      </c>
      <c r="T92">
        <v>72.069999999999993</v>
      </c>
      <c r="U92">
        <v>79.7</v>
      </c>
      <c r="Y92">
        <v>75.88</v>
      </c>
      <c r="Z92">
        <v>29</v>
      </c>
      <c r="AA92">
        <v>90</v>
      </c>
      <c r="AE92">
        <v>6</v>
      </c>
      <c r="AF92">
        <v>19</v>
      </c>
      <c r="AJ92">
        <v>90</v>
      </c>
      <c r="AM92" s="5"/>
      <c r="AO92" s="5"/>
    </row>
    <row r="93" spans="1:41" x14ac:dyDescent="0.35">
      <c r="A93" s="3" t="str">
        <f t="shared" si="1"/>
        <v>Jay Mackenzie</v>
      </c>
      <c r="B93" s="4">
        <v>46040</v>
      </c>
      <c r="C93" t="s">
        <v>315</v>
      </c>
      <c r="D93" t="s">
        <v>316</v>
      </c>
      <c r="E93" t="s">
        <v>317</v>
      </c>
      <c r="F93" t="s">
        <v>318</v>
      </c>
      <c r="I93" t="s">
        <v>480</v>
      </c>
      <c r="J93" t="s">
        <v>481</v>
      </c>
      <c r="K93" t="s">
        <v>435</v>
      </c>
      <c r="L93">
        <v>74</v>
      </c>
      <c r="M93">
        <v>79</v>
      </c>
      <c r="Q93">
        <v>153</v>
      </c>
      <c r="R93">
        <v>74.42</v>
      </c>
      <c r="S93">
        <v>74.010000000000005</v>
      </c>
      <c r="T93">
        <v>74.069999999999993</v>
      </c>
      <c r="U93">
        <v>77.7</v>
      </c>
      <c r="Y93">
        <v>75.88</v>
      </c>
      <c r="Z93">
        <v>55</v>
      </c>
      <c r="AA93">
        <v>90</v>
      </c>
      <c r="AE93">
        <v>8</v>
      </c>
      <c r="AF93">
        <v>19</v>
      </c>
      <c r="AJ93">
        <v>90</v>
      </c>
      <c r="AM93" s="5"/>
      <c r="AO93" s="5"/>
    </row>
    <row r="94" spans="1:41" x14ac:dyDescent="0.35">
      <c r="A94" s="3" t="str">
        <f t="shared" si="1"/>
        <v>Kyle Michel</v>
      </c>
      <c r="B94" s="4">
        <v>46040</v>
      </c>
      <c r="C94" t="s">
        <v>315</v>
      </c>
      <c r="D94" t="s">
        <v>316</v>
      </c>
      <c r="E94" t="s">
        <v>317</v>
      </c>
      <c r="F94" t="s">
        <v>318</v>
      </c>
      <c r="I94" t="s">
        <v>482</v>
      </c>
      <c r="J94" t="s">
        <v>483</v>
      </c>
      <c r="K94" t="s">
        <v>435</v>
      </c>
      <c r="L94">
        <v>74</v>
      </c>
      <c r="M94">
        <v>79</v>
      </c>
      <c r="Q94">
        <v>153</v>
      </c>
      <c r="R94">
        <v>74.42</v>
      </c>
      <c r="S94">
        <v>74.010000000000005</v>
      </c>
      <c r="T94">
        <v>74.069999999999993</v>
      </c>
      <c r="U94">
        <v>77.7</v>
      </c>
      <c r="Y94">
        <v>75.88</v>
      </c>
      <c r="Z94">
        <v>55</v>
      </c>
      <c r="AA94">
        <v>90</v>
      </c>
      <c r="AE94">
        <v>8</v>
      </c>
      <c r="AF94">
        <v>19</v>
      </c>
      <c r="AJ94">
        <v>90</v>
      </c>
      <c r="AM94" s="5"/>
      <c r="AO94" s="5"/>
    </row>
    <row r="95" spans="1:41" x14ac:dyDescent="0.35">
      <c r="A95" s="3" t="str">
        <f t="shared" si="1"/>
        <v>Kameron Williams</v>
      </c>
      <c r="B95" s="4">
        <v>46040</v>
      </c>
      <c r="C95" t="s">
        <v>315</v>
      </c>
      <c r="D95" t="s">
        <v>316</v>
      </c>
      <c r="E95" t="s">
        <v>317</v>
      </c>
      <c r="F95" t="s">
        <v>318</v>
      </c>
      <c r="I95" t="s">
        <v>484</v>
      </c>
      <c r="J95" t="s">
        <v>485</v>
      </c>
      <c r="K95" t="s">
        <v>435</v>
      </c>
      <c r="L95">
        <v>78</v>
      </c>
      <c r="M95">
        <v>75</v>
      </c>
      <c r="Q95">
        <v>153</v>
      </c>
      <c r="R95">
        <v>74.42</v>
      </c>
      <c r="S95">
        <v>74.010000000000005</v>
      </c>
      <c r="T95">
        <v>78.069999999999993</v>
      </c>
      <c r="U95">
        <v>73.7</v>
      </c>
      <c r="Y95">
        <v>75.88</v>
      </c>
      <c r="Z95">
        <v>109</v>
      </c>
      <c r="AA95">
        <v>90</v>
      </c>
      <c r="AE95">
        <v>12</v>
      </c>
      <c r="AF95">
        <v>19</v>
      </c>
      <c r="AJ95">
        <v>90</v>
      </c>
      <c r="AM95" s="5"/>
      <c r="AO95" s="5"/>
    </row>
    <row r="96" spans="1:41" x14ac:dyDescent="0.35">
      <c r="A96" s="3" t="str">
        <f t="shared" si="1"/>
        <v>Josh Armstrong</v>
      </c>
      <c r="B96" s="4">
        <v>46040</v>
      </c>
      <c r="C96" t="s">
        <v>315</v>
      </c>
      <c r="D96" t="s">
        <v>316</v>
      </c>
      <c r="E96" t="s">
        <v>317</v>
      </c>
      <c r="F96" t="s">
        <v>318</v>
      </c>
      <c r="I96" t="s">
        <v>486</v>
      </c>
      <c r="J96" t="s">
        <v>349</v>
      </c>
      <c r="K96" t="s">
        <v>435</v>
      </c>
      <c r="L96">
        <v>73</v>
      </c>
      <c r="M96">
        <v>81</v>
      </c>
      <c r="Q96">
        <v>154</v>
      </c>
      <c r="R96">
        <v>74.42</v>
      </c>
      <c r="S96">
        <v>74.010000000000005</v>
      </c>
      <c r="T96">
        <v>73.069999999999993</v>
      </c>
      <c r="U96">
        <v>79.7</v>
      </c>
      <c r="Y96">
        <v>76.38</v>
      </c>
      <c r="Z96">
        <v>47</v>
      </c>
      <c r="AA96">
        <v>94</v>
      </c>
      <c r="AE96">
        <v>7</v>
      </c>
      <c r="AF96">
        <v>20</v>
      </c>
      <c r="AJ96">
        <v>94</v>
      </c>
      <c r="AM96" s="5"/>
      <c r="AO96" s="5"/>
    </row>
    <row r="97" spans="1:41" x14ac:dyDescent="0.35">
      <c r="A97" s="3" t="str">
        <f t="shared" si="1"/>
        <v>Spencer Harrison</v>
      </c>
      <c r="B97" s="4">
        <v>46040</v>
      </c>
      <c r="C97" t="s">
        <v>315</v>
      </c>
      <c r="D97" t="s">
        <v>316</v>
      </c>
      <c r="E97" t="s">
        <v>317</v>
      </c>
      <c r="F97" t="s">
        <v>318</v>
      </c>
      <c r="I97" t="s">
        <v>487</v>
      </c>
      <c r="J97" t="s">
        <v>488</v>
      </c>
      <c r="K97" t="s">
        <v>435</v>
      </c>
      <c r="L97">
        <v>76</v>
      </c>
      <c r="M97">
        <v>78</v>
      </c>
      <c r="Q97">
        <v>154</v>
      </c>
      <c r="R97">
        <v>74.42</v>
      </c>
      <c r="S97">
        <v>74.010000000000005</v>
      </c>
      <c r="T97">
        <v>76.069999999999993</v>
      </c>
      <c r="U97">
        <v>76.7</v>
      </c>
      <c r="Y97">
        <v>76.38</v>
      </c>
      <c r="Z97">
        <v>86</v>
      </c>
      <c r="AA97">
        <v>94</v>
      </c>
      <c r="AE97">
        <v>10</v>
      </c>
      <c r="AF97">
        <v>20</v>
      </c>
      <c r="AJ97">
        <v>94</v>
      </c>
      <c r="AM97" s="5"/>
      <c r="AO97" s="5"/>
    </row>
    <row r="98" spans="1:41" x14ac:dyDescent="0.35">
      <c r="A98" s="3" t="str">
        <f t="shared" si="1"/>
        <v>Greg Holmes</v>
      </c>
      <c r="B98" s="4">
        <v>46040</v>
      </c>
      <c r="C98" t="s">
        <v>315</v>
      </c>
      <c r="D98" t="s">
        <v>316</v>
      </c>
      <c r="E98" t="s">
        <v>317</v>
      </c>
      <c r="F98" t="s">
        <v>318</v>
      </c>
      <c r="I98" t="s">
        <v>489</v>
      </c>
      <c r="J98" t="s">
        <v>490</v>
      </c>
      <c r="K98" t="s">
        <v>435</v>
      </c>
      <c r="L98">
        <v>75</v>
      </c>
      <c r="M98">
        <v>79</v>
      </c>
      <c r="Q98">
        <v>154</v>
      </c>
      <c r="R98">
        <v>74.42</v>
      </c>
      <c r="S98">
        <v>74.010000000000005</v>
      </c>
      <c r="T98">
        <v>75.069999999999993</v>
      </c>
      <c r="U98">
        <v>77.7</v>
      </c>
      <c r="Y98">
        <v>76.38</v>
      </c>
      <c r="Z98">
        <v>72</v>
      </c>
      <c r="AA98">
        <v>94</v>
      </c>
      <c r="AE98">
        <v>9</v>
      </c>
      <c r="AF98">
        <v>20</v>
      </c>
      <c r="AJ98">
        <v>94</v>
      </c>
      <c r="AM98" s="5"/>
      <c r="AO98" s="5"/>
    </row>
    <row r="99" spans="1:41" x14ac:dyDescent="0.35">
      <c r="A99" s="3" t="str">
        <f t="shared" si="1"/>
        <v>Cooper Moore</v>
      </c>
      <c r="B99" s="4">
        <v>46040</v>
      </c>
      <c r="C99" t="s">
        <v>315</v>
      </c>
      <c r="D99" t="s">
        <v>316</v>
      </c>
      <c r="E99" t="s">
        <v>317</v>
      </c>
      <c r="F99" t="s">
        <v>318</v>
      </c>
      <c r="I99" t="s">
        <v>491</v>
      </c>
      <c r="J99" t="s">
        <v>384</v>
      </c>
      <c r="K99" t="s">
        <v>435</v>
      </c>
      <c r="L99">
        <v>75</v>
      </c>
      <c r="M99">
        <v>79</v>
      </c>
      <c r="Q99">
        <v>154</v>
      </c>
      <c r="R99">
        <v>74.42</v>
      </c>
      <c r="S99">
        <v>74.010000000000005</v>
      </c>
      <c r="T99">
        <v>75.069999999999993</v>
      </c>
      <c r="U99">
        <v>77.7</v>
      </c>
      <c r="Y99">
        <v>76.38</v>
      </c>
      <c r="Z99">
        <v>72</v>
      </c>
      <c r="AA99">
        <v>94</v>
      </c>
      <c r="AE99">
        <v>9</v>
      </c>
      <c r="AF99">
        <v>20</v>
      </c>
      <c r="AJ99">
        <v>94</v>
      </c>
      <c r="AM99" s="5"/>
      <c r="AO99" s="5"/>
    </row>
    <row r="100" spans="1:41" x14ac:dyDescent="0.35">
      <c r="A100" s="3" t="str">
        <f t="shared" si="1"/>
        <v>Charlie Robbins</v>
      </c>
      <c r="B100" s="4">
        <v>46040</v>
      </c>
      <c r="C100" t="s">
        <v>315</v>
      </c>
      <c r="D100" t="s">
        <v>316</v>
      </c>
      <c r="E100" t="s">
        <v>317</v>
      </c>
      <c r="F100" t="s">
        <v>318</v>
      </c>
      <c r="I100" t="s">
        <v>492</v>
      </c>
      <c r="J100" t="s">
        <v>493</v>
      </c>
      <c r="K100" t="s">
        <v>435</v>
      </c>
      <c r="L100">
        <v>76</v>
      </c>
      <c r="M100">
        <v>78</v>
      </c>
      <c r="Q100">
        <v>154</v>
      </c>
      <c r="R100">
        <v>74.42</v>
      </c>
      <c r="S100">
        <v>74.010000000000005</v>
      </c>
      <c r="T100">
        <v>76.069999999999993</v>
      </c>
      <c r="U100">
        <v>76.7</v>
      </c>
      <c r="Y100">
        <v>76.38</v>
      </c>
      <c r="Z100">
        <v>86</v>
      </c>
      <c r="AA100">
        <v>94</v>
      </c>
      <c r="AE100">
        <v>10</v>
      </c>
      <c r="AF100">
        <v>20</v>
      </c>
      <c r="AJ100">
        <v>94</v>
      </c>
      <c r="AM100" s="5"/>
      <c r="AO100" s="5"/>
    </row>
    <row r="101" spans="1:41" x14ac:dyDescent="0.35">
      <c r="A101" s="3" t="str">
        <f t="shared" si="1"/>
        <v>Cruze Strange</v>
      </c>
      <c r="B101" s="4">
        <v>46040</v>
      </c>
      <c r="C101" t="s">
        <v>315</v>
      </c>
      <c r="D101" t="s">
        <v>316</v>
      </c>
      <c r="E101" t="s">
        <v>317</v>
      </c>
      <c r="F101" t="s">
        <v>318</v>
      </c>
      <c r="I101" t="s">
        <v>494</v>
      </c>
      <c r="J101" t="s">
        <v>495</v>
      </c>
      <c r="K101" t="s">
        <v>435</v>
      </c>
      <c r="L101">
        <v>76</v>
      </c>
      <c r="M101">
        <v>78</v>
      </c>
      <c r="Q101">
        <v>154</v>
      </c>
      <c r="R101">
        <v>74.42</v>
      </c>
      <c r="S101">
        <v>74.010000000000005</v>
      </c>
      <c r="T101">
        <v>76.069999999999993</v>
      </c>
      <c r="U101">
        <v>76.7</v>
      </c>
      <c r="Y101">
        <v>76.38</v>
      </c>
      <c r="Z101">
        <v>86</v>
      </c>
      <c r="AA101">
        <v>94</v>
      </c>
      <c r="AE101">
        <v>10</v>
      </c>
      <c r="AF101">
        <v>20</v>
      </c>
      <c r="AJ101">
        <v>94</v>
      </c>
      <c r="AM101" s="5"/>
      <c r="AO101" s="5"/>
    </row>
    <row r="102" spans="1:41" x14ac:dyDescent="0.35">
      <c r="A102" s="3" t="str">
        <f t="shared" si="1"/>
        <v>Jack Tanner</v>
      </c>
      <c r="B102" s="4">
        <v>46040</v>
      </c>
      <c r="C102" t="s">
        <v>315</v>
      </c>
      <c r="D102" t="s">
        <v>316</v>
      </c>
      <c r="E102" t="s">
        <v>317</v>
      </c>
      <c r="F102" t="s">
        <v>318</v>
      </c>
      <c r="I102" t="s">
        <v>496</v>
      </c>
      <c r="J102" t="s">
        <v>359</v>
      </c>
      <c r="K102" t="s">
        <v>435</v>
      </c>
      <c r="L102">
        <v>72</v>
      </c>
      <c r="M102">
        <v>82</v>
      </c>
      <c r="Q102">
        <v>154</v>
      </c>
      <c r="R102">
        <v>74.42</v>
      </c>
      <c r="S102">
        <v>74.010000000000005</v>
      </c>
      <c r="T102">
        <v>72.069999999999993</v>
      </c>
      <c r="U102">
        <v>80.7</v>
      </c>
      <c r="Y102">
        <v>76.38</v>
      </c>
      <c r="Z102">
        <v>29</v>
      </c>
      <c r="AA102">
        <v>94</v>
      </c>
      <c r="AE102">
        <v>6</v>
      </c>
      <c r="AF102">
        <v>20</v>
      </c>
      <c r="AJ102">
        <v>94</v>
      </c>
      <c r="AM102" s="5"/>
      <c r="AO102" s="5"/>
    </row>
    <row r="103" spans="1:41" x14ac:dyDescent="0.35">
      <c r="A103" s="3" t="str">
        <f t="shared" si="1"/>
        <v>Blake Windred</v>
      </c>
      <c r="B103" s="4">
        <v>46040</v>
      </c>
      <c r="C103" t="s">
        <v>315</v>
      </c>
      <c r="D103" t="s">
        <v>316</v>
      </c>
      <c r="E103" t="s">
        <v>317</v>
      </c>
      <c r="F103" t="s">
        <v>318</v>
      </c>
      <c r="I103" t="s">
        <v>497</v>
      </c>
      <c r="J103" t="s">
        <v>366</v>
      </c>
      <c r="K103" t="s">
        <v>435</v>
      </c>
      <c r="L103">
        <v>75</v>
      </c>
      <c r="M103">
        <v>79</v>
      </c>
      <c r="Q103">
        <v>154</v>
      </c>
      <c r="R103">
        <v>74.42</v>
      </c>
      <c r="S103">
        <v>74.010000000000005</v>
      </c>
      <c r="T103">
        <v>75.069999999999993</v>
      </c>
      <c r="U103">
        <v>77.7</v>
      </c>
      <c r="Y103">
        <v>76.38</v>
      </c>
      <c r="Z103">
        <v>72</v>
      </c>
      <c r="AA103">
        <v>94</v>
      </c>
      <c r="AE103">
        <v>9</v>
      </c>
      <c r="AF103">
        <v>20</v>
      </c>
      <c r="AJ103">
        <v>94</v>
      </c>
      <c r="AM103" s="5"/>
      <c r="AO103" s="5"/>
    </row>
    <row r="104" spans="1:41" x14ac:dyDescent="0.35">
      <c r="A104" s="3" t="str">
        <f t="shared" si="1"/>
        <v>Colin Andrade</v>
      </c>
      <c r="B104" s="4">
        <v>46040</v>
      </c>
      <c r="C104" t="s">
        <v>315</v>
      </c>
      <c r="D104" t="s">
        <v>316</v>
      </c>
      <c r="E104" t="s">
        <v>317</v>
      </c>
      <c r="F104" t="s">
        <v>318</v>
      </c>
      <c r="I104" t="s">
        <v>498</v>
      </c>
      <c r="J104" t="s">
        <v>499</v>
      </c>
      <c r="K104" t="s">
        <v>435</v>
      </c>
      <c r="L104">
        <v>76</v>
      </c>
      <c r="M104">
        <v>79</v>
      </c>
      <c r="Q104">
        <v>155</v>
      </c>
      <c r="R104">
        <v>74.42</v>
      </c>
      <c r="S104">
        <v>74.010000000000005</v>
      </c>
      <c r="T104">
        <v>76.069999999999993</v>
      </c>
      <c r="U104">
        <v>77.7</v>
      </c>
      <c r="Y104">
        <v>76.88</v>
      </c>
      <c r="Z104">
        <v>86</v>
      </c>
      <c r="AA104">
        <v>102</v>
      </c>
      <c r="AE104">
        <v>10</v>
      </c>
      <c r="AF104">
        <v>21</v>
      </c>
      <c r="AJ104">
        <v>102</v>
      </c>
      <c r="AM104" s="5"/>
      <c r="AO104" s="5"/>
    </row>
    <row r="105" spans="1:41" x14ac:dyDescent="0.35">
      <c r="A105" s="3" t="str">
        <f t="shared" si="1"/>
        <v>George Barclay</v>
      </c>
      <c r="B105" s="4">
        <v>46040</v>
      </c>
      <c r="C105" t="s">
        <v>315</v>
      </c>
      <c r="D105" t="s">
        <v>316</v>
      </c>
      <c r="E105" t="s">
        <v>317</v>
      </c>
      <c r="F105" t="s">
        <v>318</v>
      </c>
      <c r="I105" t="s">
        <v>500</v>
      </c>
      <c r="J105" t="s">
        <v>501</v>
      </c>
      <c r="K105" t="s">
        <v>435</v>
      </c>
      <c r="L105">
        <v>77</v>
      </c>
      <c r="M105">
        <v>78</v>
      </c>
      <c r="Q105">
        <v>155</v>
      </c>
      <c r="R105">
        <v>74.42</v>
      </c>
      <c r="S105">
        <v>74.010000000000005</v>
      </c>
      <c r="T105">
        <v>77.069999999999993</v>
      </c>
      <c r="U105">
        <v>76.7</v>
      </c>
      <c r="Y105">
        <v>76.88</v>
      </c>
      <c r="Z105">
        <v>102</v>
      </c>
      <c r="AA105">
        <v>102</v>
      </c>
      <c r="AE105">
        <v>11</v>
      </c>
      <c r="AF105">
        <v>21</v>
      </c>
      <c r="AJ105">
        <v>102</v>
      </c>
      <c r="AM105" s="5"/>
      <c r="AO105" s="5"/>
    </row>
    <row r="106" spans="1:41" x14ac:dyDescent="0.35">
      <c r="A106" s="3" t="str">
        <f t="shared" si="1"/>
        <v>Harrison Davis</v>
      </c>
      <c r="B106" s="4">
        <v>46040</v>
      </c>
      <c r="C106" t="s">
        <v>315</v>
      </c>
      <c r="D106" t="s">
        <v>316</v>
      </c>
      <c r="E106" t="s">
        <v>317</v>
      </c>
      <c r="F106" t="s">
        <v>318</v>
      </c>
      <c r="I106" t="s">
        <v>502</v>
      </c>
      <c r="J106" t="s">
        <v>487</v>
      </c>
      <c r="K106" t="s">
        <v>435</v>
      </c>
      <c r="L106">
        <v>77</v>
      </c>
      <c r="M106">
        <v>78</v>
      </c>
      <c r="Q106">
        <v>155</v>
      </c>
      <c r="R106">
        <v>74.42</v>
      </c>
      <c r="S106">
        <v>74.010000000000005</v>
      </c>
      <c r="T106">
        <v>77.069999999999993</v>
      </c>
      <c r="U106">
        <v>76.7</v>
      </c>
      <c r="Y106">
        <v>76.88</v>
      </c>
      <c r="Z106">
        <v>102</v>
      </c>
      <c r="AA106">
        <v>102</v>
      </c>
      <c r="AE106">
        <v>11</v>
      </c>
      <c r="AF106">
        <v>21</v>
      </c>
      <c r="AJ106">
        <v>102</v>
      </c>
      <c r="AM106" s="5"/>
      <c r="AO106" s="5"/>
    </row>
    <row r="107" spans="1:41" x14ac:dyDescent="0.35">
      <c r="A107" s="3" t="str">
        <f t="shared" si="1"/>
        <v>Jack Deftereos-Brennan</v>
      </c>
      <c r="B107" s="4">
        <v>46040</v>
      </c>
      <c r="C107" t="s">
        <v>315</v>
      </c>
      <c r="D107" t="s">
        <v>316</v>
      </c>
      <c r="E107" t="s">
        <v>317</v>
      </c>
      <c r="F107" t="s">
        <v>318</v>
      </c>
      <c r="I107" t="s">
        <v>503</v>
      </c>
      <c r="J107" t="s">
        <v>359</v>
      </c>
      <c r="K107" t="s">
        <v>435</v>
      </c>
      <c r="L107">
        <v>79</v>
      </c>
      <c r="M107">
        <v>76</v>
      </c>
      <c r="Q107">
        <v>155</v>
      </c>
      <c r="R107">
        <v>74.42</v>
      </c>
      <c r="S107">
        <v>74.010000000000005</v>
      </c>
      <c r="T107">
        <v>79.069999999999993</v>
      </c>
      <c r="U107">
        <v>74.7</v>
      </c>
      <c r="Y107">
        <v>76.88</v>
      </c>
      <c r="Z107">
        <v>118</v>
      </c>
      <c r="AA107">
        <v>102</v>
      </c>
      <c r="AE107">
        <v>13</v>
      </c>
      <c r="AF107">
        <v>21</v>
      </c>
      <c r="AJ107">
        <v>102</v>
      </c>
      <c r="AM107" s="5"/>
      <c r="AO107" s="5"/>
    </row>
    <row r="108" spans="1:41" x14ac:dyDescent="0.35">
      <c r="A108" s="3" t="str">
        <f t="shared" si="1"/>
        <v>Patrick Healy</v>
      </c>
      <c r="B108" s="4">
        <v>46040</v>
      </c>
      <c r="C108" t="s">
        <v>315</v>
      </c>
      <c r="D108" t="s">
        <v>316</v>
      </c>
      <c r="E108" t="s">
        <v>317</v>
      </c>
      <c r="F108" t="s">
        <v>318</v>
      </c>
      <c r="I108" t="s">
        <v>466</v>
      </c>
      <c r="J108" t="s">
        <v>504</v>
      </c>
      <c r="K108" t="s">
        <v>435</v>
      </c>
      <c r="L108">
        <v>85</v>
      </c>
      <c r="M108">
        <v>70</v>
      </c>
      <c r="Q108">
        <v>155</v>
      </c>
      <c r="R108">
        <v>74.42</v>
      </c>
      <c r="S108">
        <v>74.010000000000005</v>
      </c>
      <c r="T108">
        <v>85.07</v>
      </c>
      <c r="U108">
        <v>68.7</v>
      </c>
      <c r="Y108">
        <v>76.88</v>
      </c>
      <c r="Z108">
        <v>129</v>
      </c>
      <c r="AA108">
        <v>102</v>
      </c>
      <c r="AE108">
        <v>19</v>
      </c>
      <c r="AF108">
        <v>21</v>
      </c>
      <c r="AJ108">
        <v>102</v>
      </c>
      <c r="AM108" s="5"/>
      <c r="AO108" s="5"/>
    </row>
    <row r="109" spans="1:41" x14ac:dyDescent="0.35">
      <c r="A109" s="3" t="str">
        <f t="shared" si="1"/>
        <v>Jack Murdoch</v>
      </c>
      <c r="B109" s="4">
        <v>46040</v>
      </c>
      <c r="C109" t="s">
        <v>315</v>
      </c>
      <c r="D109" t="s">
        <v>316</v>
      </c>
      <c r="E109" t="s">
        <v>317</v>
      </c>
      <c r="F109" t="s">
        <v>318</v>
      </c>
      <c r="I109" t="s">
        <v>505</v>
      </c>
      <c r="J109" t="s">
        <v>359</v>
      </c>
      <c r="K109" t="s">
        <v>435</v>
      </c>
      <c r="L109">
        <v>75</v>
      </c>
      <c r="M109">
        <v>80</v>
      </c>
      <c r="Q109">
        <v>155</v>
      </c>
      <c r="R109">
        <v>74.42</v>
      </c>
      <c r="S109">
        <v>74.010000000000005</v>
      </c>
      <c r="T109">
        <v>75.069999999999993</v>
      </c>
      <c r="U109">
        <v>78.7</v>
      </c>
      <c r="Y109">
        <v>76.88</v>
      </c>
      <c r="Z109">
        <v>72</v>
      </c>
      <c r="AA109">
        <v>102</v>
      </c>
      <c r="AE109">
        <v>9</v>
      </c>
      <c r="AF109">
        <v>21</v>
      </c>
      <c r="AJ109">
        <v>102</v>
      </c>
      <c r="AM109" s="5"/>
      <c r="AO109" s="5"/>
    </row>
    <row r="110" spans="1:41" x14ac:dyDescent="0.35">
      <c r="A110" s="3" t="str">
        <f t="shared" si="1"/>
        <v>Jack Pountney</v>
      </c>
      <c r="B110" s="4">
        <v>46040</v>
      </c>
      <c r="C110" t="s">
        <v>315</v>
      </c>
      <c r="D110" t="s">
        <v>316</v>
      </c>
      <c r="E110" t="s">
        <v>317</v>
      </c>
      <c r="F110" t="s">
        <v>318</v>
      </c>
      <c r="I110" t="s">
        <v>506</v>
      </c>
      <c r="J110" t="s">
        <v>359</v>
      </c>
      <c r="K110" t="s">
        <v>435</v>
      </c>
      <c r="L110">
        <v>80</v>
      </c>
      <c r="M110">
        <v>75</v>
      </c>
      <c r="Q110">
        <v>155</v>
      </c>
      <c r="R110">
        <v>74.42</v>
      </c>
      <c r="S110">
        <v>74.010000000000005</v>
      </c>
      <c r="T110">
        <v>80.069999999999993</v>
      </c>
      <c r="U110">
        <v>73.7</v>
      </c>
      <c r="Y110">
        <v>76.88</v>
      </c>
      <c r="Z110">
        <v>121</v>
      </c>
      <c r="AA110">
        <v>102</v>
      </c>
      <c r="AE110">
        <v>14</v>
      </c>
      <c r="AF110">
        <v>21</v>
      </c>
      <c r="AJ110">
        <v>102</v>
      </c>
      <c r="AM110" s="5"/>
      <c r="AO110" s="5"/>
    </row>
    <row r="111" spans="1:41" x14ac:dyDescent="0.35">
      <c r="A111" s="3" t="str">
        <f t="shared" si="1"/>
        <v>Justin Warren</v>
      </c>
      <c r="B111" s="4">
        <v>46040</v>
      </c>
      <c r="C111" t="s">
        <v>315</v>
      </c>
      <c r="D111" t="s">
        <v>316</v>
      </c>
      <c r="E111" t="s">
        <v>317</v>
      </c>
      <c r="F111" t="s">
        <v>318</v>
      </c>
      <c r="I111" t="s">
        <v>507</v>
      </c>
      <c r="J111" t="s">
        <v>508</v>
      </c>
      <c r="K111" t="s">
        <v>435</v>
      </c>
      <c r="L111">
        <v>81</v>
      </c>
      <c r="M111">
        <v>74</v>
      </c>
      <c r="Q111">
        <v>155</v>
      </c>
      <c r="R111">
        <v>74.42</v>
      </c>
      <c r="S111">
        <v>74.010000000000005</v>
      </c>
      <c r="T111">
        <v>81.069999999999993</v>
      </c>
      <c r="U111">
        <v>72.7</v>
      </c>
      <c r="Y111">
        <v>76.88</v>
      </c>
      <c r="Z111">
        <v>123</v>
      </c>
      <c r="AA111">
        <v>102</v>
      </c>
      <c r="AE111">
        <v>15</v>
      </c>
      <c r="AF111">
        <v>21</v>
      </c>
      <c r="AJ111">
        <v>102</v>
      </c>
      <c r="AM111" s="5"/>
      <c r="AO111" s="5"/>
    </row>
    <row r="112" spans="1:41" x14ac:dyDescent="0.35">
      <c r="A112" s="3" t="str">
        <f t="shared" si="1"/>
        <v>Dillon Hart</v>
      </c>
      <c r="B112" s="4">
        <v>46040</v>
      </c>
      <c r="C112" t="s">
        <v>315</v>
      </c>
      <c r="D112" t="s">
        <v>316</v>
      </c>
      <c r="E112" t="s">
        <v>317</v>
      </c>
      <c r="F112" t="s">
        <v>318</v>
      </c>
      <c r="I112" t="s">
        <v>361</v>
      </c>
      <c r="J112" t="s">
        <v>509</v>
      </c>
      <c r="K112" t="s">
        <v>435</v>
      </c>
      <c r="L112">
        <v>74</v>
      </c>
      <c r="M112">
        <v>82</v>
      </c>
      <c r="Q112">
        <v>156</v>
      </c>
      <c r="R112">
        <v>74.42</v>
      </c>
      <c r="S112">
        <v>74.010000000000005</v>
      </c>
      <c r="T112">
        <v>74.069999999999993</v>
      </c>
      <c r="U112">
        <v>80.7</v>
      </c>
      <c r="Y112">
        <v>77.38</v>
      </c>
      <c r="Z112">
        <v>55</v>
      </c>
      <c r="AA112">
        <v>110</v>
      </c>
      <c r="AE112">
        <v>8</v>
      </c>
      <c r="AF112">
        <v>22</v>
      </c>
      <c r="AJ112">
        <v>110</v>
      </c>
      <c r="AM112" s="5"/>
      <c r="AO112" s="5"/>
    </row>
    <row r="113" spans="1:41" x14ac:dyDescent="0.35">
      <c r="A113" s="3" t="str">
        <f t="shared" si="1"/>
        <v>Zachary Maxwell</v>
      </c>
      <c r="B113" s="4">
        <v>46040</v>
      </c>
      <c r="C113" t="s">
        <v>315</v>
      </c>
      <c r="D113" t="s">
        <v>316</v>
      </c>
      <c r="E113" t="s">
        <v>317</v>
      </c>
      <c r="F113" t="s">
        <v>318</v>
      </c>
      <c r="I113" t="s">
        <v>400</v>
      </c>
      <c r="J113" t="s">
        <v>510</v>
      </c>
      <c r="K113" t="s">
        <v>435</v>
      </c>
      <c r="L113">
        <v>77</v>
      </c>
      <c r="M113">
        <v>79</v>
      </c>
      <c r="Q113">
        <v>156</v>
      </c>
      <c r="R113">
        <v>74.42</v>
      </c>
      <c r="S113">
        <v>74.010000000000005</v>
      </c>
      <c r="T113">
        <v>77.069999999999993</v>
      </c>
      <c r="U113">
        <v>77.7</v>
      </c>
      <c r="Y113">
        <v>77.38</v>
      </c>
      <c r="Z113">
        <v>102</v>
      </c>
      <c r="AA113">
        <v>110</v>
      </c>
      <c r="AE113">
        <v>11</v>
      </c>
      <c r="AF113">
        <v>22</v>
      </c>
      <c r="AJ113">
        <v>110</v>
      </c>
      <c r="AM113" s="5"/>
      <c r="AO113" s="5"/>
    </row>
    <row r="114" spans="1:41" x14ac:dyDescent="0.35">
      <c r="A114" s="3" t="str">
        <f t="shared" si="1"/>
        <v>Tyler Wood</v>
      </c>
      <c r="B114" s="4">
        <v>46040</v>
      </c>
      <c r="C114" t="s">
        <v>315</v>
      </c>
      <c r="D114" t="s">
        <v>316</v>
      </c>
      <c r="E114" t="s">
        <v>317</v>
      </c>
      <c r="F114" t="s">
        <v>318</v>
      </c>
      <c r="I114" t="s">
        <v>511</v>
      </c>
      <c r="J114" t="s">
        <v>512</v>
      </c>
      <c r="K114" t="s">
        <v>435</v>
      </c>
      <c r="L114">
        <v>71</v>
      </c>
      <c r="M114">
        <v>85</v>
      </c>
      <c r="Q114">
        <v>156</v>
      </c>
      <c r="R114">
        <v>74.42</v>
      </c>
      <c r="S114">
        <v>74.010000000000005</v>
      </c>
      <c r="T114">
        <v>71.069999999999993</v>
      </c>
      <c r="U114">
        <v>83.7</v>
      </c>
      <c r="Y114">
        <v>77.38</v>
      </c>
      <c r="Z114">
        <v>22</v>
      </c>
      <c r="AA114">
        <v>110</v>
      </c>
      <c r="AE114">
        <v>5</v>
      </c>
      <c r="AF114">
        <v>22</v>
      </c>
      <c r="AJ114">
        <v>110</v>
      </c>
      <c r="AM114" s="5"/>
      <c r="AO114" s="5"/>
    </row>
    <row r="115" spans="1:41" x14ac:dyDescent="0.35">
      <c r="A115" s="3" t="str">
        <f t="shared" si="1"/>
        <v>Harry McMillan</v>
      </c>
      <c r="B115" s="4">
        <v>46040</v>
      </c>
      <c r="C115" t="s">
        <v>315</v>
      </c>
      <c r="D115" t="s">
        <v>316</v>
      </c>
      <c r="E115" t="s">
        <v>317</v>
      </c>
      <c r="F115" t="s">
        <v>318</v>
      </c>
      <c r="I115" t="s">
        <v>513</v>
      </c>
      <c r="J115" t="s">
        <v>514</v>
      </c>
      <c r="K115" t="s">
        <v>435</v>
      </c>
      <c r="L115">
        <v>78</v>
      </c>
      <c r="M115">
        <v>79</v>
      </c>
      <c r="Q115">
        <v>157</v>
      </c>
      <c r="R115">
        <v>74.42</v>
      </c>
      <c r="S115">
        <v>74.010000000000005</v>
      </c>
      <c r="T115">
        <v>78.069999999999993</v>
      </c>
      <c r="U115">
        <v>77.7</v>
      </c>
      <c r="Y115">
        <v>77.88</v>
      </c>
      <c r="Z115">
        <v>109</v>
      </c>
      <c r="AA115">
        <v>113</v>
      </c>
      <c r="AE115">
        <v>12</v>
      </c>
      <c r="AF115">
        <v>23</v>
      </c>
      <c r="AJ115">
        <v>113</v>
      </c>
      <c r="AM115" s="5"/>
      <c r="AO115" s="5"/>
    </row>
    <row r="116" spans="1:41" x14ac:dyDescent="0.35">
      <c r="A116" s="3" t="str">
        <f t="shared" si="1"/>
        <v>Jaron Leasure</v>
      </c>
      <c r="B116" s="4">
        <v>46040</v>
      </c>
      <c r="C116" t="s">
        <v>315</v>
      </c>
      <c r="D116" t="s">
        <v>316</v>
      </c>
      <c r="E116" t="s">
        <v>317</v>
      </c>
      <c r="F116" t="s">
        <v>318</v>
      </c>
      <c r="I116" t="s">
        <v>515</v>
      </c>
      <c r="J116" t="s">
        <v>516</v>
      </c>
      <c r="K116" t="s">
        <v>435</v>
      </c>
      <c r="L116">
        <v>80</v>
      </c>
      <c r="M116">
        <v>78</v>
      </c>
      <c r="Q116">
        <v>158</v>
      </c>
      <c r="R116">
        <v>74.42</v>
      </c>
      <c r="S116">
        <v>74.010000000000005</v>
      </c>
      <c r="T116">
        <v>80.069999999999993</v>
      </c>
      <c r="U116">
        <v>76.7</v>
      </c>
      <c r="Y116">
        <v>78.38</v>
      </c>
      <c r="Z116">
        <v>121</v>
      </c>
      <c r="AA116">
        <v>114</v>
      </c>
      <c r="AE116">
        <v>14</v>
      </c>
      <c r="AF116">
        <v>24</v>
      </c>
      <c r="AJ116">
        <v>114</v>
      </c>
      <c r="AM116" s="5"/>
      <c r="AO116" s="5"/>
    </row>
    <row r="117" spans="1:41" x14ac:dyDescent="0.35">
      <c r="A117" s="3" t="str">
        <f t="shared" si="1"/>
        <v>James Mee</v>
      </c>
      <c r="B117" s="4">
        <v>46040</v>
      </c>
      <c r="C117" t="s">
        <v>315</v>
      </c>
      <c r="D117" t="s">
        <v>316</v>
      </c>
      <c r="E117" t="s">
        <v>317</v>
      </c>
      <c r="F117" t="s">
        <v>318</v>
      </c>
      <c r="I117" t="s">
        <v>517</v>
      </c>
      <c r="J117" t="s">
        <v>340</v>
      </c>
      <c r="K117" t="s">
        <v>435</v>
      </c>
      <c r="L117">
        <v>76</v>
      </c>
      <c r="M117">
        <v>82</v>
      </c>
      <c r="Q117">
        <v>158</v>
      </c>
      <c r="R117">
        <v>74.42</v>
      </c>
      <c r="S117">
        <v>74.010000000000005</v>
      </c>
      <c r="T117">
        <v>76.069999999999993</v>
      </c>
      <c r="U117">
        <v>80.7</v>
      </c>
      <c r="Y117">
        <v>78.38</v>
      </c>
      <c r="Z117">
        <v>86</v>
      </c>
      <c r="AA117">
        <v>114</v>
      </c>
      <c r="AE117">
        <v>10</v>
      </c>
      <c r="AF117">
        <v>24</v>
      </c>
      <c r="AJ117">
        <v>114</v>
      </c>
      <c r="AM117" s="5"/>
      <c r="AO117" s="5"/>
    </row>
    <row r="118" spans="1:41" x14ac:dyDescent="0.35">
      <c r="A118" s="3" t="str">
        <f t="shared" si="1"/>
        <v>Adam Brady</v>
      </c>
      <c r="B118" s="4">
        <v>46040</v>
      </c>
      <c r="C118" t="s">
        <v>315</v>
      </c>
      <c r="D118" t="s">
        <v>316</v>
      </c>
      <c r="E118" t="s">
        <v>317</v>
      </c>
      <c r="F118" t="s">
        <v>318</v>
      </c>
      <c r="I118" t="s">
        <v>443</v>
      </c>
      <c r="J118" t="s">
        <v>518</v>
      </c>
      <c r="K118" t="s">
        <v>435</v>
      </c>
      <c r="L118">
        <v>76</v>
      </c>
      <c r="M118">
        <v>83</v>
      </c>
      <c r="Q118">
        <v>159</v>
      </c>
      <c r="R118">
        <v>74.42</v>
      </c>
      <c r="S118">
        <v>74.010000000000005</v>
      </c>
      <c r="T118">
        <v>76.069999999999993</v>
      </c>
      <c r="U118">
        <v>81.7</v>
      </c>
      <c r="Y118">
        <v>78.88</v>
      </c>
      <c r="Z118">
        <v>86</v>
      </c>
      <c r="AA118">
        <v>116</v>
      </c>
      <c r="AE118">
        <v>10</v>
      </c>
      <c r="AF118">
        <v>25</v>
      </c>
      <c r="AJ118">
        <v>116</v>
      </c>
      <c r="AM118" s="5"/>
      <c r="AO118" s="5"/>
    </row>
    <row r="119" spans="1:41" x14ac:dyDescent="0.35">
      <c r="A119" s="3" t="str">
        <f t="shared" si="1"/>
        <v>Max Moring</v>
      </c>
      <c r="B119" s="4">
        <v>46040</v>
      </c>
      <c r="C119" t="s">
        <v>315</v>
      </c>
      <c r="D119" t="s">
        <v>316</v>
      </c>
      <c r="E119" t="s">
        <v>317</v>
      </c>
      <c r="F119" t="s">
        <v>318</v>
      </c>
      <c r="I119" t="s">
        <v>519</v>
      </c>
      <c r="J119" t="s">
        <v>447</v>
      </c>
      <c r="K119" t="s">
        <v>435</v>
      </c>
      <c r="L119">
        <v>77</v>
      </c>
      <c r="M119">
        <v>82</v>
      </c>
      <c r="Q119">
        <v>159</v>
      </c>
      <c r="R119">
        <v>74.42</v>
      </c>
      <c r="S119">
        <v>74.010000000000005</v>
      </c>
      <c r="T119">
        <v>77.069999999999993</v>
      </c>
      <c r="U119">
        <v>80.7</v>
      </c>
      <c r="Y119">
        <v>78.88</v>
      </c>
      <c r="Z119">
        <v>102</v>
      </c>
      <c r="AA119">
        <v>116</v>
      </c>
      <c r="AE119">
        <v>11</v>
      </c>
      <c r="AF119">
        <v>25</v>
      </c>
      <c r="AJ119">
        <v>116</v>
      </c>
      <c r="AM119" s="5"/>
      <c r="AO119" s="5"/>
    </row>
    <row r="120" spans="1:41" x14ac:dyDescent="0.35">
      <c r="A120" s="3" t="str">
        <f t="shared" si="1"/>
        <v>Josh Clarke</v>
      </c>
      <c r="B120" s="4">
        <v>46040</v>
      </c>
      <c r="C120" t="s">
        <v>315</v>
      </c>
      <c r="D120" t="s">
        <v>316</v>
      </c>
      <c r="E120" t="s">
        <v>317</v>
      </c>
      <c r="F120" t="s">
        <v>318</v>
      </c>
      <c r="I120" t="s">
        <v>520</v>
      </c>
      <c r="J120" t="s">
        <v>349</v>
      </c>
      <c r="K120" t="s">
        <v>435</v>
      </c>
      <c r="L120">
        <v>82</v>
      </c>
      <c r="M120">
        <v>78</v>
      </c>
      <c r="Q120">
        <v>160</v>
      </c>
      <c r="R120">
        <v>74.42</v>
      </c>
      <c r="S120">
        <v>74.010000000000005</v>
      </c>
      <c r="T120">
        <v>82.07</v>
      </c>
      <c r="U120">
        <v>76.7</v>
      </c>
      <c r="Y120">
        <v>79.38</v>
      </c>
      <c r="Z120">
        <v>124</v>
      </c>
      <c r="AA120">
        <v>118</v>
      </c>
      <c r="AE120">
        <v>16</v>
      </c>
      <c r="AF120">
        <v>26</v>
      </c>
      <c r="AJ120">
        <v>118</v>
      </c>
      <c r="AM120" s="5"/>
      <c r="AO120" s="5"/>
    </row>
    <row r="121" spans="1:41" x14ac:dyDescent="0.35">
      <c r="A121" s="3" t="str">
        <f t="shared" si="1"/>
        <v>Jayden Cripps</v>
      </c>
      <c r="B121" s="4">
        <v>46040</v>
      </c>
      <c r="C121" t="s">
        <v>315</v>
      </c>
      <c r="D121" t="s">
        <v>316</v>
      </c>
      <c r="E121" t="s">
        <v>317</v>
      </c>
      <c r="F121" t="s">
        <v>318</v>
      </c>
      <c r="I121" t="s">
        <v>521</v>
      </c>
      <c r="J121" t="s">
        <v>372</v>
      </c>
      <c r="K121" t="s">
        <v>435</v>
      </c>
      <c r="L121">
        <v>79</v>
      </c>
      <c r="M121">
        <v>81</v>
      </c>
      <c r="Q121">
        <v>160</v>
      </c>
      <c r="R121">
        <v>74.42</v>
      </c>
      <c r="S121">
        <v>74.010000000000005</v>
      </c>
      <c r="T121">
        <v>79.069999999999993</v>
      </c>
      <c r="U121">
        <v>79.7</v>
      </c>
      <c r="Y121">
        <v>79.38</v>
      </c>
      <c r="Z121">
        <v>118</v>
      </c>
      <c r="AA121">
        <v>118</v>
      </c>
      <c r="AE121">
        <v>13</v>
      </c>
      <c r="AF121">
        <v>26</v>
      </c>
      <c r="AJ121">
        <v>118</v>
      </c>
      <c r="AM121" s="5"/>
      <c r="AO121" s="5"/>
    </row>
    <row r="122" spans="1:41" x14ac:dyDescent="0.35">
      <c r="A122" s="3" t="str">
        <f t="shared" si="1"/>
        <v>Lucas Higgins</v>
      </c>
      <c r="B122" s="4">
        <v>46040</v>
      </c>
      <c r="C122" t="s">
        <v>315</v>
      </c>
      <c r="D122" t="s">
        <v>316</v>
      </c>
      <c r="E122" t="s">
        <v>317</v>
      </c>
      <c r="F122" t="s">
        <v>318</v>
      </c>
      <c r="I122" t="s">
        <v>522</v>
      </c>
      <c r="J122" t="s">
        <v>523</v>
      </c>
      <c r="K122" t="s">
        <v>435</v>
      </c>
      <c r="L122">
        <v>74</v>
      </c>
      <c r="M122">
        <v>86</v>
      </c>
      <c r="Q122">
        <v>160</v>
      </c>
      <c r="R122">
        <v>74.42</v>
      </c>
      <c r="S122">
        <v>74.010000000000005</v>
      </c>
      <c r="T122">
        <v>74.069999999999993</v>
      </c>
      <c r="U122">
        <v>84.7</v>
      </c>
      <c r="Y122">
        <v>79.38</v>
      </c>
      <c r="Z122">
        <v>55</v>
      </c>
      <c r="AA122">
        <v>118</v>
      </c>
      <c r="AE122">
        <v>8</v>
      </c>
      <c r="AF122">
        <v>26</v>
      </c>
      <c r="AJ122">
        <v>118</v>
      </c>
      <c r="AM122" s="5"/>
      <c r="AO122" s="5"/>
    </row>
    <row r="123" spans="1:41" x14ac:dyDescent="0.35">
      <c r="A123" s="3" t="str">
        <f t="shared" si="1"/>
        <v>Lachlan Wood</v>
      </c>
      <c r="B123" s="4">
        <v>46040</v>
      </c>
      <c r="C123" t="s">
        <v>315</v>
      </c>
      <c r="D123" t="s">
        <v>316</v>
      </c>
      <c r="E123" t="s">
        <v>317</v>
      </c>
      <c r="F123" t="s">
        <v>318</v>
      </c>
      <c r="I123" t="s">
        <v>511</v>
      </c>
      <c r="J123" t="s">
        <v>326</v>
      </c>
      <c r="K123" t="s">
        <v>435</v>
      </c>
      <c r="L123">
        <v>83</v>
      </c>
      <c r="M123">
        <v>78</v>
      </c>
      <c r="Q123">
        <v>161</v>
      </c>
      <c r="R123">
        <v>74.42</v>
      </c>
      <c r="S123">
        <v>74.010000000000005</v>
      </c>
      <c r="T123">
        <v>83.07</v>
      </c>
      <c r="U123">
        <v>76.7</v>
      </c>
      <c r="Y123">
        <v>79.88</v>
      </c>
      <c r="Z123">
        <v>127</v>
      </c>
      <c r="AA123">
        <v>121</v>
      </c>
      <c r="AE123">
        <v>17</v>
      </c>
      <c r="AF123">
        <v>27</v>
      </c>
      <c r="AJ123">
        <v>121</v>
      </c>
      <c r="AM123" s="5"/>
      <c r="AO123" s="5"/>
    </row>
    <row r="124" spans="1:41" x14ac:dyDescent="0.35">
      <c r="A124" s="3" t="str">
        <f t="shared" si="1"/>
        <v>Bo Chung</v>
      </c>
      <c r="B124" s="4">
        <v>46040</v>
      </c>
      <c r="C124" t="s">
        <v>315</v>
      </c>
      <c r="D124" t="s">
        <v>316</v>
      </c>
      <c r="E124" t="s">
        <v>317</v>
      </c>
      <c r="F124" t="s">
        <v>318</v>
      </c>
      <c r="I124" t="s">
        <v>524</v>
      </c>
      <c r="J124" t="s">
        <v>525</v>
      </c>
      <c r="K124" t="s">
        <v>435</v>
      </c>
      <c r="L124">
        <v>85</v>
      </c>
      <c r="M124">
        <v>78</v>
      </c>
      <c r="Q124">
        <v>163</v>
      </c>
      <c r="R124">
        <v>74.42</v>
      </c>
      <c r="S124">
        <v>74.010000000000005</v>
      </c>
      <c r="T124">
        <v>85.07</v>
      </c>
      <c r="U124">
        <v>76.7</v>
      </c>
      <c r="Y124">
        <v>80.88</v>
      </c>
      <c r="Z124">
        <v>129</v>
      </c>
      <c r="AA124">
        <v>122</v>
      </c>
      <c r="AE124">
        <v>19</v>
      </c>
      <c r="AF124">
        <v>29</v>
      </c>
      <c r="AJ124">
        <v>122</v>
      </c>
      <c r="AM124" s="5"/>
      <c r="AO124" s="5"/>
    </row>
    <row r="125" spans="1:41" x14ac:dyDescent="0.35">
      <c r="A125" s="3" t="str">
        <f t="shared" si="1"/>
        <v>Abel Eduard</v>
      </c>
      <c r="B125" s="4">
        <v>46040</v>
      </c>
      <c r="C125" t="s">
        <v>315</v>
      </c>
      <c r="D125" t="s">
        <v>316</v>
      </c>
      <c r="E125" t="s">
        <v>317</v>
      </c>
      <c r="F125" t="s">
        <v>318</v>
      </c>
      <c r="I125" t="s">
        <v>526</v>
      </c>
      <c r="J125" t="s">
        <v>527</v>
      </c>
      <c r="K125" t="s">
        <v>435</v>
      </c>
      <c r="L125">
        <v>82</v>
      </c>
      <c r="M125">
        <v>82</v>
      </c>
      <c r="Q125">
        <v>164</v>
      </c>
      <c r="R125">
        <v>74.42</v>
      </c>
      <c r="S125">
        <v>74.010000000000005</v>
      </c>
      <c r="T125">
        <v>82.07</v>
      </c>
      <c r="U125">
        <v>80.7</v>
      </c>
      <c r="Y125">
        <v>81.38</v>
      </c>
      <c r="Z125">
        <v>124</v>
      </c>
      <c r="AA125">
        <v>123</v>
      </c>
      <c r="AE125">
        <v>16</v>
      </c>
      <c r="AF125">
        <v>30</v>
      </c>
      <c r="AJ125">
        <v>123</v>
      </c>
      <c r="AM125" s="5"/>
      <c r="AO125" s="5"/>
    </row>
    <row r="126" spans="1:41" x14ac:dyDescent="0.35">
      <c r="A126" s="3" t="str">
        <f t="shared" si="1"/>
        <v>Wesley Hinton</v>
      </c>
      <c r="B126" s="4">
        <v>46040</v>
      </c>
      <c r="C126" t="s">
        <v>315</v>
      </c>
      <c r="D126" t="s">
        <v>316</v>
      </c>
      <c r="E126" t="s">
        <v>317</v>
      </c>
      <c r="F126" t="s">
        <v>318</v>
      </c>
      <c r="I126" t="s">
        <v>528</v>
      </c>
      <c r="J126" t="s">
        <v>529</v>
      </c>
      <c r="K126" t="s">
        <v>435</v>
      </c>
      <c r="L126">
        <v>86</v>
      </c>
      <c r="M126">
        <v>82</v>
      </c>
      <c r="Q126">
        <v>168</v>
      </c>
      <c r="R126">
        <v>74.42</v>
      </c>
      <c r="S126">
        <v>74.010000000000005</v>
      </c>
      <c r="T126">
        <v>86.07</v>
      </c>
      <c r="U126">
        <v>80.7</v>
      </c>
      <c r="Y126">
        <v>83.38</v>
      </c>
      <c r="Z126">
        <v>131</v>
      </c>
      <c r="AA126">
        <v>124</v>
      </c>
      <c r="AE126">
        <v>20</v>
      </c>
      <c r="AF126">
        <v>34</v>
      </c>
      <c r="AJ126">
        <v>124</v>
      </c>
      <c r="AM126" s="5"/>
      <c r="AO126" s="5"/>
    </row>
    <row r="127" spans="1:41" x14ac:dyDescent="0.35">
      <c r="A127" s="3" t="str">
        <f t="shared" si="1"/>
        <v>Adam Blyth</v>
      </c>
      <c r="B127" s="4">
        <v>46040</v>
      </c>
      <c r="C127" t="s">
        <v>315</v>
      </c>
      <c r="D127" t="s">
        <v>316</v>
      </c>
      <c r="E127" t="s">
        <v>317</v>
      </c>
      <c r="F127" t="s">
        <v>318</v>
      </c>
      <c r="I127" t="s">
        <v>530</v>
      </c>
      <c r="J127" t="s">
        <v>518</v>
      </c>
      <c r="K127" t="s">
        <v>435</v>
      </c>
      <c r="L127">
        <v>82</v>
      </c>
      <c r="M127">
        <v>87</v>
      </c>
      <c r="Q127">
        <v>169</v>
      </c>
      <c r="R127">
        <v>74.42</v>
      </c>
      <c r="S127">
        <v>74.010000000000005</v>
      </c>
      <c r="T127">
        <v>82.07</v>
      </c>
      <c r="U127">
        <v>85.7</v>
      </c>
      <c r="Y127">
        <v>83.88</v>
      </c>
      <c r="Z127">
        <v>124</v>
      </c>
      <c r="AA127">
        <v>125</v>
      </c>
      <c r="AE127">
        <v>16</v>
      </c>
      <c r="AF127">
        <v>35</v>
      </c>
      <c r="AJ127">
        <v>125</v>
      </c>
      <c r="AM127" s="5"/>
      <c r="AO127" s="5"/>
    </row>
    <row r="128" spans="1:41" x14ac:dyDescent="0.35">
      <c r="A128" s="3" t="str">
        <f t="shared" si="1"/>
        <v>Max Christie</v>
      </c>
      <c r="B128" s="4">
        <v>46040</v>
      </c>
      <c r="C128" t="s">
        <v>315</v>
      </c>
      <c r="D128" t="s">
        <v>316</v>
      </c>
      <c r="E128" t="s">
        <v>317</v>
      </c>
      <c r="F128" t="s">
        <v>318</v>
      </c>
      <c r="I128" t="s">
        <v>531</v>
      </c>
      <c r="J128" t="s">
        <v>447</v>
      </c>
      <c r="K128" t="s">
        <v>435</v>
      </c>
      <c r="L128">
        <v>84</v>
      </c>
      <c r="M128">
        <v>87</v>
      </c>
      <c r="Q128">
        <v>171</v>
      </c>
      <c r="R128">
        <v>74.42</v>
      </c>
      <c r="S128">
        <v>74.010000000000005</v>
      </c>
      <c r="T128">
        <v>84.07</v>
      </c>
      <c r="U128">
        <v>85.7</v>
      </c>
      <c r="Y128">
        <v>84.88</v>
      </c>
      <c r="Z128">
        <v>128</v>
      </c>
      <c r="AA128">
        <v>126</v>
      </c>
      <c r="AE128">
        <v>18</v>
      </c>
      <c r="AF128">
        <v>37</v>
      </c>
      <c r="AJ128">
        <v>126</v>
      </c>
      <c r="AM128" s="5"/>
      <c r="AO128" s="5"/>
    </row>
    <row r="129" spans="1:41" x14ac:dyDescent="0.35">
      <c r="A129" s="3" t="str">
        <f t="shared" si="1"/>
        <v>Joshua Holbrook</v>
      </c>
      <c r="B129" s="4">
        <v>46040</v>
      </c>
      <c r="C129" t="s">
        <v>315</v>
      </c>
      <c r="D129" t="s">
        <v>316</v>
      </c>
      <c r="E129" t="s">
        <v>317</v>
      </c>
      <c r="F129" t="s">
        <v>318</v>
      </c>
      <c r="I129" t="s">
        <v>532</v>
      </c>
      <c r="J129" t="s">
        <v>533</v>
      </c>
      <c r="K129" t="s">
        <v>534</v>
      </c>
      <c r="L129">
        <v>78</v>
      </c>
      <c r="Q129">
        <v>78</v>
      </c>
      <c r="R129">
        <v>74.42</v>
      </c>
      <c r="S129">
        <v>74.010000000000005</v>
      </c>
      <c r="T129">
        <v>78.069999999999993</v>
      </c>
      <c r="Y129">
        <v>78.069999999999993</v>
      </c>
      <c r="Z129">
        <v>109</v>
      </c>
      <c r="AE129">
        <v>12</v>
      </c>
      <c r="AJ129">
        <v>127</v>
      </c>
      <c r="AM129" s="5"/>
      <c r="AO129" s="5"/>
    </row>
    <row r="130" spans="1:41" x14ac:dyDescent="0.35">
      <c r="A130" s="3" t="str">
        <f t="shared" ref="A130:A193" si="2">IF(J130="","",CONCATENATE(J130," ",I130))</f>
        <v>Zach Ion</v>
      </c>
      <c r="B130" s="4">
        <v>46040</v>
      </c>
      <c r="C130" t="s">
        <v>315</v>
      </c>
      <c r="D130" t="s">
        <v>316</v>
      </c>
      <c r="E130" t="s">
        <v>317</v>
      </c>
      <c r="F130" t="s">
        <v>318</v>
      </c>
      <c r="I130" t="s">
        <v>535</v>
      </c>
      <c r="J130" t="s">
        <v>398</v>
      </c>
      <c r="K130" t="s">
        <v>534</v>
      </c>
      <c r="L130">
        <v>73</v>
      </c>
      <c r="Q130">
        <v>73</v>
      </c>
      <c r="R130">
        <v>74.42</v>
      </c>
      <c r="S130">
        <v>74.010000000000005</v>
      </c>
      <c r="T130">
        <v>73.069999999999993</v>
      </c>
      <c r="Y130">
        <v>73.069999999999993</v>
      </c>
      <c r="Z130">
        <v>47</v>
      </c>
      <c r="AE130">
        <v>7</v>
      </c>
      <c r="AJ130">
        <v>127</v>
      </c>
      <c r="AM130" s="5"/>
      <c r="AO130" s="5"/>
    </row>
    <row r="131" spans="1:41" x14ac:dyDescent="0.35">
      <c r="A131" s="3" t="str">
        <f t="shared" si="2"/>
        <v>Jason Norris</v>
      </c>
      <c r="B131" s="4">
        <v>46040</v>
      </c>
      <c r="C131" t="s">
        <v>315</v>
      </c>
      <c r="D131" t="s">
        <v>316</v>
      </c>
      <c r="E131" t="s">
        <v>317</v>
      </c>
      <c r="F131" t="s">
        <v>318</v>
      </c>
      <c r="I131" t="s">
        <v>536</v>
      </c>
      <c r="J131" t="s">
        <v>429</v>
      </c>
      <c r="K131" t="s">
        <v>534</v>
      </c>
      <c r="L131">
        <v>78</v>
      </c>
      <c r="Q131">
        <v>78</v>
      </c>
      <c r="R131">
        <v>74.42</v>
      </c>
      <c r="S131">
        <v>74.010000000000005</v>
      </c>
      <c r="T131">
        <v>78.069999999999993</v>
      </c>
      <c r="Y131">
        <v>78.069999999999993</v>
      </c>
      <c r="Z131">
        <v>109</v>
      </c>
      <c r="AE131">
        <v>12</v>
      </c>
      <c r="AJ131">
        <v>127</v>
      </c>
      <c r="AM131" s="5"/>
      <c r="AO131" s="5"/>
    </row>
    <row r="132" spans="1:41" x14ac:dyDescent="0.35">
      <c r="A132" s="3" t="str">
        <f t="shared" si="2"/>
        <v>Luke Porritt</v>
      </c>
      <c r="B132" s="4">
        <v>46040</v>
      </c>
      <c r="C132" t="s">
        <v>315</v>
      </c>
      <c r="D132" t="s">
        <v>316</v>
      </c>
      <c r="E132" t="s">
        <v>317</v>
      </c>
      <c r="F132" t="s">
        <v>318</v>
      </c>
      <c r="I132" t="s">
        <v>537</v>
      </c>
      <c r="J132" t="s">
        <v>391</v>
      </c>
      <c r="K132" t="s">
        <v>534</v>
      </c>
      <c r="L132">
        <v>74</v>
      </c>
      <c r="Q132">
        <v>74</v>
      </c>
      <c r="R132">
        <v>74.42</v>
      </c>
      <c r="S132">
        <v>74.010000000000005</v>
      </c>
      <c r="T132">
        <v>74.069999999999993</v>
      </c>
      <c r="Y132">
        <v>74.069999999999993</v>
      </c>
      <c r="Z132">
        <v>55</v>
      </c>
      <c r="AE132">
        <v>8</v>
      </c>
      <c r="AJ132">
        <v>127</v>
      </c>
      <c r="AM132" s="5"/>
      <c r="AO132" s="5"/>
    </row>
    <row r="133" spans="1:41" x14ac:dyDescent="0.35">
      <c r="A133" s="3" t="str">
        <f t="shared" si="2"/>
        <v>Toby Walker</v>
      </c>
      <c r="B133" s="4">
        <v>46040</v>
      </c>
      <c r="C133" t="s">
        <v>315</v>
      </c>
      <c r="D133" t="s">
        <v>316</v>
      </c>
      <c r="E133" t="s">
        <v>317</v>
      </c>
      <c r="F133" t="s">
        <v>318</v>
      </c>
      <c r="I133" t="s">
        <v>538</v>
      </c>
      <c r="J133" t="s">
        <v>539</v>
      </c>
      <c r="K133" t="s">
        <v>534</v>
      </c>
      <c r="L133">
        <v>77</v>
      </c>
      <c r="Q133">
        <v>77</v>
      </c>
      <c r="R133">
        <v>74.42</v>
      </c>
      <c r="S133">
        <v>74.010000000000005</v>
      </c>
      <c r="T133">
        <v>77.069999999999993</v>
      </c>
      <c r="Y133">
        <v>77.069999999999993</v>
      </c>
      <c r="Z133">
        <v>102</v>
      </c>
      <c r="AE133">
        <v>11</v>
      </c>
      <c r="AJ133">
        <v>127</v>
      </c>
      <c r="AM133" s="5"/>
      <c r="AO133" s="5"/>
    </row>
    <row r="134" spans="1:41" x14ac:dyDescent="0.35">
      <c r="A134" s="3" t="str">
        <f t="shared" si="2"/>
        <v>Willy Deus</v>
      </c>
      <c r="B134" s="4">
        <v>46040</v>
      </c>
      <c r="C134" t="s">
        <v>540</v>
      </c>
      <c r="D134" t="s">
        <v>541</v>
      </c>
      <c r="E134" t="s">
        <v>542</v>
      </c>
      <c r="F134" t="s">
        <v>543</v>
      </c>
      <c r="I134" t="s">
        <v>544</v>
      </c>
      <c r="J134" t="s">
        <v>545</v>
      </c>
      <c r="K134">
        <v>1</v>
      </c>
      <c r="L134">
        <v>68</v>
      </c>
      <c r="M134">
        <v>68</v>
      </c>
      <c r="N134">
        <v>72</v>
      </c>
      <c r="Q134">
        <v>208</v>
      </c>
      <c r="R134">
        <v>81.08</v>
      </c>
      <c r="S134">
        <v>81.08</v>
      </c>
      <c r="T134">
        <v>73.150000000000006</v>
      </c>
      <c r="U134">
        <v>73.95</v>
      </c>
      <c r="V134">
        <v>79.61</v>
      </c>
      <c r="Y134">
        <v>75.569999999999993</v>
      </c>
      <c r="Z134">
        <v>2</v>
      </c>
      <c r="AA134">
        <v>1</v>
      </c>
      <c r="AB134">
        <v>1</v>
      </c>
      <c r="AE134">
        <v>2</v>
      </c>
      <c r="AF134">
        <v>0</v>
      </c>
      <c r="AG134">
        <v>-1</v>
      </c>
      <c r="AJ134">
        <v>1</v>
      </c>
      <c r="AM134" s="5"/>
      <c r="AO134" s="5"/>
    </row>
    <row r="135" spans="1:41" x14ac:dyDescent="0.35">
      <c r="A135" s="3" t="str">
        <f t="shared" si="2"/>
        <v>Njoroge Kibugu</v>
      </c>
      <c r="B135" s="4">
        <v>46040</v>
      </c>
      <c r="C135" t="s">
        <v>540</v>
      </c>
      <c r="D135" t="s">
        <v>541</v>
      </c>
      <c r="E135" t="s">
        <v>542</v>
      </c>
      <c r="F135" t="s">
        <v>543</v>
      </c>
      <c r="I135" t="s">
        <v>546</v>
      </c>
      <c r="J135" t="s">
        <v>547</v>
      </c>
      <c r="K135">
        <v>2</v>
      </c>
      <c r="L135">
        <v>70</v>
      </c>
      <c r="M135">
        <v>68</v>
      </c>
      <c r="N135">
        <v>71</v>
      </c>
      <c r="Q135">
        <v>209</v>
      </c>
      <c r="R135">
        <v>81.08</v>
      </c>
      <c r="S135">
        <v>81.08</v>
      </c>
      <c r="T135">
        <v>75.150000000000006</v>
      </c>
      <c r="U135">
        <v>73.95</v>
      </c>
      <c r="V135">
        <v>78.61</v>
      </c>
      <c r="Y135">
        <v>75.900000000000006</v>
      </c>
      <c r="Z135">
        <v>9</v>
      </c>
      <c r="AA135">
        <v>3</v>
      </c>
      <c r="AB135">
        <v>2</v>
      </c>
      <c r="AE135">
        <v>4</v>
      </c>
      <c r="AF135">
        <v>2</v>
      </c>
      <c r="AG135">
        <v>1</v>
      </c>
      <c r="AJ135">
        <v>2</v>
      </c>
      <c r="AM135" s="5"/>
      <c r="AO135" s="5"/>
    </row>
    <row r="136" spans="1:41" x14ac:dyDescent="0.35">
      <c r="A136" s="3" t="str">
        <f t="shared" si="2"/>
        <v>David Wakhu</v>
      </c>
      <c r="B136" s="4">
        <v>46040</v>
      </c>
      <c r="C136" t="s">
        <v>540</v>
      </c>
      <c r="D136" t="s">
        <v>541</v>
      </c>
      <c r="E136" t="s">
        <v>542</v>
      </c>
      <c r="F136" t="s">
        <v>543</v>
      </c>
      <c r="I136" t="s">
        <v>548</v>
      </c>
      <c r="J136" t="s">
        <v>380</v>
      </c>
      <c r="K136">
        <v>2</v>
      </c>
      <c r="L136">
        <v>69</v>
      </c>
      <c r="M136">
        <v>69</v>
      </c>
      <c r="N136">
        <v>71</v>
      </c>
      <c r="Q136">
        <v>209</v>
      </c>
      <c r="R136">
        <v>81.08</v>
      </c>
      <c r="S136">
        <v>81.08</v>
      </c>
      <c r="T136">
        <v>74.150000000000006</v>
      </c>
      <c r="U136">
        <v>74.95</v>
      </c>
      <c r="V136">
        <v>78.61</v>
      </c>
      <c r="Y136">
        <v>75.900000000000006</v>
      </c>
      <c r="Z136">
        <v>5</v>
      </c>
      <c r="AA136">
        <v>3</v>
      </c>
      <c r="AB136">
        <v>2</v>
      </c>
      <c r="AE136">
        <v>3</v>
      </c>
      <c r="AF136">
        <v>2</v>
      </c>
      <c r="AG136">
        <v>1</v>
      </c>
      <c r="AJ136">
        <v>2</v>
      </c>
      <c r="AM136" s="5"/>
      <c r="AO136" s="5"/>
    </row>
    <row r="137" spans="1:41" x14ac:dyDescent="0.35">
      <c r="A137" s="3" t="str">
        <f t="shared" si="2"/>
        <v>Ronald Rugumayo</v>
      </c>
      <c r="B137" s="4">
        <v>46040</v>
      </c>
      <c r="C137" t="s">
        <v>540</v>
      </c>
      <c r="D137" t="s">
        <v>541</v>
      </c>
      <c r="E137" t="s">
        <v>542</v>
      </c>
      <c r="F137" t="s">
        <v>543</v>
      </c>
      <c r="I137" t="s">
        <v>549</v>
      </c>
      <c r="J137" t="s">
        <v>550</v>
      </c>
      <c r="K137">
        <v>4</v>
      </c>
      <c r="L137">
        <v>72</v>
      </c>
      <c r="M137">
        <v>67</v>
      </c>
      <c r="N137">
        <v>71</v>
      </c>
      <c r="Q137">
        <v>210</v>
      </c>
      <c r="R137">
        <v>81.08</v>
      </c>
      <c r="S137">
        <v>81.08</v>
      </c>
      <c r="T137">
        <v>77.150000000000006</v>
      </c>
      <c r="U137">
        <v>72.95</v>
      </c>
      <c r="V137">
        <v>78.61</v>
      </c>
      <c r="Y137">
        <v>76.239999999999995</v>
      </c>
      <c r="Z137">
        <v>15</v>
      </c>
      <c r="AA137">
        <v>6</v>
      </c>
      <c r="AB137">
        <v>4</v>
      </c>
      <c r="AE137">
        <v>6</v>
      </c>
      <c r="AF137">
        <v>3</v>
      </c>
      <c r="AG137">
        <v>2</v>
      </c>
      <c r="AJ137">
        <v>4</v>
      </c>
      <c r="AM137" s="5"/>
      <c r="AO137" s="5"/>
    </row>
    <row r="138" spans="1:41" x14ac:dyDescent="0.35">
      <c r="A138" s="3" t="str">
        <f t="shared" si="2"/>
        <v>Greg Snow</v>
      </c>
      <c r="B138" s="4">
        <v>46040</v>
      </c>
      <c r="C138" t="s">
        <v>540</v>
      </c>
      <c r="D138" t="s">
        <v>541</v>
      </c>
      <c r="E138" t="s">
        <v>542</v>
      </c>
      <c r="F138" t="s">
        <v>543</v>
      </c>
      <c r="I138" t="s">
        <v>551</v>
      </c>
      <c r="J138" t="s">
        <v>490</v>
      </c>
      <c r="K138">
        <v>4</v>
      </c>
      <c r="L138">
        <v>69</v>
      </c>
      <c r="M138">
        <v>70</v>
      </c>
      <c r="N138">
        <v>71</v>
      </c>
      <c r="Q138">
        <v>210</v>
      </c>
      <c r="R138">
        <v>81.08</v>
      </c>
      <c r="S138">
        <v>81.08</v>
      </c>
      <c r="T138">
        <v>74.150000000000006</v>
      </c>
      <c r="U138">
        <v>75.95</v>
      </c>
      <c r="V138">
        <v>78.61</v>
      </c>
      <c r="Y138">
        <v>76.239999999999995</v>
      </c>
      <c r="Z138">
        <v>5</v>
      </c>
      <c r="AA138">
        <v>6</v>
      </c>
      <c r="AB138">
        <v>4</v>
      </c>
      <c r="AE138">
        <v>3</v>
      </c>
      <c r="AF138">
        <v>3</v>
      </c>
      <c r="AG138">
        <v>2</v>
      </c>
      <c r="AJ138">
        <v>4</v>
      </c>
      <c r="AM138" s="5"/>
      <c r="AO138" s="5"/>
    </row>
    <row r="139" spans="1:41" x14ac:dyDescent="0.35">
      <c r="A139" s="3" t="str">
        <f t="shared" si="2"/>
        <v>Dismas Indiza</v>
      </c>
      <c r="B139" s="4">
        <v>46040</v>
      </c>
      <c r="C139" t="s">
        <v>540</v>
      </c>
      <c r="D139" t="s">
        <v>541</v>
      </c>
      <c r="E139" t="s">
        <v>542</v>
      </c>
      <c r="F139" t="s">
        <v>543</v>
      </c>
      <c r="I139" t="s">
        <v>552</v>
      </c>
      <c r="J139" t="s">
        <v>553</v>
      </c>
      <c r="K139">
        <v>6</v>
      </c>
      <c r="L139">
        <v>66</v>
      </c>
      <c r="M139">
        <v>75</v>
      </c>
      <c r="N139">
        <v>70</v>
      </c>
      <c r="Q139">
        <v>211</v>
      </c>
      <c r="R139">
        <v>81.08</v>
      </c>
      <c r="S139">
        <v>81.08</v>
      </c>
      <c r="T139">
        <v>71.150000000000006</v>
      </c>
      <c r="U139">
        <v>80.95</v>
      </c>
      <c r="V139">
        <v>77.61</v>
      </c>
      <c r="Y139">
        <v>76.569999999999993</v>
      </c>
      <c r="Z139">
        <v>1</v>
      </c>
      <c r="AA139">
        <v>10</v>
      </c>
      <c r="AB139">
        <v>6</v>
      </c>
      <c r="AE139">
        <v>-2</v>
      </c>
      <c r="AF139">
        <v>5</v>
      </c>
      <c r="AG139">
        <v>3</v>
      </c>
      <c r="AJ139">
        <v>6</v>
      </c>
      <c r="AM139" s="5"/>
      <c r="AO139" s="5"/>
    </row>
    <row r="140" spans="1:41" x14ac:dyDescent="0.35">
      <c r="A140" s="3" t="str">
        <f t="shared" si="2"/>
        <v>Celestin Nsanzuwera</v>
      </c>
      <c r="B140" s="4">
        <v>46040</v>
      </c>
      <c r="C140" t="s">
        <v>540</v>
      </c>
      <c r="D140" t="s">
        <v>541</v>
      </c>
      <c r="E140" t="s">
        <v>542</v>
      </c>
      <c r="F140" t="s">
        <v>543</v>
      </c>
      <c r="I140" t="s">
        <v>554</v>
      </c>
      <c r="J140" t="s">
        <v>555</v>
      </c>
      <c r="K140">
        <v>6</v>
      </c>
      <c r="L140">
        <v>71</v>
      </c>
      <c r="M140">
        <v>73</v>
      </c>
      <c r="N140">
        <v>67</v>
      </c>
      <c r="Q140">
        <v>211</v>
      </c>
      <c r="R140">
        <v>81.08</v>
      </c>
      <c r="S140">
        <v>81.08</v>
      </c>
      <c r="T140">
        <v>76.150000000000006</v>
      </c>
      <c r="U140">
        <v>78.95</v>
      </c>
      <c r="V140">
        <v>74.61</v>
      </c>
      <c r="Y140">
        <v>76.569999999999993</v>
      </c>
      <c r="Z140">
        <v>12</v>
      </c>
      <c r="AA140">
        <v>14</v>
      </c>
      <c r="AB140">
        <v>6</v>
      </c>
      <c r="AE140">
        <v>5</v>
      </c>
      <c r="AF140">
        <v>8</v>
      </c>
      <c r="AG140">
        <v>3</v>
      </c>
      <c r="AJ140">
        <v>6</v>
      </c>
      <c r="AM140" s="5"/>
      <c r="AO140" s="5"/>
    </row>
    <row r="141" spans="1:41" x14ac:dyDescent="0.35">
      <c r="A141" s="3" t="str">
        <f t="shared" si="2"/>
        <v>Mutahi Kibugu</v>
      </c>
      <c r="B141" s="4">
        <v>46040</v>
      </c>
      <c r="C141" t="s">
        <v>540</v>
      </c>
      <c r="D141" t="s">
        <v>541</v>
      </c>
      <c r="E141" t="s">
        <v>542</v>
      </c>
      <c r="F141" t="s">
        <v>543</v>
      </c>
      <c r="I141" t="s">
        <v>546</v>
      </c>
      <c r="J141" t="s">
        <v>556</v>
      </c>
      <c r="K141">
        <v>8</v>
      </c>
      <c r="L141">
        <v>68</v>
      </c>
      <c r="M141">
        <v>68</v>
      </c>
      <c r="N141">
        <v>76</v>
      </c>
      <c r="Q141">
        <v>212</v>
      </c>
      <c r="R141">
        <v>81.08</v>
      </c>
      <c r="S141">
        <v>81.08</v>
      </c>
      <c r="T141">
        <v>73.150000000000006</v>
      </c>
      <c r="U141">
        <v>73.95</v>
      </c>
      <c r="V141">
        <v>83.61</v>
      </c>
      <c r="Y141">
        <v>76.900000000000006</v>
      </c>
      <c r="Z141">
        <v>2</v>
      </c>
      <c r="AA141">
        <v>1</v>
      </c>
      <c r="AB141">
        <v>8</v>
      </c>
      <c r="AE141">
        <v>2</v>
      </c>
      <c r="AF141">
        <v>0</v>
      </c>
      <c r="AG141">
        <v>4</v>
      </c>
      <c r="AJ141">
        <v>8</v>
      </c>
      <c r="AM141" s="5"/>
      <c r="AO141" s="5"/>
    </row>
    <row r="142" spans="1:41" x14ac:dyDescent="0.35">
      <c r="A142" s="3" t="str">
        <f t="shared" si="2"/>
        <v>Taimur Malik</v>
      </c>
      <c r="B142" s="4">
        <v>46040</v>
      </c>
      <c r="C142" t="s">
        <v>540</v>
      </c>
      <c r="D142" t="s">
        <v>541</v>
      </c>
      <c r="E142" t="s">
        <v>542</v>
      </c>
      <c r="F142" t="s">
        <v>543</v>
      </c>
      <c r="I142" t="s">
        <v>557</v>
      </c>
      <c r="J142" t="s">
        <v>558</v>
      </c>
      <c r="K142">
        <v>8</v>
      </c>
      <c r="L142">
        <v>68</v>
      </c>
      <c r="M142">
        <v>71</v>
      </c>
      <c r="N142">
        <v>73</v>
      </c>
      <c r="Q142">
        <v>212</v>
      </c>
      <c r="R142">
        <v>81.08</v>
      </c>
      <c r="S142">
        <v>81.08</v>
      </c>
      <c r="T142">
        <v>73.150000000000006</v>
      </c>
      <c r="U142">
        <v>76.95</v>
      </c>
      <c r="V142">
        <v>80.61</v>
      </c>
      <c r="Y142">
        <v>76.900000000000006</v>
      </c>
      <c r="Z142">
        <v>2</v>
      </c>
      <c r="AA142">
        <v>6</v>
      </c>
      <c r="AB142">
        <v>8</v>
      </c>
      <c r="AE142">
        <v>2</v>
      </c>
      <c r="AF142">
        <v>3</v>
      </c>
      <c r="AG142">
        <v>4</v>
      </c>
      <c r="AJ142">
        <v>8</v>
      </c>
      <c r="AM142" s="5"/>
      <c r="AO142" s="5"/>
    </row>
    <row r="143" spans="1:41" x14ac:dyDescent="0.35">
      <c r="A143" s="3" t="str">
        <f t="shared" si="2"/>
        <v>Mohit Mediratta</v>
      </c>
      <c r="B143" s="4">
        <v>46040</v>
      </c>
      <c r="C143" t="s">
        <v>540</v>
      </c>
      <c r="D143" t="s">
        <v>541</v>
      </c>
      <c r="E143" t="s">
        <v>542</v>
      </c>
      <c r="F143" t="s">
        <v>543</v>
      </c>
      <c r="I143" t="s">
        <v>559</v>
      </c>
      <c r="J143" t="s">
        <v>560</v>
      </c>
      <c r="K143">
        <v>8</v>
      </c>
      <c r="L143">
        <v>69</v>
      </c>
      <c r="M143">
        <v>71</v>
      </c>
      <c r="N143">
        <v>72</v>
      </c>
      <c r="Q143">
        <v>212</v>
      </c>
      <c r="R143">
        <v>81.08</v>
      </c>
      <c r="S143">
        <v>81.08</v>
      </c>
      <c r="T143">
        <v>74.150000000000006</v>
      </c>
      <c r="U143">
        <v>76.95</v>
      </c>
      <c r="V143">
        <v>79.61</v>
      </c>
      <c r="Y143">
        <v>76.900000000000006</v>
      </c>
      <c r="Z143">
        <v>5</v>
      </c>
      <c r="AA143">
        <v>9</v>
      </c>
      <c r="AB143">
        <v>8</v>
      </c>
      <c r="AE143">
        <v>3</v>
      </c>
      <c r="AF143">
        <v>4</v>
      </c>
      <c r="AG143">
        <v>4</v>
      </c>
      <c r="AJ143">
        <v>8</v>
      </c>
      <c r="AM143" s="5"/>
      <c r="AO143" s="5"/>
    </row>
    <row r="144" spans="1:41" x14ac:dyDescent="0.35">
      <c r="A144" s="3" t="str">
        <f t="shared" si="2"/>
        <v>Visitor Mapwanya</v>
      </c>
      <c r="B144" s="4">
        <v>46040</v>
      </c>
      <c r="C144" t="s">
        <v>540</v>
      </c>
      <c r="D144" t="s">
        <v>541</v>
      </c>
      <c r="E144" t="s">
        <v>542</v>
      </c>
      <c r="F144" t="s">
        <v>543</v>
      </c>
      <c r="I144" t="s">
        <v>561</v>
      </c>
      <c r="J144" t="s">
        <v>562</v>
      </c>
      <c r="K144">
        <v>11</v>
      </c>
      <c r="L144">
        <v>69</v>
      </c>
      <c r="M144">
        <v>69</v>
      </c>
      <c r="N144">
        <v>75</v>
      </c>
      <c r="Q144">
        <v>213</v>
      </c>
      <c r="R144">
        <v>81.08</v>
      </c>
      <c r="S144">
        <v>81.08</v>
      </c>
      <c r="T144">
        <v>74.150000000000006</v>
      </c>
      <c r="U144">
        <v>74.95</v>
      </c>
      <c r="V144">
        <v>82.61</v>
      </c>
      <c r="Y144">
        <v>77.239999999999995</v>
      </c>
      <c r="Z144">
        <v>5</v>
      </c>
      <c r="AA144">
        <v>3</v>
      </c>
      <c r="AB144">
        <v>11</v>
      </c>
      <c r="AE144">
        <v>3</v>
      </c>
      <c r="AF144">
        <v>2</v>
      </c>
      <c r="AG144">
        <v>5</v>
      </c>
      <c r="AJ144">
        <v>11</v>
      </c>
      <c r="AM144" s="5"/>
      <c r="AO144" s="5"/>
    </row>
    <row r="145" spans="1:45" x14ac:dyDescent="0.35">
      <c r="A145" s="3" t="str">
        <f t="shared" si="2"/>
        <v>Jacob Okello</v>
      </c>
      <c r="B145" s="4">
        <v>46040</v>
      </c>
      <c r="C145" t="s">
        <v>540</v>
      </c>
      <c r="D145" t="s">
        <v>541</v>
      </c>
      <c r="E145" t="s">
        <v>542</v>
      </c>
      <c r="F145" t="s">
        <v>543</v>
      </c>
      <c r="I145" t="s">
        <v>563</v>
      </c>
      <c r="J145" t="s">
        <v>564</v>
      </c>
      <c r="K145">
        <v>12</v>
      </c>
      <c r="L145">
        <v>70</v>
      </c>
      <c r="M145">
        <v>72</v>
      </c>
      <c r="N145">
        <v>72</v>
      </c>
      <c r="Q145">
        <v>214</v>
      </c>
      <c r="R145">
        <v>81.08</v>
      </c>
      <c r="S145">
        <v>81.08</v>
      </c>
      <c r="T145">
        <v>75.150000000000006</v>
      </c>
      <c r="U145">
        <v>77.95</v>
      </c>
      <c r="V145">
        <v>79.61</v>
      </c>
      <c r="Y145">
        <v>77.569999999999993</v>
      </c>
      <c r="Z145">
        <v>9</v>
      </c>
      <c r="AA145">
        <v>11</v>
      </c>
      <c r="AB145">
        <v>12</v>
      </c>
      <c r="AE145">
        <v>4</v>
      </c>
      <c r="AF145">
        <v>6</v>
      </c>
      <c r="AG145">
        <v>6</v>
      </c>
      <c r="AJ145">
        <v>12</v>
      </c>
      <c r="AM145" s="5"/>
      <c r="AO145" s="5"/>
    </row>
    <row r="146" spans="1:45" x14ac:dyDescent="0.35">
      <c r="A146" s="3" t="str">
        <f t="shared" si="2"/>
        <v>Paul Chidale</v>
      </c>
      <c r="B146" s="4">
        <v>46040</v>
      </c>
      <c r="C146" t="s">
        <v>540</v>
      </c>
      <c r="D146" t="s">
        <v>541</v>
      </c>
      <c r="E146" t="s">
        <v>542</v>
      </c>
      <c r="F146" t="s">
        <v>543</v>
      </c>
      <c r="I146" t="s">
        <v>565</v>
      </c>
      <c r="J146" t="s">
        <v>566</v>
      </c>
      <c r="K146">
        <v>13</v>
      </c>
      <c r="L146">
        <v>73</v>
      </c>
      <c r="M146">
        <v>70</v>
      </c>
      <c r="N146">
        <v>73</v>
      </c>
      <c r="Q146">
        <v>216</v>
      </c>
      <c r="R146">
        <v>81.08</v>
      </c>
      <c r="S146">
        <v>81.08</v>
      </c>
      <c r="T146">
        <v>78.150000000000006</v>
      </c>
      <c r="U146">
        <v>75.95</v>
      </c>
      <c r="V146">
        <v>80.61</v>
      </c>
      <c r="Y146">
        <v>78.239999999999995</v>
      </c>
      <c r="Z146">
        <v>19</v>
      </c>
      <c r="AA146">
        <v>12</v>
      </c>
      <c r="AB146">
        <v>13</v>
      </c>
      <c r="AE146">
        <v>7</v>
      </c>
      <c r="AF146">
        <v>7</v>
      </c>
      <c r="AG146">
        <v>8</v>
      </c>
      <c r="AJ146">
        <v>13</v>
      </c>
      <c r="AM146" s="5"/>
      <c r="AO146" s="5"/>
    </row>
    <row r="147" spans="1:45" x14ac:dyDescent="0.35">
      <c r="A147" s="3" t="str">
        <f t="shared" si="2"/>
        <v>Nuru Mollel</v>
      </c>
      <c r="B147" s="4">
        <v>46040</v>
      </c>
      <c r="C147" t="s">
        <v>540</v>
      </c>
      <c r="D147" t="s">
        <v>541</v>
      </c>
      <c r="E147" t="s">
        <v>542</v>
      </c>
      <c r="F147" t="s">
        <v>543</v>
      </c>
      <c r="I147" t="s">
        <v>567</v>
      </c>
      <c r="J147" t="s">
        <v>568</v>
      </c>
      <c r="K147">
        <v>13</v>
      </c>
      <c r="L147">
        <v>74</v>
      </c>
      <c r="M147">
        <v>71</v>
      </c>
      <c r="N147">
        <v>71</v>
      </c>
      <c r="Q147">
        <v>216</v>
      </c>
      <c r="R147">
        <v>81.08</v>
      </c>
      <c r="S147">
        <v>81.08</v>
      </c>
      <c r="T147">
        <v>79.150000000000006</v>
      </c>
      <c r="U147">
        <v>76.95</v>
      </c>
      <c r="V147">
        <v>78.61</v>
      </c>
      <c r="Y147">
        <v>78.239999999999995</v>
      </c>
      <c r="Z147">
        <v>22</v>
      </c>
      <c r="AA147">
        <v>16</v>
      </c>
      <c r="AB147">
        <v>13</v>
      </c>
      <c r="AE147">
        <v>8</v>
      </c>
      <c r="AF147">
        <v>9</v>
      </c>
      <c r="AG147">
        <v>8</v>
      </c>
      <c r="AJ147">
        <v>13</v>
      </c>
      <c r="AM147" s="5"/>
      <c r="AO147" s="5"/>
    </row>
    <row r="148" spans="1:45" x14ac:dyDescent="0.35">
      <c r="A148" s="3" t="str">
        <f t="shared" si="2"/>
        <v>Samuel Njorege Chege</v>
      </c>
      <c r="B148" s="4">
        <v>46040</v>
      </c>
      <c r="C148" t="s">
        <v>540</v>
      </c>
      <c r="D148" t="s">
        <v>541</v>
      </c>
      <c r="E148" t="s">
        <v>542</v>
      </c>
      <c r="F148" t="s">
        <v>543</v>
      </c>
      <c r="I148" t="s">
        <v>569</v>
      </c>
      <c r="J148" t="s">
        <v>421</v>
      </c>
      <c r="K148">
        <v>13</v>
      </c>
      <c r="L148">
        <v>73</v>
      </c>
      <c r="M148">
        <v>74</v>
      </c>
      <c r="N148">
        <v>69</v>
      </c>
      <c r="Q148">
        <v>216</v>
      </c>
      <c r="R148">
        <v>81.08</v>
      </c>
      <c r="S148">
        <v>81.08</v>
      </c>
      <c r="T148">
        <v>78.150000000000006</v>
      </c>
      <c r="U148">
        <v>79.95</v>
      </c>
      <c r="V148">
        <v>76.61</v>
      </c>
      <c r="Y148">
        <v>78.239999999999995</v>
      </c>
      <c r="Z148">
        <v>19</v>
      </c>
      <c r="AA148">
        <v>25</v>
      </c>
      <c r="AB148">
        <v>13</v>
      </c>
      <c r="AE148">
        <v>7</v>
      </c>
      <c r="AF148">
        <v>11</v>
      </c>
      <c r="AG148">
        <v>8</v>
      </c>
      <c r="AJ148">
        <v>13</v>
      </c>
      <c r="AM148" s="5"/>
      <c r="AO148" s="5"/>
    </row>
    <row r="149" spans="1:45" x14ac:dyDescent="0.35">
      <c r="A149" s="3" t="str">
        <f t="shared" si="2"/>
        <v>John Lejirma</v>
      </c>
      <c r="B149" s="4">
        <v>46040</v>
      </c>
      <c r="C149" t="s">
        <v>540</v>
      </c>
      <c r="D149" t="s">
        <v>541</v>
      </c>
      <c r="E149" t="s">
        <v>542</v>
      </c>
      <c r="F149" t="s">
        <v>543</v>
      </c>
      <c r="I149" t="s">
        <v>570</v>
      </c>
      <c r="J149" t="s">
        <v>319</v>
      </c>
      <c r="K149">
        <v>16</v>
      </c>
      <c r="L149">
        <v>74</v>
      </c>
      <c r="M149">
        <v>71</v>
      </c>
      <c r="N149">
        <v>72</v>
      </c>
      <c r="Q149">
        <v>217</v>
      </c>
      <c r="R149">
        <v>81.08</v>
      </c>
      <c r="S149">
        <v>81.08</v>
      </c>
      <c r="T149">
        <v>79.150000000000006</v>
      </c>
      <c r="U149">
        <v>76.95</v>
      </c>
      <c r="V149">
        <v>79.61</v>
      </c>
      <c r="Y149">
        <v>78.569999999999993</v>
      </c>
      <c r="Z149">
        <v>22</v>
      </c>
      <c r="AA149">
        <v>16</v>
      </c>
      <c r="AB149">
        <v>16</v>
      </c>
      <c r="AE149">
        <v>8</v>
      </c>
      <c r="AF149">
        <v>9</v>
      </c>
      <c r="AG149">
        <v>9</v>
      </c>
      <c r="AJ149">
        <v>16</v>
      </c>
      <c r="AM149" s="5"/>
      <c r="AO149" s="5"/>
    </row>
    <row r="150" spans="1:45" x14ac:dyDescent="0.35">
      <c r="A150" s="3" t="str">
        <f t="shared" si="2"/>
        <v>Tony Omuli</v>
      </c>
      <c r="B150" s="4">
        <v>46040</v>
      </c>
      <c r="C150" t="s">
        <v>540</v>
      </c>
      <c r="D150" t="s">
        <v>541</v>
      </c>
      <c r="E150" t="s">
        <v>542</v>
      </c>
      <c r="F150" t="s">
        <v>543</v>
      </c>
      <c r="I150" t="s">
        <v>571</v>
      </c>
      <c r="J150" t="s">
        <v>572</v>
      </c>
      <c r="K150">
        <v>16</v>
      </c>
      <c r="L150">
        <v>76</v>
      </c>
      <c r="M150">
        <v>67</v>
      </c>
      <c r="N150">
        <v>74</v>
      </c>
      <c r="Q150">
        <v>217</v>
      </c>
      <c r="R150">
        <v>81.08</v>
      </c>
      <c r="S150">
        <v>81.08</v>
      </c>
      <c r="T150">
        <v>81.150000000000006</v>
      </c>
      <c r="U150">
        <v>72.95</v>
      </c>
      <c r="V150">
        <v>81.61</v>
      </c>
      <c r="Y150">
        <v>78.569999999999993</v>
      </c>
      <c r="Z150">
        <v>31</v>
      </c>
      <c r="AA150">
        <v>12</v>
      </c>
      <c r="AB150">
        <v>16</v>
      </c>
      <c r="AE150">
        <v>10</v>
      </c>
      <c r="AF150">
        <v>7</v>
      </c>
      <c r="AG150">
        <v>9</v>
      </c>
      <c r="AJ150">
        <v>16</v>
      </c>
      <c r="AM150" s="5"/>
      <c r="AO150" s="5"/>
    </row>
    <row r="151" spans="1:45" x14ac:dyDescent="0.35">
      <c r="A151" s="3" t="str">
        <f t="shared" si="2"/>
        <v>Dusabe Felix</v>
      </c>
      <c r="B151" s="4">
        <v>46040</v>
      </c>
      <c r="C151" t="s">
        <v>540</v>
      </c>
      <c r="D151" t="s">
        <v>541</v>
      </c>
      <c r="E151" t="s">
        <v>542</v>
      </c>
      <c r="F151" t="s">
        <v>543</v>
      </c>
      <c r="I151" t="s">
        <v>573</v>
      </c>
      <c r="J151" t="s">
        <v>574</v>
      </c>
      <c r="K151">
        <v>18</v>
      </c>
      <c r="L151">
        <v>71</v>
      </c>
      <c r="M151">
        <v>74</v>
      </c>
      <c r="N151">
        <v>73</v>
      </c>
      <c r="Q151">
        <v>218</v>
      </c>
      <c r="R151">
        <v>81.08</v>
      </c>
      <c r="S151">
        <v>81.08</v>
      </c>
      <c r="T151">
        <v>76.150000000000006</v>
      </c>
      <c r="U151">
        <v>79.95</v>
      </c>
      <c r="V151">
        <v>80.61</v>
      </c>
      <c r="Y151">
        <v>78.900000000000006</v>
      </c>
      <c r="Z151">
        <v>12</v>
      </c>
      <c r="AA151">
        <v>16</v>
      </c>
      <c r="AB151">
        <v>18</v>
      </c>
      <c r="AE151">
        <v>5</v>
      </c>
      <c r="AF151">
        <v>9</v>
      </c>
      <c r="AG151">
        <v>10</v>
      </c>
      <c r="AJ151">
        <v>18</v>
      </c>
      <c r="AM151" s="5"/>
      <c r="AO151" s="5"/>
    </row>
    <row r="152" spans="1:45" x14ac:dyDescent="0.35">
      <c r="A152" s="3" t="str">
        <f t="shared" si="2"/>
        <v>Kamalo Bako</v>
      </c>
      <c r="B152" s="4">
        <v>46040</v>
      </c>
      <c r="C152" t="s">
        <v>540</v>
      </c>
      <c r="D152" t="s">
        <v>541</v>
      </c>
      <c r="E152" t="s">
        <v>542</v>
      </c>
      <c r="F152" t="s">
        <v>543</v>
      </c>
      <c r="I152" t="s">
        <v>575</v>
      </c>
      <c r="J152" t="s">
        <v>576</v>
      </c>
      <c r="K152">
        <v>19</v>
      </c>
      <c r="L152">
        <v>75</v>
      </c>
      <c r="M152">
        <v>73</v>
      </c>
      <c r="N152">
        <v>71</v>
      </c>
      <c r="Q152">
        <v>219</v>
      </c>
      <c r="R152">
        <v>81.08</v>
      </c>
      <c r="S152">
        <v>81.08</v>
      </c>
      <c r="T152">
        <v>80.150000000000006</v>
      </c>
      <c r="U152">
        <v>78.95</v>
      </c>
      <c r="V152">
        <v>78.61</v>
      </c>
      <c r="Y152">
        <v>79.239999999999995</v>
      </c>
      <c r="Z152">
        <v>28</v>
      </c>
      <c r="AA152">
        <v>26</v>
      </c>
      <c r="AB152">
        <v>19</v>
      </c>
      <c r="AE152">
        <v>9</v>
      </c>
      <c r="AF152">
        <v>12</v>
      </c>
      <c r="AG152">
        <v>11</v>
      </c>
      <c r="AJ152">
        <v>19</v>
      </c>
      <c r="AM152" s="5"/>
      <c r="AO152" s="5"/>
    </row>
    <row r="153" spans="1:45" x14ac:dyDescent="0.35">
      <c r="A153" s="3" t="str">
        <f t="shared" si="2"/>
        <v>Gaita Rodell</v>
      </c>
      <c r="B153" s="4">
        <v>46040</v>
      </c>
      <c r="C153" t="s">
        <v>540</v>
      </c>
      <c r="D153" t="s">
        <v>541</v>
      </c>
      <c r="E153" t="s">
        <v>542</v>
      </c>
      <c r="F153" t="s">
        <v>543</v>
      </c>
      <c r="I153" t="s">
        <v>577</v>
      </c>
      <c r="J153" t="s">
        <v>578</v>
      </c>
      <c r="K153">
        <v>19</v>
      </c>
      <c r="L153">
        <v>74</v>
      </c>
      <c r="M153">
        <v>72</v>
      </c>
      <c r="N153">
        <v>73</v>
      </c>
      <c r="Q153">
        <v>219</v>
      </c>
      <c r="R153">
        <v>81.08</v>
      </c>
      <c r="S153">
        <v>81.08</v>
      </c>
      <c r="T153">
        <v>79.150000000000006</v>
      </c>
      <c r="U153">
        <v>77.95</v>
      </c>
      <c r="V153">
        <v>80.61</v>
      </c>
      <c r="Y153">
        <v>79.239999999999995</v>
      </c>
      <c r="Z153">
        <v>22</v>
      </c>
      <c r="AA153">
        <v>19</v>
      </c>
      <c r="AB153">
        <v>19</v>
      </c>
      <c r="AE153">
        <v>8</v>
      </c>
      <c r="AF153">
        <v>10</v>
      </c>
      <c r="AG153">
        <v>11</v>
      </c>
      <c r="AJ153">
        <v>19</v>
      </c>
      <c r="AM153" s="5"/>
      <c r="AO153" s="5"/>
    </row>
    <row r="154" spans="1:45" x14ac:dyDescent="0.35">
      <c r="A154" s="3" t="str">
        <f t="shared" si="2"/>
        <v>Ken Abuto</v>
      </c>
      <c r="B154" s="4">
        <v>46040</v>
      </c>
      <c r="C154" t="s">
        <v>540</v>
      </c>
      <c r="D154" t="s">
        <v>541</v>
      </c>
      <c r="E154" t="s">
        <v>542</v>
      </c>
      <c r="F154" t="s">
        <v>543</v>
      </c>
      <c r="I154" t="s">
        <v>579</v>
      </c>
      <c r="J154" t="s">
        <v>580</v>
      </c>
      <c r="K154">
        <v>21</v>
      </c>
      <c r="L154">
        <v>72</v>
      </c>
      <c r="M154">
        <v>74</v>
      </c>
      <c r="N154">
        <v>74</v>
      </c>
      <c r="Q154">
        <v>220</v>
      </c>
      <c r="R154">
        <v>81.08</v>
      </c>
      <c r="S154">
        <v>81.08</v>
      </c>
      <c r="T154">
        <v>77.150000000000006</v>
      </c>
      <c r="U154">
        <v>79.95</v>
      </c>
      <c r="V154">
        <v>81.61</v>
      </c>
      <c r="Y154">
        <v>79.569999999999993</v>
      </c>
      <c r="Z154">
        <v>15</v>
      </c>
      <c r="AA154">
        <v>19</v>
      </c>
      <c r="AB154">
        <v>21</v>
      </c>
      <c r="AE154">
        <v>6</v>
      </c>
      <c r="AF154">
        <v>10</v>
      </c>
      <c r="AG154">
        <v>12</v>
      </c>
      <c r="AJ154">
        <v>21</v>
      </c>
      <c r="AM154" s="5"/>
      <c r="AO154" s="5"/>
    </row>
    <row r="155" spans="1:45" x14ac:dyDescent="0.35">
      <c r="A155" s="3" t="str">
        <f t="shared" si="2"/>
        <v>Simon Ngigi</v>
      </c>
      <c r="B155" s="4">
        <v>46040</v>
      </c>
      <c r="C155" t="s">
        <v>540</v>
      </c>
      <c r="D155" t="s">
        <v>541</v>
      </c>
      <c r="E155" t="s">
        <v>542</v>
      </c>
      <c r="F155" t="s">
        <v>543</v>
      </c>
      <c r="I155" t="s">
        <v>581</v>
      </c>
      <c r="J155" t="s">
        <v>582</v>
      </c>
      <c r="K155">
        <v>21</v>
      </c>
      <c r="L155">
        <v>77</v>
      </c>
      <c r="M155">
        <v>69</v>
      </c>
      <c r="N155">
        <v>74</v>
      </c>
      <c r="Q155">
        <v>220</v>
      </c>
      <c r="R155">
        <v>81.08</v>
      </c>
      <c r="S155">
        <v>81.08</v>
      </c>
      <c r="T155">
        <v>82.15</v>
      </c>
      <c r="U155">
        <v>74.95</v>
      </c>
      <c r="V155">
        <v>81.61</v>
      </c>
      <c r="Y155">
        <v>79.569999999999993</v>
      </c>
      <c r="Z155">
        <v>37</v>
      </c>
      <c r="AA155">
        <v>19</v>
      </c>
      <c r="AB155">
        <v>21</v>
      </c>
      <c r="AE155">
        <v>11</v>
      </c>
      <c r="AF155">
        <v>10</v>
      </c>
      <c r="AG155">
        <v>12</v>
      </c>
      <c r="AJ155">
        <v>21</v>
      </c>
      <c r="AM155" s="5"/>
      <c r="AO155" s="5"/>
    </row>
    <row r="156" spans="1:45" x14ac:dyDescent="0.35">
      <c r="A156" s="3" t="str">
        <f t="shared" si="2"/>
        <v>Abraham Ainamani</v>
      </c>
      <c r="B156" s="4">
        <v>46040</v>
      </c>
      <c r="C156" t="s">
        <v>540</v>
      </c>
      <c r="D156" t="s">
        <v>541</v>
      </c>
      <c r="E156" t="s">
        <v>542</v>
      </c>
      <c r="F156" t="s">
        <v>543</v>
      </c>
      <c r="I156" t="s">
        <v>583</v>
      </c>
      <c r="J156" t="s">
        <v>584</v>
      </c>
      <c r="K156">
        <v>23</v>
      </c>
      <c r="L156">
        <v>74</v>
      </c>
      <c r="M156">
        <v>72</v>
      </c>
      <c r="N156">
        <v>75</v>
      </c>
      <c r="Q156">
        <v>221</v>
      </c>
      <c r="R156">
        <v>81.08</v>
      </c>
      <c r="S156">
        <v>81.08</v>
      </c>
      <c r="T156">
        <v>79.150000000000006</v>
      </c>
      <c r="U156">
        <v>77.95</v>
      </c>
      <c r="V156">
        <v>82.61</v>
      </c>
      <c r="Y156">
        <v>79.900000000000006</v>
      </c>
      <c r="Z156">
        <v>22</v>
      </c>
      <c r="AA156">
        <v>19</v>
      </c>
      <c r="AB156">
        <v>23</v>
      </c>
      <c r="AE156">
        <v>8</v>
      </c>
      <c r="AF156">
        <v>10</v>
      </c>
      <c r="AG156">
        <v>13</v>
      </c>
      <c r="AJ156">
        <v>23</v>
      </c>
      <c r="AM156" s="5"/>
      <c r="AO156" s="5"/>
    </row>
    <row r="157" spans="1:45" x14ac:dyDescent="0.35">
      <c r="A157" s="3" t="str">
        <f t="shared" si="2"/>
        <v>Phillip Kasozi</v>
      </c>
      <c r="B157" s="4">
        <v>46040</v>
      </c>
      <c r="C157" t="s">
        <v>540</v>
      </c>
      <c r="D157" t="s">
        <v>541</v>
      </c>
      <c r="E157" t="s">
        <v>542</v>
      </c>
      <c r="F157" t="s">
        <v>543</v>
      </c>
      <c r="I157" t="s">
        <v>585</v>
      </c>
      <c r="J157" t="s">
        <v>586</v>
      </c>
      <c r="K157">
        <v>23</v>
      </c>
      <c r="L157">
        <v>73</v>
      </c>
      <c r="M157">
        <v>73</v>
      </c>
      <c r="N157">
        <v>75</v>
      </c>
      <c r="Q157">
        <v>221</v>
      </c>
      <c r="R157">
        <v>81.08</v>
      </c>
      <c r="S157">
        <v>81.08</v>
      </c>
      <c r="T157">
        <v>78.150000000000006</v>
      </c>
      <c r="U157">
        <v>78.95</v>
      </c>
      <c r="V157">
        <v>82.61</v>
      </c>
      <c r="Y157">
        <v>79.900000000000006</v>
      </c>
      <c r="Z157">
        <v>19</v>
      </c>
      <c r="AA157">
        <v>19</v>
      </c>
      <c r="AB157">
        <v>23</v>
      </c>
      <c r="AE157">
        <v>7</v>
      </c>
      <c r="AF157">
        <v>10</v>
      </c>
      <c r="AG157">
        <v>13</v>
      </c>
      <c r="AJ157">
        <v>23</v>
      </c>
      <c r="AM157" s="5"/>
      <c r="AO157" s="5"/>
    </row>
    <row r="158" spans="1:45" x14ac:dyDescent="0.35">
      <c r="A158" s="3" t="str">
        <f t="shared" si="2"/>
        <v>Riz Charania</v>
      </c>
      <c r="B158" s="4">
        <v>46040</v>
      </c>
      <c r="C158" t="s">
        <v>540</v>
      </c>
      <c r="D158" t="s">
        <v>541</v>
      </c>
      <c r="E158" t="s">
        <v>542</v>
      </c>
      <c r="F158" t="s">
        <v>543</v>
      </c>
      <c r="I158" t="s">
        <v>587</v>
      </c>
      <c r="J158" t="s">
        <v>588</v>
      </c>
      <c r="K158">
        <v>25</v>
      </c>
      <c r="L158">
        <v>72</v>
      </c>
      <c r="M158">
        <v>77</v>
      </c>
      <c r="N158">
        <v>74</v>
      </c>
      <c r="Q158">
        <v>223</v>
      </c>
      <c r="R158">
        <v>81.08</v>
      </c>
      <c r="S158">
        <v>81.08</v>
      </c>
      <c r="T158">
        <v>77.150000000000006</v>
      </c>
      <c r="U158">
        <v>82.95</v>
      </c>
      <c r="V158">
        <v>81.61</v>
      </c>
      <c r="Y158">
        <v>80.569999999999993</v>
      </c>
      <c r="Z158">
        <v>15</v>
      </c>
      <c r="AA158">
        <v>28</v>
      </c>
      <c r="AB158">
        <v>25</v>
      </c>
      <c r="AE158">
        <v>6</v>
      </c>
      <c r="AF158">
        <v>13</v>
      </c>
      <c r="AG158">
        <v>15</v>
      </c>
      <c r="AJ158">
        <v>25</v>
      </c>
      <c r="AM158" s="5"/>
      <c r="AO158" s="5"/>
      <c r="AQ158" s="5"/>
      <c r="AS158" s="5"/>
    </row>
    <row r="159" spans="1:45" x14ac:dyDescent="0.35">
      <c r="A159" s="3" t="str">
        <f t="shared" si="2"/>
        <v>David Kamulindwa</v>
      </c>
      <c r="B159" s="4">
        <v>46040</v>
      </c>
      <c r="C159" t="s">
        <v>540</v>
      </c>
      <c r="D159" t="s">
        <v>541</v>
      </c>
      <c r="E159" t="s">
        <v>542</v>
      </c>
      <c r="F159" t="s">
        <v>543</v>
      </c>
      <c r="I159" t="s">
        <v>589</v>
      </c>
      <c r="J159" t="s">
        <v>380</v>
      </c>
      <c r="K159">
        <v>25</v>
      </c>
      <c r="L159">
        <v>74</v>
      </c>
      <c r="M159">
        <v>74</v>
      </c>
      <c r="N159">
        <v>75</v>
      </c>
      <c r="Q159">
        <v>223</v>
      </c>
      <c r="R159">
        <v>81.08</v>
      </c>
      <c r="S159">
        <v>81.08</v>
      </c>
      <c r="T159">
        <v>79.150000000000006</v>
      </c>
      <c r="U159">
        <v>79.95</v>
      </c>
      <c r="V159">
        <v>82.61</v>
      </c>
      <c r="Y159">
        <v>80.569999999999993</v>
      </c>
      <c r="Z159">
        <v>22</v>
      </c>
      <c r="AA159">
        <v>26</v>
      </c>
      <c r="AB159">
        <v>25</v>
      </c>
      <c r="AE159">
        <v>8</v>
      </c>
      <c r="AF159">
        <v>12</v>
      </c>
      <c r="AG159">
        <v>15</v>
      </c>
      <c r="AJ159">
        <v>25</v>
      </c>
      <c r="AM159" s="5"/>
      <c r="AO159" s="5"/>
      <c r="AQ159" s="5"/>
      <c r="AS159" s="5"/>
    </row>
    <row r="160" spans="1:45" x14ac:dyDescent="0.35">
      <c r="A160" s="3" t="str">
        <f t="shared" si="2"/>
        <v>Abraham Galgalo</v>
      </c>
      <c r="B160" s="4">
        <v>46040</v>
      </c>
      <c r="C160" t="s">
        <v>540</v>
      </c>
      <c r="D160" t="s">
        <v>541</v>
      </c>
      <c r="E160" t="s">
        <v>542</v>
      </c>
      <c r="F160" t="s">
        <v>543</v>
      </c>
      <c r="I160" t="s">
        <v>590</v>
      </c>
      <c r="J160" t="s">
        <v>584</v>
      </c>
      <c r="K160">
        <v>27</v>
      </c>
      <c r="L160">
        <v>71</v>
      </c>
      <c r="M160">
        <v>73</v>
      </c>
      <c r="N160">
        <v>81</v>
      </c>
      <c r="Q160">
        <v>225</v>
      </c>
      <c r="R160">
        <v>81.08</v>
      </c>
      <c r="S160">
        <v>81.08</v>
      </c>
      <c r="T160">
        <v>76.150000000000006</v>
      </c>
      <c r="U160">
        <v>78.95</v>
      </c>
      <c r="V160">
        <v>88.61</v>
      </c>
      <c r="Y160">
        <v>81.239999999999995</v>
      </c>
      <c r="Z160">
        <v>12</v>
      </c>
      <c r="AA160">
        <v>14</v>
      </c>
      <c r="AB160">
        <v>27</v>
      </c>
      <c r="AE160">
        <v>5</v>
      </c>
      <c r="AF160">
        <v>8</v>
      </c>
      <c r="AG160">
        <v>17</v>
      </c>
      <c r="AJ160">
        <v>27</v>
      </c>
      <c r="AM160" s="5"/>
      <c r="AO160" s="5"/>
      <c r="AQ160" s="5"/>
      <c r="AS160" s="5"/>
    </row>
    <row r="161" spans="1:45" x14ac:dyDescent="0.35">
      <c r="A161" s="3" t="str">
        <f t="shared" si="2"/>
        <v>George Felix</v>
      </c>
      <c r="B161" s="4">
        <v>46040</v>
      </c>
      <c r="C161" t="s">
        <v>540</v>
      </c>
      <c r="D161" t="s">
        <v>541</v>
      </c>
      <c r="E161" t="s">
        <v>542</v>
      </c>
      <c r="F161" t="s">
        <v>543</v>
      </c>
      <c r="I161" t="s">
        <v>573</v>
      </c>
      <c r="J161" t="s">
        <v>501</v>
      </c>
      <c r="K161">
        <v>28</v>
      </c>
      <c r="L161">
        <v>81</v>
      </c>
      <c r="M161">
        <v>68</v>
      </c>
      <c r="N161">
        <v>77</v>
      </c>
      <c r="Q161">
        <v>226</v>
      </c>
      <c r="R161">
        <v>81.08</v>
      </c>
      <c r="S161">
        <v>81.08</v>
      </c>
      <c r="T161">
        <v>86.15</v>
      </c>
      <c r="U161">
        <v>73.95</v>
      </c>
      <c r="V161">
        <v>84.61</v>
      </c>
      <c r="Y161">
        <v>81.569999999999993</v>
      </c>
      <c r="Z161">
        <v>63</v>
      </c>
      <c r="AA161">
        <v>28</v>
      </c>
      <c r="AB161">
        <v>28</v>
      </c>
      <c r="AE161">
        <v>15</v>
      </c>
      <c r="AF161">
        <v>13</v>
      </c>
      <c r="AG161">
        <v>18</v>
      </c>
      <c r="AJ161">
        <v>28</v>
      </c>
      <c r="AM161" s="5"/>
      <c r="AO161" s="5"/>
      <c r="AQ161" s="5"/>
      <c r="AS161" s="5"/>
    </row>
    <row r="162" spans="1:45" x14ac:dyDescent="0.35">
      <c r="A162" s="3" t="str">
        <f t="shared" si="2"/>
        <v>Denis Anguyo</v>
      </c>
      <c r="B162" s="4">
        <v>46040</v>
      </c>
      <c r="C162" t="s">
        <v>540</v>
      </c>
      <c r="D162" t="s">
        <v>541</v>
      </c>
      <c r="E162" t="s">
        <v>542</v>
      </c>
      <c r="F162" t="s">
        <v>543</v>
      </c>
      <c r="I162" t="s">
        <v>591</v>
      </c>
      <c r="J162" t="s">
        <v>592</v>
      </c>
      <c r="K162">
        <v>29</v>
      </c>
      <c r="L162">
        <v>75</v>
      </c>
      <c r="M162">
        <v>74</v>
      </c>
      <c r="N162">
        <v>79</v>
      </c>
      <c r="Q162">
        <v>228</v>
      </c>
      <c r="R162">
        <v>81.08</v>
      </c>
      <c r="S162">
        <v>81.08</v>
      </c>
      <c r="T162">
        <v>80.150000000000006</v>
      </c>
      <c r="U162">
        <v>79.95</v>
      </c>
      <c r="V162">
        <v>86.61</v>
      </c>
      <c r="Y162">
        <v>82.24</v>
      </c>
      <c r="Z162">
        <v>28</v>
      </c>
      <c r="AA162">
        <v>28</v>
      </c>
      <c r="AB162">
        <v>29</v>
      </c>
      <c r="AE162">
        <v>9</v>
      </c>
      <c r="AF162">
        <v>13</v>
      </c>
      <c r="AG162">
        <v>20</v>
      </c>
      <c r="AJ162">
        <v>29</v>
      </c>
      <c r="AM162" s="5"/>
      <c r="AO162" s="5"/>
      <c r="AQ162" s="5"/>
      <c r="AS162" s="5"/>
    </row>
    <row r="163" spans="1:45" x14ac:dyDescent="0.35">
      <c r="A163" s="3" t="str">
        <f t="shared" si="2"/>
        <v>Gift Willy</v>
      </c>
      <c r="B163" s="4">
        <v>46040</v>
      </c>
      <c r="C163" t="s">
        <v>540</v>
      </c>
      <c r="D163" t="s">
        <v>541</v>
      </c>
      <c r="E163" t="s">
        <v>542</v>
      </c>
      <c r="F163" t="s">
        <v>543</v>
      </c>
      <c r="I163" t="s">
        <v>545</v>
      </c>
      <c r="J163" t="s">
        <v>593</v>
      </c>
      <c r="K163">
        <v>30</v>
      </c>
      <c r="L163">
        <v>76</v>
      </c>
      <c r="M163">
        <v>70</v>
      </c>
      <c r="N163">
        <v>83</v>
      </c>
      <c r="Q163">
        <v>229</v>
      </c>
      <c r="R163">
        <v>81.08</v>
      </c>
      <c r="S163">
        <v>81.08</v>
      </c>
      <c r="T163">
        <v>81.150000000000006</v>
      </c>
      <c r="U163">
        <v>75.95</v>
      </c>
      <c r="V163">
        <v>90.61</v>
      </c>
      <c r="Y163">
        <v>82.57</v>
      </c>
      <c r="Z163">
        <v>31</v>
      </c>
      <c r="AA163">
        <v>19</v>
      </c>
      <c r="AB163">
        <v>30</v>
      </c>
      <c r="AE163">
        <v>10</v>
      </c>
      <c r="AF163">
        <v>10</v>
      </c>
      <c r="AG163">
        <v>21</v>
      </c>
      <c r="AJ163">
        <v>30</v>
      </c>
      <c r="AM163" s="5"/>
      <c r="AO163" s="5"/>
      <c r="AQ163" s="5"/>
      <c r="AS163" s="5"/>
    </row>
    <row r="164" spans="1:45" x14ac:dyDescent="0.35">
      <c r="A164" s="3" t="str">
        <f t="shared" si="2"/>
        <v>Hitayezu Jean D'Amour</v>
      </c>
      <c r="B164" s="4">
        <v>46040</v>
      </c>
      <c r="C164" t="s">
        <v>540</v>
      </c>
      <c r="D164" t="s">
        <v>541</v>
      </c>
      <c r="E164" t="s">
        <v>542</v>
      </c>
      <c r="F164" t="s">
        <v>543</v>
      </c>
      <c r="I164" t="s">
        <v>594</v>
      </c>
      <c r="J164" t="s">
        <v>595</v>
      </c>
      <c r="K164" t="s">
        <v>435</v>
      </c>
      <c r="L164">
        <v>77</v>
      </c>
      <c r="M164">
        <v>73</v>
      </c>
      <c r="Q164">
        <v>150</v>
      </c>
      <c r="R164">
        <v>81.08</v>
      </c>
      <c r="S164">
        <v>81.08</v>
      </c>
      <c r="T164">
        <v>82.15</v>
      </c>
      <c r="U164">
        <v>78.95</v>
      </c>
      <c r="Y164">
        <v>80.55</v>
      </c>
      <c r="Z164">
        <v>37</v>
      </c>
      <c r="AA164">
        <v>31</v>
      </c>
      <c r="AE164">
        <v>11</v>
      </c>
      <c r="AF164">
        <v>14</v>
      </c>
      <c r="AJ164">
        <v>31</v>
      </c>
      <c r="AM164" s="5"/>
      <c r="AO164" s="5"/>
      <c r="AQ164" s="5"/>
      <c r="AS164" s="5"/>
    </row>
    <row r="165" spans="1:45" x14ac:dyDescent="0.35">
      <c r="A165" s="3" t="str">
        <f t="shared" si="2"/>
        <v>Daniel Nduva</v>
      </c>
      <c r="B165" s="4">
        <v>46040</v>
      </c>
      <c r="C165" t="s">
        <v>540</v>
      </c>
      <c r="D165" t="s">
        <v>541</v>
      </c>
      <c r="E165" t="s">
        <v>542</v>
      </c>
      <c r="F165" t="s">
        <v>543</v>
      </c>
      <c r="I165" t="s">
        <v>596</v>
      </c>
      <c r="J165" t="s">
        <v>345</v>
      </c>
      <c r="K165" t="s">
        <v>435</v>
      </c>
      <c r="L165">
        <v>77</v>
      </c>
      <c r="M165">
        <v>73</v>
      </c>
      <c r="Q165">
        <v>150</v>
      </c>
      <c r="R165">
        <v>81.08</v>
      </c>
      <c r="S165">
        <v>81.08</v>
      </c>
      <c r="T165">
        <v>82.15</v>
      </c>
      <c r="U165">
        <v>78.95</v>
      </c>
      <c r="Y165">
        <v>80.55</v>
      </c>
      <c r="Z165">
        <v>37</v>
      </c>
      <c r="AA165">
        <v>31</v>
      </c>
      <c r="AE165">
        <v>11</v>
      </c>
      <c r="AF165">
        <v>14</v>
      </c>
      <c r="AJ165">
        <v>31</v>
      </c>
      <c r="AM165" s="5"/>
      <c r="AO165" s="5"/>
      <c r="AQ165" s="5"/>
      <c r="AS165" s="5"/>
    </row>
    <row r="166" spans="1:45" x14ac:dyDescent="0.35">
      <c r="A166" s="3" t="str">
        <f t="shared" si="2"/>
        <v>Sunday Olapade</v>
      </c>
      <c r="B166" s="4">
        <v>46040</v>
      </c>
      <c r="C166" t="s">
        <v>540</v>
      </c>
      <c r="D166" t="s">
        <v>541</v>
      </c>
      <c r="E166" t="s">
        <v>542</v>
      </c>
      <c r="F166" t="s">
        <v>543</v>
      </c>
      <c r="I166" t="s">
        <v>597</v>
      </c>
      <c r="J166" t="s">
        <v>598</v>
      </c>
      <c r="K166" t="s">
        <v>435</v>
      </c>
      <c r="L166">
        <v>70</v>
      </c>
      <c r="M166">
        <v>80</v>
      </c>
      <c r="Q166">
        <v>150</v>
      </c>
      <c r="R166">
        <v>81.08</v>
      </c>
      <c r="S166">
        <v>81.08</v>
      </c>
      <c r="T166">
        <v>75.150000000000006</v>
      </c>
      <c r="U166">
        <v>85.95</v>
      </c>
      <c r="Y166">
        <v>80.55</v>
      </c>
      <c r="Z166">
        <v>9</v>
      </c>
      <c r="AA166">
        <v>31</v>
      </c>
      <c r="AE166">
        <v>4</v>
      </c>
      <c r="AF166">
        <v>14</v>
      </c>
      <c r="AJ166">
        <v>31</v>
      </c>
      <c r="AM166" s="5"/>
      <c r="AO166" s="5"/>
      <c r="AQ166" s="5"/>
      <c r="AS166" s="5"/>
    </row>
    <row r="167" spans="1:45" x14ac:dyDescent="0.35">
      <c r="A167" s="3" t="str">
        <f t="shared" si="2"/>
        <v>Adel Balala</v>
      </c>
      <c r="B167" s="4">
        <v>46040</v>
      </c>
      <c r="C167" t="s">
        <v>540</v>
      </c>
      <c r="D167" t="s">
        <v>541</v>
      </c>
      <c r="E167" t="s">
        <v>542</v>
      </c>
      <c r="F167" t="s">
        <v>543</v>
      </c>
      <c r="I167" t="s">
        <v>599</v>
      </c>
      <c r="J167" t="s">
        <v>600</v>
      </c>
      <c r="K167" t="s">
        <v>435</v>
      </c>
      <c r="L167">
        <v>77</v>
      </c>
      <c r="M167">
        <v>74</v>
      </c>
      <c r="Q167">
        <v>151</v>
      </c>
      <c r="R167">
        <v>81.08</v>
      </c>
      <c r="S167">
        <v>81.08</v>
      </c>
      <c r="T167">
        <v>82.15</v>
      </c>
      <c r="U167">
        <v>79.95</v>
      </c>
      <c r="Y167">
        <v>81.05</v>
      </c>
      <c r="Z167">
        <v>37</v>
      </c>
      <c r="AA167">
        <v>34</v>
      </c>
      <c r="AE167">
        <v>11</v>
      </c>
      <c r="AF167">
        <v>15</v>
      </c>
      <c r="AJ167">
        <v>34</v>
      </c>
      <c r="AM167" s="5"/>
      <c r="AO167" s="5"/>
      <c r="AQ167" s="5"/>
      <c r="AS167" s="5"/>
    </row>
    <row r="168" spans="1:45" x14ac:dyDescent="0.35">
      <c r="A168" s="3" t="str">
        <f t="shared" si="2"/>
        <v>Ndindabahizi Didas</v>
      </c>
      <c r="B168" s="4">
        <v>46040</v>
      </c>
      <c r="C168" t="s">
        <v>540</v>
      </c>
      <c r="D168" t="s">
        <v>541</v>
      </c>
      <c r="E168" t="s">
        <v>542</v>
      </c>
      <c r="F168" t="s">
        <v>543</v>
      </c>
      <c r="I168" t="s">
        <v>601</v>
      </c>
      <c r="J168" t="s">
        <v>602</v>
      </c>
      <c r="K168" t="s">
        <v>435</v>
      </c>
      <c r="L168">
        <v>79</v>
      </c>
      <c r="M168">
        <v>72</v>
      </c>
      <c r="Q168">
        <v>151</v>
      </c>
      <c r="R168">
        <v>81.08</v>
      </c>
      <c r="S168">
        <v>81.08</v>
      </c>
      <c r="T168">
        <v>84.15</v>
      </c>
      <c r="U168">
        <v>77.95</v>
      </c>
      <c r="Y168">
        <v>81.05</v>
      </c>
      <c r="Z168">
        <v>55</v>
      </c>
      <c r="AA168">
        <v>34</v>
      </c>
      <c r="AE168">
        <v>13</v>
      </c>
      <c r="AF168">
        <v>15</v>
      </c>
      <c r="AJ168">
        <v>34</v>
      </c>
      <c r="AM168" s="5"/>
      <c r="AO168" s="5"/>
      <c r="AQ168" s="5"/>
      <c r="AS168" s="5"/>
    </row>
    <row r="169" spans="1:45" x14ac:dyDescent="0.35">
      <c r="A169" s="3" t="str">
        <f t="shared" si="2"/>
        <v>Kamoza Longwe</v>
      </c>
      <c r="B169" s="4">
        <v>46040</v>
      </c>
      <c r="C169" t="s">
        <v>540</v>
      </c>
      <c r="D169" t="s">
        <v>541</v>
      </c>
      <c r="E169" t="s">
        <v>542</v>
      </c>
      <c r="F169" t="s">
        <v>543</v>
      </c>
      <c r="I169" t="s">
        <v>603</v>
      </c>
      <c r="J169" t="s">
        <v>604</v>
      </c>
      <c r="K169" t="s">
        <v>435</v>
      </c>
      <c r="L169">
        <v>78</v>
      </c>
      <c r="M169">
        <v>73</v>
      </c>
      <c r="Q169">
        <v>151</v>
      </c>
      <c r="R169">
        <v>81.08</v>
      </c>
      <c r="S169">
        <v>81.08</v>
      </c>
      <c r="T169">
        <v>83.15</v>
      </c>
      <c r="U169">
        <v>78.95</v>
      </c>
      <c r="Y169">
        <v>81.05</v>
      </c>
      <c r="Z169">
        <v>50</v>
      </c>
      <c r="AA169">
        <v>34</v>
      </c>
      <c r="AE169">
        <v>12</v>
      </c>
      <c r="AF169">
        <v>15</v>
      </c>
      <c r="AJ169">
        <v>34</v>
      </c>
      <c r="AM169" s="5"/>
      <c r="AO169" s="5"/>
      <c r="AQ169" s="5"/>
      <c r="AS169" s="5"/>
    </row>
    <row r="170" spans="1:45" x14ac:dyDescent="0.35">
      <c r="A170" s="3" t="str">
        <f t="shared" si="2"/>
        <v>Justus Madoya</v>
      </c>
      <c r="B170" s="4">
        <v>46040</v>
      </c>
      <c r="C170" t="s">
        <v>540</v>
      </c>
      <c r="D170" t="s">
        <v>541</v>
      </c>
      <c r="E170" t="s">
        <v>542</v>
      </c>
      <c r="F170" t="s">
        <v>543</v>
      </c>
      <c r="I170" t="s">
        <v>605</v>
      </c>
      <c r="J170" t="s">
        <v>606</v>
      </c>
      <c r="K170" t="s">
        <v>435</v>
      </c>
      <c r="L170">
        <v>78</v>
      </c>
      <c r="M170">
        <v>73</v>
      </c>
      <c r="Q170">
        <v>151</v>
      </c>
      <c r="R170">
        <v>81.08</v>
      </c>
      <c r="S170">
        <v>81.08</v>
      </c>
      <c r="T170">
        <v>83.15</v>
      </c>
      <c r="U170">
        <v>78.95</v>
      </c>
      <c r="Y170">
        <v>81.05</v>
      </c>
      <c r="Z170">
        <v>50</v>
      </c>
      <c r="AA170">
        <v>34</v>
      </c>
      <c r="AE170">
        <v>12</v>
      </c>
      <c r="AF170">
        <v>15</v>
      </c>
      <c r="AJ170">
        <v>34</v>
      </c>
      <c r="AM170" s="5"/>
      <c r="AO170" s="5"/>
      <c r="AQ170" s="5"/>
      <c r="AS170" s="5"/>
    </row>
    <row r="171" spans="1:45" x14ac:dyDescent="0.35">
      <c r="A171" s="3" t="str">
        <f t="shared" si="2"/>
        <v>Kelvin Ndung'u</v>
      </c>
      <c r="B171" s="4">
        <v>46040</v>
      </c>
      <c r="C171" t="s">
        <v>540</v>
      </c>
      <c r="D171" t="s">
        <v>541</v>
      </c>
      <c r="E171" t="s">
        <v>542</v>
      </c>
      <c r="F171" t="s">
        <v>543</v>
      </c>
      <c r="I171" t="s">
        <v>607</v>
      </c>
      <c r="J171" t="s">
        <v>608</v>
      </c>
      <c r="K171" t="s">
        <v>435</v>
      </c>
      <c r="L171">
        <v>74</v>
      </c>
      <c r="M171">
        <v>77</v>
      </c>
      <c r="Q171">
        <v>151</v>
      </c>
      <c r="R171">
        <v>81.08</v>
      </c>
      <c r="S171">
        <v>81.08</v>
      </c>
      <c r="T171">
        <v>79.150000000000006</v>
      </c>
      <c r="U171">
        <v>82.95</v>
      </c>
      <c r="Y171">
        <v>81.05</v>
      </c>
      <c r="Z171">
        <v>22</v>
      </c>
      <c r="AA171">
        <v>34</v>
      </c>
      <c r="AE171">
        <v>8</v>
      </c>
      <c r="AF171">
        <v>15</v>
      </c>
      <c r="AJ171">
        <v>34</v>
      </c>
      <c r="AM171" s="5"/>
      <c r="AO171" s="5"/>
      <c r="AQ171" s="5"/>
      <c r="AS171" s="5"/>
    </row>
    <row r="172" spans="1:45" x14ac:dyDescent="0.35">
      <c r="A172" s="3" t="str">
        <f t="shared" si="2"/>
        <v>Amos Odongo</v>
      </c>
      <c r="B172" s="4">
        <v>46040</v>
      </c>
      <c r="C172" t="s">
        <v>540</v>
      </c>
      <c r="D172" t="s">
        <v>541</v>
      </c>
      <c r="E172" t="s">
        <v>542</v>
      </c>
      <c r="F172" t="s">
        <v>543</v>
      </c>
      <c r="I172" t="s">
        <v>609</v>
      </c>
      <c r="J172" t="s">
        <v>610</v>
      </c>
      <c r="K172" t="s">
        <v>435</v>
      </c>
      <c r="L172">
        <v>76</v>
      </c>
      <c r="M172">
        <v>75</v>
      </c>
      <c r="Q172">
        <v>151</v>
      </c>
      <c r="R172">
        <v>81.08</v>
      </c>
      <c r="S172">
        <v>81.08</v>
      </c>
      <c r="T172">
        <v>81.150000000000006</v>
      </c>
      <c r="U172">
        <v>80.95</v>
      </c>
      <c r="Y172">
        <v>81.05</v>
      </c>
      <c r="Z172">
        <v>31</v>
      </c>
      <c r="AA172">
        <v>34</v>
      </c>
      <c r="AE172">
        <v>10</v>
      </c>
      <c r="AF172">
        <v>15</v>
      </c>
      <c r="AJ172">
        <v>34</v>
      </c>
      <c r="AM172" s="5"/>
      <c r="AO172" s="5"/>
      <c r="AQ172" s="5"/>
      <c r="AS172" s="5"/>
    </row>
    <row r="173" spans="1:45" x14ac:dyDescent="0.35">
      <c r="A173" s="3" t="str">
        <f t="shared" si="2"/>
        <v>Robinson Owiti</v>
      </c>
      <c r="B173" s="4">
        <v>46040</v>
      </c>
      <c r="C173" t="s">
        <v>540</v>
      </c>
      <c r="D173" t="s">
        <v>541</v>
      </c>
      <c r="E173" t="s">
        <v>542</v>
      </c>
      <c r="F173" t="s">
        <v>543</v>
      </c>
      <c r="I173" t="s">
        <v>611</v>
      </c>
      <c r="J173" t="s">
        <v>612</v>
      </c>
      <c r="K173" t="s">
        <v>435</v>
      </c>
      <c r="L173">
        <v>72</v>
      </c>
      <c r="M173">
        <v>79</v>
      </c>
      <c r="Q173">
        <v>151</v>
      </c>
      <c r="R173">
        <v>81.08</v>
      </c>
      <c r="S173">
        <v>81.08</v>
      </c>
      <c r="T173">
        <v>77.150000000000006</v>
      </c>
      <c r="U173">
        <v>84.95</v>
      </c>
      <c r="Y173">
        <v>81.05</v>
      </c>
      <c r="Z173">
        <v>15</v>
      </c>
      <c r="AA173">
        <v>34</v>
      </c>
      <c r="AE173">
        <v>6</v>
      </c>
      <c r="AF173">
        <v>15</v>
      </c>
      <c r="AJ173">
        <v>34</v>
      </c>
      <c r="AM173" s="5"/>
      <c r="AO173" s="5"/>
      <c r="AQ173" s="5"/>
      <c r="AS173" s="5"/>
    </row>
    <row r="174" spans="1:45" x14ac:dyDescent="0.35">
      <c r="A174" s="3" t="str">
        <f t="shared" si="2"/>
        <v>Ajayi Tajudeen</v>
      </c>
      <c r="B174" s="4">
        <v>46040</v>
      </c>
      <c r="C174" t="s">
        <v>540</v>
      </c>
      <c r="D174" t="s">
        <v>541</v>
      </c>
      <c r="E174" t="s">
        <v>542</v>
      </c>
      <c r="F174" t="s">
        <v>543</v>
      </c>
      <c r="I174" t="s">
        <v>613</v>
      </c>
      <c r="J174" t="s">
        <v>614</v>
      </c>
      <c r="K174" t="s">
        <v>435</v>
      </c>
      <c r="L174">
        <v>76</v>
      </c>
      <c r="M174">
        <v>75</v>
      </c>
      <c r="Q174">
        <v>151</v>
      </c>
      <c r="R174">
        <v>81.08</v>
      </c>
      <c r="S174">
        <v>81.08</v>
      </c>
      <c r="T174">
        <v>81.150000000000006</v>
      </c>
      <c r="U174">
        <v>80.95</v>
      </c>
      <c r="Y174">
        <v>81.05</v>
      </c>
      <c r="Z174">
        <v>31</v>
      </c>
      <c r="AA174">
        <v>34</v>
      </c>
      <c r="AE174">
        <v>10</v>
      </c>
      <c r="AF174">
        <v>15</v>
      </c>
      <c r="AJ174">
        <v>34</v>
      </c>
      <c r="AM174" s="5"/>
      <c r="AO174" s="5"/>
      <c r="AQ174" s="5"/>
      <c r="AS174" s="5"/>
    </row>
    <row r="175" spans="1:45" x14ac:dyDescent="0.35">
      <c r="A175" s="3" t="str">
        <f t="shared" si="2"/>
        <v>Joyce Wanjiru</v>
      </c>
      <c r="B175" s="4">
        <v>46040</v>
      </c>
      <c r="C175" t="s">
        <v>540</v>
      </c>
      <c r="D175" t="s">
        <v>541</v>
      </c>
      <c r="E175" t="s">
        <v>542</v>
      </c>
      <c r="F175" t="s">
        <v>543</v>
      </c>
      <c r="I175" t="s">
        <v>615</v>
      </c>
      <c r="J175" t="s">
        <v>616</v>
      </c>
      <c r="K175" t="s">
        <v>435</v>
      </c>
      <c r="L175">
        <v>77</v>
      </c>
      <c r="M175">
        <v>74</v>
      </c>
      <c r="Q175">
        <v>151</v>
      </c>
      <c r="R175">
        <v>81.08</v>
      </c>
      <c r="S175">
        <v>81.08</v>
      </c>
      <c r="T175">
        <v>82.15</v>
      </c>
      <c r="U175">
        <v>79.95</v>
      </c>
      <c r="Y175">
        <v>81.05</v>
      </c>
      <c r="Z175">
        <v>37</v>
      </c>
      <c r="AA175">
        <v>34</v>
      </c>
      <c r="AE175">
        <v>11</v>
      </c>
      <c r="AF175">
        <v>15</v>
      </c>
      <c r="AJ175">
        <v>34</v>
      </c>
      <c r="AM175" s="5"/>
      <c r="AO175" s="5"/>
      <c r="AQ175" s="5"/>
      <c r="AS175" s="5"/>
    </row>
    <row r="176" spans="1:45" x14ac:dyDescent="0.35">
      <c r="A176" s="3" t="str">
        <f t="shared" si="2"/>
        <v>John Karichu</v>
      </c>
      <c r="B176" s="4">
        <v>46040</v>
      </c>
      <c r="C176" t="s">
        <v>540</v>
      </c>
      <c r="D176" t="s">
        <v>541</v>
      </c>
      <c r="E176" t="s">
        <v>542</v>
      </c>
      <c r="F176" t="s">
        <v>543</v>
      </c>
      <c r="I176" t="s">
        <v>617</v>
      </c>
      <c r="J176" t="s">
        <v>319</v>
      </c>
      <c r="K176" t="s">
        <v>435</v>
      </c>
      <c r="L176">
        <v>75</v>
      </c>
      <c r="M176">
        <v>77</v>
      </c>
      <c r="Q176">
        <v>152</v>
      </c>
      <c r="R176">
        <v>81.08</v>
      </c>
      <c r="S176">
        <v>81.08</v>
      </c>
      <c r="T176">
        <v>80.150000000000006</v>
      </c>
      <c r="U176">
        <v>82.95</v>
      </c>
      <c r="Y176">
        <v>81.55</v>
      </c>
      <c r="Z176">
        <v>28</v>
      </c>
      <c r="AA176">
        <v>43</v>
      </c>
      <c r="AE176">
        <v>9</v>
      </c>
      <c r="AF176">
        <v>16</v>
      </c>
      <c r="AJ176">
        <v>43</v>
      </c>
      <c r="AM176" s="5"/>
      <c r="AO176" s="5"/>
      <c r="AQ176" s="5"/>
      <c r="AS176" s="5"/>
    </row>
    <row r="177" spans="1:45" x14ac:dyDescent="0.35">
      <c r="A177" s="3" t="str">
        <f t="shared" si="2"/>
        <v>Edwin Mudanyi</v>
      </c>
      <c r="B177" s="4">
        <v>46040</v>
      </c>
      <c r="C177" t="s">
        <v>540</v>
      </c>
      <c r="D177" t="s">
        <v>541</v>
      </c>
      <c r="E177" t="s">
        <v>542</v>
      </c>
      <c r="F177" t="s">
        <v>543</v>
      </c>
      <c r="I177" t="s">
        <v>618</v>
      </c>
      <c r="J177" t="s">
        <v>619</v>
      </c>
      <c r="K177" t="s">
        <v>435</v>
      </c>
      <c r="L177">
        <v>77</v>
      </c>
      <c r="M177">
        <v>75</v>
      </c>
      <c r="Q177">
        <v>152</v>
      </c>
      <c r="R177">
        <v>81.08</v>
      </c>
      <c r="S177">
        <v>81.08</v>
      </c>
      <c r="T177">
        <v>82.15</v>
      </c>
      <c r="U177">
        <v>80.95</v>
      </c>
      <c r="Y177">
        <v>81.55</v>
      </c>
      <c r="Z177">
        <v>37</v>
      </c>
      <c r="AA177">
        <v>43</v>
      </c>
      <c r="AE177">
        <v>11</v>
      </c>
      <c r="AF177">
        <v>16</v>
      </c>
      <c r="AJ177">
        <v>43</v>
      </c>
      <c r="AM177" s="5"/>
      <c r="AO177" s="5"/>
      <c r="AQ177" s="5"/>
      <c r="AS177" s="5"/>
    </row>
    <row r="178" spans="1:45" x14ac:dyDescent="0.35">
      <c r="A178" s="3" t="str">
        <f t="shared" si="2"/>
        <v>Mathew Wahome</v>
      </c>
      <c r="B178" s="4">
        <v>46040</v>
      </c>
      <c r="C178" t="s">
        <v>540</v>
      </c>
      <c r="D178" t="s">
        <v>541</v>
      </c>
      <c r="E178" t="s">
        <v>542</v>
      </c>
      <c r="F178" t="s">
        <v>543</v>
      </c>
      <c r="I178" t="s">
        <v>620</v>
      </c>
      <c r="J178" t="s">
        <v>621</v>
      </c>
      <c r="K178" t="s">
        <v>435</v>
      </c>
      <c r="L178">
        <v>76</v>
      </c>
      <c r="M178">
        <v>76</v>
      </c>
      <c r="Q178">
        <v>152</v>
      </c>
      <c r="R178">
        <v>81.08</v>
      </c>
      <c r="S178">
        <v>81.08</v>
      </c>
      <c r="T178">
        <v>81.150000000000006</v>
      </c>
      <c r="U178">
        <v>81.95</v>
      </c>
      <c r="Y178">
        <v>81.55</v>
      </c>
      <c r="Z178">
        <v>31</v>
      </c>
      <c r="AA178">
        <v>43</v>
      </c>
      <c r="AE178">
        <v>10</v>
      </c>
      <c r="AF178">
        <v>16</v>
      </c>
      <c r="AJ178">
        <v>43</v>
      </c>
      <c r="AM178" s="5"/>
      <c r="AO178" s="5"/>
      <c r="AQ178" s="5"/>
      <c r="AS178" s="5"/>
    </row>
    <row r="179" spans="1:45" x14ac:dyDescent="0.35">
      <c r="A179" s="3" t="str">
        <f t="shared" si="2"/>
        <v>Ganeev Giddie</v>
      </c>
      <c r="B179" s="4">
        <v>46040</v>
      </c>
      <c r="C179" t="s">
        <v>540</v>
      </c>
      <c r="D179" t="s">
        <v>541</v>
      </c>
      <c r="E179" t="s">
        <v>542</v>
      </c>
      <c r="F179" t="s">
        <v>543</v>
      </c>
      <c r="I179" t="s">
        <v>622</v>
      </c>
      <c r="J179" t="s">
        <v>623</v>
      </c>
      <c r="K179" t="s">
        <v>435</v>
      </c>
      <c r="L179">
        <v>78</v>
      </c>
      <c r="M179">
        <v>75</v>
      </c>
      <c r="Q179">
        <v>153</v>
      </c>
      <c r="R179">
        <v>81.08</v>
      </c>
      <c r="S179">
        <v>81.08</v>
      </c>
      <c r="T179">
        <v>83.15</v>
      </c>
      <c r="U179">
        <v>80.95</v>
      </c>
      <c r="Y179">
        <v>82.05</v>
      </c>
      <c r="Z179">
        <v>50</v>
      </c>
      <c r="AA179">
        <v>46</v>
      </c>
      <c r="AE179">
        <v>12</v>
      </c>
      <c r="AF179">
        <v>17</v>
      </c>
      <c r="AJ179">
        <v>46</v>
      </c>
      <c r="AM179" s="5"/>
      <c r="AO179" s="5"/>
      <c r="AQ179" s="5"/>
      <c r="AS179" s="5"/>
    </row>
    <row r="180" spans="1:45" x14ac:dyDescent="0.35">
      <c r="A180" s="3" t="str">
        <f t="shared" si="2"/>
        <v>Kopan Timbe</v>
      </c>
      <c r="B180" s="4">
        <v>46040</v>
      </c>
      <c r="C180" t="s">
        <v>540</v>
      </c>
      <c r="D180" t="s">
        <v>541</v>
      </c>
      <c r="E180" t="s">
        <v>542</v>
      </c>
      <c r="F180" t="s">
        <v>543</v>
      </c>
      <c r="I180" t="s">
        <v>624</v>
      </c>
      <c r="J180" t="s">
        <v>625</v>
      </c>
      <c r="K180" t="s">
        <v>435</v>
      </c>
      <c r="L180">
        <v>77</v>
      </c>
      <c r="M180">
        <v>76</v>
      </c>
      <c r="Q180">
        <v>153</v>
      </c>
      <c r="R180">
        <v>81.08</v>
      </c>
      <c r="S180">
        <v>81.08</v>
      </c>
      <c r="T180">
        <v>82.15</v>
      </c>
      <c r="U180">
        <v>81.95</v>
      </c>
      <c r="Y180">
        <v>82.05</v>
      </c>
      <c r="Z180">
        <v>37</v>
      </c>
      <c r="AA180">
        <v>46</v>
      </c>
      <c r="AE180">
        <v>11</v>
      </c>
      <c r="AF180">
        <v>17</v>
      </c>
      <c r="AJ180">
        <v>46</v>
      </c>
      <c r="AM180" s="5"/>
      <c r="AO180" s="5"/>
      <c r="AQ180" s="5"/>
      <c r="AS180" s="5"/>
    </row>
    <row r="181" spans="1:45" x14ac:dyDescent="0.35">
      <c r="A181" s="3" t="str">
        <f t="shared" si="2"/>
        <v>Naom Wafula</v>
      </c>
      <c r="B181" s="4">
        <v>46040</v>
      </c>
      <c r="C181" t="s">
        <v>540</v>
      </c>
      <c r="D181" t="s">
        <v>541</v>
      </c>
      <c r="E181" t="s">
        <v>542</v>
      </c>
      <c r="F181" t="s">
        <v>543</v>
      </c>
      <c r="I181" t="s">
        <v>626</v>
      </c>
      <c r="J181" t="s">
        <v>627</v>
      </c>
      <c r="K181" t="s">
        <v>435</v>
      </c>
      <c r="L181">
        <v>76</v>
      </c>
      <c r="M181">
        <v>77</v>
      </c>
      <c r="Q181">
        <v>153</v>
      </c>
      <c r="R181">
        <v>81.08</v>
      </c>
      <c r="S181">
        <v>81.08</v>
      </c>
      <c r="T181">
        <v>81.150000000000006</v>
      </c>
      <c r="U181">
        <v>82.95</v>
      </c>
      <c r="Y181">
        <v>82.05</v>
      </c>
      <c r="Z181">
        <v>31</v>
      </c>
      <c r="AA181">
        <v>46</v>
      </c>
      <c r="AE181">
        <v>10</v>
      </c>
      <c r="AF181">
        <v>17</v>
      </c>
      <c r="AJ181">
        <v>46</v>
      </c>
      <c r="AM181" s="5"/>
      <c r="AO181" s="5"/>
      <c r="AQ181" s="5"/>
      <c r="AS181" s="5"/>
    </row>
    <row r="182" spans="1:45" x14ac:dyDescent="0.35">
      <c r="A182" s="3" t="str">
        <f t="shared" si="2"/>
        <v>Erick Ooko Obura</v>
      </c>
      <c r="B182" s="4">
        <v>46040</v>
      </c>
      <c r="C182" t="s">
        <v>540</v>
      </c>
      <c r="D182" t="s">
        <v>541</v>
      </c>
      <c r="E182" t="s">
        <v>542</v>
      </c>
      <c r="F182" t="s">
        <v>543</v>
      </c>
      <c r="I182" t="s">
        <v>628</v>
      </c>
      <c r="J182" t="s">
        <v>629</v>
      </c>
      <c r="K182" t="s">
        <v>435</v>
      </c>
      <c r="L182">
        <v>77</v>
      </c>
      <c r="M182">
        <v>77</v>
      </c>
      <c r="Q182">
        <v>154</v>
      </c>
      <c r="R182">
        <v>81.08</v>
      </c>
      <c r="S182">
        <v>81.08</v>
      </c>
      <c r="T182">
        <v>82.15</v>
      </c>
      <c r="U182">
        <v>82.95</v>
      </c>
      <c r="Y182">
        <v>82.55</v>
      </c>
      <c r="Z182">
        <v>37</v>
      </c>
      <c r="AA182">
        <v>49</v>
      </c>
      <c r="AE182">
        <v>11</v>
      </c>
      <c r="AF182">
        <v>18</v>
      </c>
      <c r="AJ182">
        <v>49</v>
      </c>
      <c r="AM182" s="5"/>
      <c r="AO182" s="5"/>
      <c r="AQ182" s="5"/>
      <c r="AS182" s="5"/>
    </row>
    <row r="183" spans="1:45" x14ac:dyDescent="0.35">
      <c r="A183" s="3" t="str">
        <f t="shared" si="2"/>
        <v>Jay Sandhu</v>
      </c>
      <c r="B183" s="4">
        <v>46040</v>
      </c>
      <c r="C183" t="s">
        <v>540</v>
      </c>
      <c r="D183" t="s">
        <v>541</v>
      </c>
      <c r="E183" t="s">
        <v>542</v>
      </c>
      <c r="F183" t="s">
        <v>543</v>
      </c>
      <c r="I183" t="s">
        <v>630</v>
      </c>
      <c r="J183" t="s">
        <v>481</v>
      </c>
      <c r="K183" t="s">
        <v>435</v>
      </c>
      <c r="L183">
        <v>77</v>
      </c>
      <c r="M183">
        <v>77</v>
      </c>
      <c r="Q183">
        <v>154</v>
      </c>
      <c r="R183">
        <v>81.08</v>
      </c>
      <c r="S183">
        <v>81.08</v>
      </c>
      <c r="T183">
        <v>82.15</v>
      </c>
      <c r="U183">
        <v>82.95</v>
      </c>
      <c r="Y183">
        <v>82.55</v>
      </c>
      <c r="Z183">
        <v>37</v>
      </c>
      <c r="AA183">
        <v>49</v>
      </c>
      <c r="AE183">
        <v>11</v>
      </c>
      <c r="AF183">
        <v>18</v>
      </c>
      <c r="AJ183">
        <v>49</v>
      </c>
      <c r="AM183" s="5"/>
      <c r="AO183" s="5"/>
      <c r="AQ183" s="5"/>
      <c r="AS183" s="5"/>
    </row>
    <row r="184" spans="1:45" x14ac:dyDescent="0.35">
      <c r="A184" s="3" t="str">
        <f t="shared" si="2"/>
        <v>Bagalana Hussein</v>
      </c>
      <c r="B184" s="4">
        <v>46040</v>
      </c>
      <c r="C184" t="s">
        <v>540</v>
      </c>
      <c r="D184" t="s">
        <v>541</v>
      </c>
      <c r="E184" t="s">
        <v>542</v>
      </c>
      <c r="F184" t="s">
        <v>543</v>
      </c>
      <c r="I184" t="s">
        <v>631</v>
      </c>
      <c r="J184" t="s">
        <v>632</v>
      </c>
      <c r="K184" t="s">
        <v>435</v>
      </c>
      <c r="L184">
        <v>77</v>
      </c>
      <c r="M184">
        <v>78</v>
      </c>
      <c r="Q184">
        <v>155</v>
      </c>
      <c r="R184">
        <v>81.08</v>
      </c>
      <c r="S184">
        <v>81.08</v>
      </c>
      <c r="T184">
        <v>82.15</v>
      </c>
      <c r="U184">
        <v>83.95</v>
      </c>
      <c r="Y184">
        <v>83.05</v>
      </c>
      <c r="Z184">
        <v>37</v>
      </c>
      <c r="AA184">
        <v>51</v>
      </c>
      <c r="AE184">
        <v>11</v>
      </c>
      <c r="AF184">
        <v>19</v>
      </c>
      <c r="AJ184">
        <v>51</v>
      </c>
      <c r="AM184" s="5"/>
      <c r="AO184" s="5"/>
      <c r="AQ184" s="5"/>
      <c r="AS184" s="5"/>
    </row>
    <row r="185" spans="1:45" x14ac:dyDescent="0.35">
      <c r="A185" s="3" t="str">
        <f t="shared" si="2"/>
        <v>Nsabimana Aloys</v>
      </c>
      <c r="B185" s="4">
        <v>46040</v>
      </c>
      <c r="C185" t="s">
        <v>540</v>
      </c>
      <c r="D185" t="s">
        <v>541</v>
      </c>
      <c r="E185" t="s">
        <v>542</v>
      </c>
      <c r="F185" t="s">
        <v>543</v>
      </c>
      <c r="I185" t="s">
        <v>633</v>
      </c>
      <c r="J185" t="s">
        <v>634</v>
      </c>
      <c r="K185" t="s">
        <v>435</v>
      </c>
      <c r="L185">
        <v>77</v>
      </c>
      <c r="M185">
        <v>80</v>
      </c>
      <c r="Q185">
        <v>157</v>
      </c>
      <c r="R185">
        <v>81.08</v>
      </c>
      <c r="S185">
        <v>81.08</v>
      </c>
      <c r="T185">
        <v>82.15</v>
      </c>
      <c r="U185">
        <v>85.95</v>
      </c>
      <c r="Y185">
        <v>84.05</v>
      </c>
      <c r="Z185">
        <v>37</v>
      </c>
      <c r="AA185">
        <v>52</v>
      </c>
      <c r="AE185">
        <v>11</v>
      </c>
      <c r="AF185">
        <v>21</v>
      </c>
      <c r="AJ185">
        <v>52</v>
      </c>
      <c r="AM185" s="5"/>
      <c r="AO185" s="5"/>
      <c r="AQ185" s="5"/>
      <c r="AS185" s="5"/>
    </row>
    <row r="186" spans="1:45" x14ac:dyDescent="0.35">
      <c r="A186" s="3" t="str">
        <f t="shared" si="2"/>
        <v>Nelson Mudanyi</v>
      </c>
      <c r="B186" s="4">
        <v>46040</v>
      </c>
      <c r="C186" t="s">
        <v>540</v>
      </c>
      <c r="D186" t="s">
        <v>541</v>
      </c>
      <c r="E186" t="s">
        <v>542</v>
      </c>
      <c r="F186" t="s">
        <v>543</v>
      </c>
      <c r="I186" t="s">
        <v>618</v>
      </c>
      <c r="J186" t="s">
        <v>635</v>
      </c>
      <c r="K186" t="s">
        <v>435</v>
      </c>
      <c r="L186">
        <v>78</v>
      </c>
      <c r="M186">
        <v>79</v>
      </c>
      <c r="Q186">
        <v>157</v>
      </c>
      <c r="R186">
        <v>81.08</v>
      </c>
      <c r="S186">
        <v>81.08</v>
      </c>
      <c r="T186">
        <v>83.15</v>
      </c>
      <c r="U186">
        <v>84.95</v>
      </c>
      <c r="Y186">
        <v>84.05</v>
      </c>
      <c r="Z186">
        <v>50</v>
      </c>
      <c r="AA186">
        <v>52</v>
      </c>
      <c r="AE186">
        <v>12</v>
      </c>
      <c r="AF186">
        <v>21</v>
      </c>
      <c r="AJ186">
        <v>52</v>
      </c>
      <c r="AM186" s="5"/>
      <c r="AO186" s="5"/>
      <c r="AQ186" s="5"/>
      <c r="AS186" s="5"/>
    </row>
    <row r="187" spans="1:45" x14ac:dyDescent="0.35">
      <c r="A187" s="3" t="str">
        <f t="shared" si="2"/>
        <v>Henry Kamau</v>
      </c>
      <c r="B187" s="4">
        <v>46040</v>
      </c>
      <c r="C187" t="s">
        <v>540</v>
      </c>
      <c r="D187" t="s">
        <v>541</v>
      </c>
      <c r="E187" t="s">
        <v>542</v>
      </c>
      <c r="F187" t="s">
        <v>543</v>
      </c>
      <c r="I187" t="s">
        <v>636</v>
      </c>
      <c r="J187" t="s">
        <v>637</v>
      </c>
      <c r="K187" t="s">
        <v>435</v>
      </c>
      <c r="L187">
        <v>81</v>
      </c>
      <c r="M187">
        <v>77</v>
      </c>
      <c r="Q187">
        <v>158</v>
      </c>
      <c r="R187">
        <v>81.08</v>
      </c>
      <c r="S187">
        <v>81.08</v>
      </c>
      <c r="T187">
        <v>86.15</v>
      </c>
      <c r="U187">
        <v>82.95</v>
      </c>
      <c r="Y187">
        <v>84.55</v>
      </c>
      <c r="Z187">
        <v>63</v>
      </c>
      <c r="AA187">
        <v>54</v>
      </c>
      <c r="AE187">
        <v>15</v>
      </c>
      <c r="AF187">
        <v>22</v>
      </c>
      <c r="AJ187">
        <v>54</v>
      </c>
      <c r="AM187" s="5"/>
      <c r="AO187" s="5"/>
      <c r="AQ187" s="5"/>
      <c r="AS187" s="5"/>
    </row>
    <row r="188" spans="1:45" x14ac:dyDescent="0.35">
      <c r="A188" s="3" t="str">
        <f t="shared" si="2"/>
        <v>Antony Macharia</v>
      </c>
      <c r="B188" s="4">
        <v>46040</v>
      </c>
      <c r="C188" t="s">
        <v>540</v>
      </c>
      <c r="D188" t="s">
        <v>541</v>
      </c>
      <c r="E188" t="s">
        <v>542</v>
      </c>
      <c r="F188" t="s">
        <v>543</v>
      </c>
      <c r="I188" t="s">
        <v>638</v>
      </c>
      <c r="J188" t="s">
        <v>639</v>
      </c>
      <c r="K188" t="s">
        <v>435</v>
      </c>
      <c r="L188">
        <v>79</v>
      </c>
      <c r="M188">
        <v>79</v>
      </c>
      <c r="Q188">
        <v>158</v>
      </c>
      <c r="R188">
        <v>81.08</v>
      </c>
      <c r="S188">
        <v>81.08</v>
      </c>
      <c r="T188">
        <v>84.15</v>
      </c>
      <c r="U188">
        <v>84.95</v>
      </c>
      <c r="Y188">
        <v>84.55</v>
      </c>
      <c r="Z188">
        <v>55</v>
      </c>
      <c r="AA188">
        <v>54</v>
      </c>
      <c r="AE188">
        <v>13</v>
      </c>
      <c r="AF188">
        <v>22</v>
      </c>
      <c r="AJ188">
        <v>54</v>
      </c>
      <c r="AM188" s="5"/>
      <c r="AO188" s="5"/>
      <c r="AQ188" s="5"/>
      <c r="AS188" s="5"/>
    </row>
    <row r="189" spans="1:45" x14ac:dyDescent="0.35">
      <c r="A189" s="3" t="str">
        <f t="shared" si="2"/>
        <v>Margaret Njoki</v>
      </c>
      <c r="B189" s="4">
        <v>46040</v>
      </c>
      <c r="C189" t="s">
        <v>540</v>
      </c>
      <c r="D189" t="s">
        <v>541</v>
      </c>
      <c r="E189" t="s">
        <v>542</v>
      </c>
      <c r="F189" t="s">
        <v>543</v>
      </c>
      <c r="I189" t="s">
        <v>640</v>
      </c>
      <c r="J189" t="s">
        <v>641</v>
      </c>
      <c r="K189" t="s">
        <v>435</v>
      </c>
      <c r="L189">
        <v>77</v>
      </c>
      <c r="M189">
        <v>81</v>
      </c>
      <c r="Q189">
        <v>158</v>
      </c>
      <c r="R189">
        <v>81.08</v>
      </c>
      <c r="S189">
        <v>81.08</v>
      </c>
      <c r="T189">
        <v>82.15</v>
      </c>
      <c r="U189">
        <v>86.95</v>
      </c>
      <c r="Y189">
        <v>84.55</v>
      </c>
      <c r="Z189">
        <v>37</v>
      </c>
      <c r="AA189">
        <v>54</v>
      </c>
      <c r="AE189">
        <v>11</v>
      </c>
      <c r="AF189">
        <v>22</v>
      </c>
      <c r="AJ189">
        <v>54</v>
      </c>
      <c r="AM189" s="5"/>
      <c r="AO189" s="5"/>
      <c r="AQ189" s="5"/>
      <c r="AS189" s="5"/>
    </row>
    <row r="190" spans="1:45" x14ac:dyDescent="0.35">
      <c r="A190" s="3" t="str">
        <f t="shared" si="2"/>
        <v>Kevin Anyien</v>
      </c>
      <c r="B190" s="4">
        <v>46040</v>
      </c>
      <c r="C190" t="s">
        <v>540</v>
      </c>
      <c r="D190" t="s">
        <v>541</v>
      </c>
      <c r="E190" t="s">
        <v>542</v>
      </c>
      <c r="F190" t="s">
        <v>543</v>
      </c>
      <c r="I190" t="s">
        <v>642</v>
      </c>
      <c r="J190" t="s">
        <v>643</v>
      </c>
      <c r="K190" t="s">
        <v>435</v>
      </c>
      <c r="L190">
        <v>81</v>
      </c>
      <c r="M190">
        <v>78</v>
      </c>
      <c r="Q190">
        <v>159</v>
      </c>
      <c r="R190">
        <v>81.08</v>
      </c>
      <c r="S190">
        <v>81.08</v>
      </c>
      <c r="T190">
        <v>86.15</v>
      </c>
      <c r="U190">
        <v>83.95</v>
      </c>
      <c r="Y190">
        <v>85.05</v>
      </c>
      <c r="Z190">
        <v>63</v>
      </c>
      <c r="AA190">
        <v>57</v>
      </c>
      <c r="AE190">
        <v>15</v>
      </c>
      <c r="AF190">
        <v>23</v>
      </c>
      <c r="AJ190">
        <v>57</v>
      </c>
      <c r="AM190" s="5"/>
      <c r="AO190" s="5"/>
      <c r="AQ190" s="5"/>
      <c r="AS190" s="5"/>
    </row>
    <row r="191" spans="1:45" x14ac:dyDescent="0.35">
      <c r="A191" s="3" t="str">
        <f t="shared" si="2"/>
        <v>Kasango Grace</v>
      </c>
      <c r="B191" s="4">
        <v>46040</v>
      </c>
      <c r="C191" t="s">
        <v>540</v>
      </c>
      <c r="D191" t="s">
        <v>541</v>
      </c>
      <c r="E191" t="s">
        <v>542</v>
      </c>
      <c r="F191" t="s">
        <v>543</v>
      </c>
      <c r="I191" t="s">
        <v>644</v>
      </c>
      <c r="J191" t="s">
        <v>645</v>
      </c>
      <c r="K191" t="s">
        <v>435</v>
      </c>
      <c r="L191">
        <v>79</v>
      </c>
      <c r="M191">
        <v>80</v>
      </c>
      <c r="Q191">
        <v>159</v>
      </c>
      <c r="R191">
        <v>81.08</v>
      </c>
      <c r="S191">
        <v>81.08</v>
      </c>
      <c r="T191">
        <v>84.15</v>
      </c>
      <c r="U191">
        <v>85.95</v>
      </c>
      <c r="Y191">
        <v>85.05</v>
      </c>
      <c r="Z191">
        <v>55</v>
      </c>
      <c r="AA191">
        <v>57</v>
      </c>
      <c r="AE191">
        <v>13</v>
      </c>
      <c r="AF191">
        <v>23</v>
      </c>
      <c r="AJ191">
        <v>57</v>
      </c>
      <c r="AM191" s="5"/>
      <c r="AO191" s="5"/>
      <c r="AQ191" s="5"/>
      <c r="AS191" s="5"/>
    </row>
    <row r="192" spans="1:45" x14ac:dyDescent="0.35">
      <c r="A192" s="3" t="str">
        <f t="shared" si="2"/>
        <v>Otile Ronald</v>
      </c>
      <c r="B192" s="4">
        <v>46040</v>
      </c>
      <c r="C192" t="s">
        <v>540</v>
      </c>
      <c r="D192" t="s">
        <v>541</v>
      </c>
      <c r="E192" t="s">
        <v>542</v>
      </c>
      <c r="F192" t="s">
        <v>543</v>
      </c>
      <c r="I192" t="s">
        <v>550</v>
      </c>
      <c r="J192" t="s">
        <v>646</v>
      </c>
      <c r="K192" t="s">
        <v>435</v>
      </c>
      <c r="L192">
        <v>83</v>
      </c>
      <c r="M192">
        <v>76</v>
      </c>
      <c r="Q192">
        <v>159</v>
      </c>
      <c r="R192">
        <v>81.08</v>
      </c>
      <c r="S192">
        <v>81.08</v>
      </c>
      <c r="T192">
        <v>88.15</v>
      </c>
      <c r="U192">
        <v>81.95</v>
      </c>
      <c r="Y192">
        <v>85.05</v>
      </c>
      <c r="Z192">
        <v>67</v>
      </c>
      <c r="AA192">
        <v>57</v>
      </c>
      <c r="AE192">
        <v>17</v>
      </c>
      <c r="AF192">
        <v>23</v>
      </c>
      <c r="AJ192">
        <v>57</v>
      </c>
      <c r="AM192" s="5"/>
      <c r="AO192" s="5"/>
      <c r="AQ192" s="5"/>
      <c r="AS192" s="5"/>
    </row>
    <row r="193" spans="1:45" x14ac:dyDescent="0.35">
      <c r="A193" s="3" t="str">
        <f t="shared" si="2"/>
        <v>Dennis Saikwa</v>
      </c>
      <c r="B193" s="4">
        <v>46040</v>
      </c>
      <c r="C193" t="s">
        <v>540</v>
      </c>
      <c r="D193" t="s">
        <v>541</v>
      </c>
      <c r="E193" t="s">
        <v>542</v>
      </c>
      <c r="F193" t="s">
        <v>543</v>
      </c>
      <c r="I193" t="s">
        <v>647</v>
      </c>
      <c r="J193" t="s">
        <v>648</v>
      </c>
      <c r="K193" t="s">
        <v>435</v>
      </c>
      <c r="L193">
        <v>80</v>
      </c>
      <c r="M193">
        <v>79</v>
      </c>
      <c r="Q193">
        <v>159</v>
      </c>
      <c r="R193">
        <v>81.08</v>
      </c>
      <c r="S193">
        <v>81.08</v>
      </c>
      <c r="T193">
        <v>85.15</v>
      </c>
      <c r="U193">
        <v>84.95</v>
      </c>
      <c r="Y193">
        <v>85.05</v>
      </c>
      <c r="Z193">
        <v>58</v>
      </c>
      <c r="AA193">
        <v>57</v>
      </c>
      <c r="AE193">
        <v>14</v>
      </c>
      <c r="AF193">
        <v>23</v>
      </c>
      <c r="AJ193">
        <v>57</v>
      </c>
      <c r="AM193" s="5"/>
      <c r="AO193" s="5"/>
      <c r="AQ193" s="5"/>
      <c r="AS193" s="5"/>
    </row>
    <row r="194" spans="1:45" x14ac:dyDescent="0.35">
      <c r="A194" s="3" t="str">
        <f t="shared" ref="A194:A257" si="3">IF(J194="","",CONCATENATE(J194," ",I194))</f>
        <v>Nkurunziza Salum</v>
      </c>
      <c r="B194" s="4">
        <v>46040</v>
      </c>
      <c r="C194" t="s">
        <v>540</v>
      </c>
      <c r="D194" t="s">
        <v>541</v>
      </c>
      <c r="E194" t="s">
        <v>542</v>
      </c>
      <c r="F194" t="s">
        <v>543</v>
      </c>
      <c r="I194" t="s">
        <v>649</v>
      </c>
      <c r="J194" t="s">
        <v>650</v>
      </c>
      <c r="K194" t="s">
        <v>435</v>
      </c>
      <c r="L194">
        <v>77</v>
      </c>
      <c r="M194">
        <v>82</v>
      </c>
      <c r="Q194">
        <v>159</v>
      </c>
      <c r="R194">
        <v>81.08</v>
      </c>
      <c r="S194">
        <v>81.08</v>
      </c>
      <c r="T194">
        <v>82.15</v>
      </c>
      <c r="U194">
        <v>87.95</v>
      </c>
      <c r="Y194">
        <v>85.05</v>
      </c>
      <c r="Z194">
        <v>37</v>
      </c>
      <c r="AA194">
        <v>57</v>
      </c>
      <c r="AE194">
        <v>11</v>
      </c>
      <c r="AF194">
        <v>23</v>
      </c>
      <c r="AJ194">
        <v>57</v>
      </c>
      <c r="AM194" s="5"/>
      <c r="AO194" s="5"/>
      <c r="AQ194" s="5"/>
      <c r="AS194" s="5"/>
    </row>
    <row r="195" spans="1:45" x14ac:dyDescent="0.35">
      <c r="A195" s="3" t="str">
        <f t="shared" si="3"/>
        <v>Liberty Gumisa</v>
      </c>
      <c r="B195" s="4">
        <v>46040</v>
      </c>
      <c r="C195" t="s">
        <v>540</v>
      </c>
      <c r="D195" t="s">
        <v>541</v>
      </c>
      <c r="E195" t="s">
        <v>542</v>
      </c>
      <c r="F195" t="s">
        <v>543</v>
      </c>
      <c r="I195" t="s">
        <v>651</v>
      </c>
      <c r="J195" t="s">
        <v>652</v>
      </c>
      <c r="K195" t="s">
        <v>435</v>
      </c>
      <c r="L195">
        <v>83</v>
      </c>
      <c r="M195">
        <v>77</v>
      </c>
      <c r="Q195">
        <v>160</v>
      </c>
      <c r="R195">
        <v>81.08</v>
      </c>
      <c r="S195">
        <v>81.08</v>
      </c>
      <c r="T195">
        <v>88.15</v>
      </c>
      <c r="U195">
        <v>82.95</v>
      </c>
      <c r="Y195">
        <v>85.55</v>
      </c>
      <c r="Z195">
        <v>67</v>
      </c>
      <c r="AA195">
        <v>62</v>
      </c>
      <c r="AE195">
        <v>17</v>
      </c>
      <c r="AF195">
        <v>24</v>
      </c>
      <c r="AJ195">
        <v>62</v>
      </c>
      <c r="AM195" s="5"/>
      <c r="AO195" s="5"/>
      <c r="AQ195" s="5"/>
      <c r="AS195" s="5"/>
    </row>
    <row r="196" spans="1:45" x14ac:dyDescent="0.35">
      <c r="A196" s="3" t="str">
        <f t="shared" si="3"/>
        <v>Rafael Leming'ani</v>
      </c>
      <c r="B196" s="4">
        <v>46040</v>
      </c>
      <c r="C196" t="s">
        <v>540</v>
      </c>
      <c r="D196" t="s">
        <v>541</v>
      </c>
      <c r="E196" t="s">
        <v>542</v>
      </c>
      <c r="F196" t="s">
        <v>543</v>
      </c>
      <c r="I196" t="s">
        <v>653</v>
      </c>
      <c r="J196" t="s">
        <v>654</v>
      </c>
      <c r="K196" t="s">
        <v>435</v>
      </c>
      <c r="L196">
        <v>81</v>
      </c>
      <c r="M196">
        <v>79</v>
      </c>
      <c r="Q196">
        <v>160</v>
      </c>
      <c r="R196">
        <v>81.08</v>
      </c>
      <c r="S196">
        <v>81.08</v>
      </c>
      <c r="T196">
        <v>86.15</v>
      </c>
      <c r="U196">
        <v>84.95</v>
      </c>
      <c r="Y196">
        <v>85.55</v>
      </c>
      <c r="Z196">
        <v>63</v>
      </c>
      <c r="AA196">
        <v>62</v>
      </c>
      <c r="AE196">
        <v>15</v>
      </c>
      <c r="AF196">
        <v>24</v>
      </c>
      <c r="AJ196">
        <v>62</v>
      </c>
      <c r="AM196" s="5"/>
      <c r="AO196" s="5"/>
      <c r="AQ196" s="5"/>
      <c r="AS196" s="5"/>
    </row>
    <row r="197" spans="1:45" x14ac:dyDescent="0.35">
      <c r="A197" s="3" t="str">
        <f t="shared" si="3"/>
        <v>Sullivan Muthugia</v>
      </c>
      <c r="B197" s="4">
        <v>46040</v>
      </c>
      <c r="C197" t="s">
        <v>540</v>
      </c>
      <c r="D197" t="s">
        <v>541</v>
      </c>
      <c r="E197" t="s">
        <v>542</v>
      </c>
      <c r="F197" t="s">
        <v>543</v>
      </c>
      <c r="I197" t="s">
        <v>655</v>
      </c>
      <c r="J197" t="s">
        <v>656</v>
      </c>
      <c r="K197" t="s">
        <v>435</v>
      </c>
      <c r="L197">
        <v>80</v>
      </c>
      <c r="M197">
        <v>80</v>
      </c>
      <c r="Q197">
        <v>160</v>
      </c>
      <c r="R197">
        <v>81.08</v>
      </c>
      <c r="S197">
        <v>81.08</v>
      </c>
      <c r="T197">
        <v>85.15</v>
      </c>
      <c r="U197">
        <v>85.95</v>
      </c>
      <c r="Y197">
        <v>85.55</v>
      </c>
      <c r="Z197">
        <v>58</v>
      </c>
      <c r="AA197">
        <v>62</v>
      </c>
      <c r="AE197">
        <v>14</v>
      </c>
      <c r="AF197">
        <v>24</v>
      </c>
      <c r="AJ197">
        <v>62</v>
      </c>
      <c r="AM197" s="5"/>
      <c r="AO197" s="5"/>
      <c r="AQ197" s="5"/>
      <c r="AS197" s="5"/>
    </row>
    <row r="198" spans="1:45" x14ac:dyDescent="0.35">
      <c r="A198" s="3" t="str">
        <f t="shared" si="3"/>
        <v>C.J. Wangai</v>
      </c>
      <c r="B198" s="4">
        <v>46040</v>
      </c>
      <c r="C198" t="s">
        <v>540</v>
      </c>
      <c r="D198" t="s">
        <v>541</v>
      </c>
      <c r="E198" t="s">
        <v>542</v>
      </c>
      <c r="F198" t="s">
        <v>543</v>
      </c>
      <c r="I198" t="s">
        <v>657</v>
      </c>
      <c r="J198" t="s">
        <v>658</v>
      </c>
      <c r="K198" t="s">
        <v>435</v>
      </c>
      <c r="L198">
        <v>80</v>
      </c>
      <c r="M198">
        <v>80</v>
      </c>
      <c r="Q198">
        <v>160</v>
      </c>
      <c r="R198">
        <v>81.08</v>
      </c>
      <c r="S198">
        <v>81.08</v>
      </c>
      <c r="T198">
        <v>85.15</v>
      </c>
      <c r="U198">
        <v>85.95</v>
      </c>
      <c r="Y198">
        <v>85.55</v>
      </c>
      <c r="Z198">
        <v>58</v>
      </c>
      <c r="AA198">
        <v>62</v>
      </c>
      <c r="AE198">
        <v>14</v>
      </c>
      <c r="AF198">
        <v>24</v>
      </c>
      <c r="AJ198">
        <v>62</v>
      </c>
      <c r="AM198" s="5"/>
      <c r="AO198" s="5"/>
      <c r="AQ198" s="5"/>
      <c r="AS198" s="5"/>
    </row>
    <row r="199" spans="1:45" x14ac:dyDescent="0.35">
      <c r="A199" s="3" t="str">
        <f t="shared" si="3"/>
        <v>Mike Kisia</v>
      </c>
      <c r="B199" s="4">
        <v>46040</v>
      </c>
      <c r="C199" t="s">
        <v>540</v>
      </c>
      <c r="D199" t="s">
        <v>541</v>
      </c>
      <c r="E199" t="s">
        <v>542</v>
      </c>
      <c r="F199" t="s">
        <v>543</v>
      </c>
      <c r="I199" t="s">
        <v>659</v>
      </c>
      <c r="J199" t="s">
        <v>660</v>
      </c>
      <c r="K199" t="s">
        <v>435</v>
      </c>
      <c r="L199">
        <v>78</v>
      </c>
      <c r="M199">
        <v>83</v>
      </c>
      <c r="Q199">
        <v>161</v>
      </c>
      <c r="R199">
        <v>81.08</v>
      </c>
      <c r="S199">
        <v>81.08</v>
      </c>
      <c r="T199">
        <v>83.15</v>
      </c>
      <c r="U199">
        <v>88.95</v>
      </c>
      <c r="Y199">
        <v>86.05</v>
      </c>
      <c r="Z199">
        <v>50</v>
      </c>
      <c r="AA199">
        <v>66</v>
      </c>
      <c r="AE199">
        <v>12</v>
      </c>
      <c r="AF199">
        <v>25</v>
      </c>
      <c r="AJ199">
        <v>66</v>
      </c>
      <c r="AM199" s="5"/>
      <c r="AO199" s="5"/>
      <c r="AQ199" s="5"/>
      <c r="AS199" s="5"/>
    </row>
    <row r="200" spans="1:45" x14ac:dyDescent="0.35">
      <c r="A200" s="3" t="str">
        <f t="shared" si="3"/>
        <v>Frank Munyua</v>
      </c>
      <c r="B200" s="4">
        <v>46040</v>
      </c>
      <c r="C200" t="s">
        <v>540</v>
      </c>
      <c r="D200" t="s">
        <v>541</v>
      </c>
      <c r="E200" t="s">
        <v>542</v>
      </c>
      <c r="F200" t="s">
        <v>543</v>
      </c>
      <c r="I200" t="s">
        <v>661</v>
      </c>
      <c r="J200" t="s">
        <v>662</v>
      </c>
      <c r="K200" t="s">
        <v>435</v>
      </c>
      <c r="L200">
        <v>80</v>
      </c>
      <c r="M200">
        <v>82</v>
      </c>
      <c r="Q200">
        <v>162</v>
      </c>
      <c r="R200">
        <v>81.08</v>
      </c>
      <c r="S200">
        <v>81.08</v>
      </c>
      <c r="T200">
        <v>85.15</v>
      </c>
      <c r="U200">
        <v>87.95</v>
      </c>
      <c r="Y200">
        <v>86.55</v>
      </c>
      <c r="Z200">
        <v>58</v>
      </c>
      <c r="AA200">
        <v>67</v>
      </c>
      <c r="AE200">
        <v>14</v>
      </c>
      <c r="AF200">
        <v>26</v>
      </c>
      <c r="AJ200">
        <v>67</v>
      </c>
      <c r="AM200" s="5"/>
      <c r="AO200" s="5"/>
      <c r="AQ200" s="5"/>
      <c r="AS200" s="5"/>
    </row>
    <row r="201" spans="1:45" x14ac:dyDescent="0.35">
      <c r="A201" s="3" t="str">
        <f t="shared" si="3"/>
        <v>Frank Matilo</v>
      </c>
      <c r="B201" s="4">
        <v>46040</v>
      </c>
      <c r="C201" t="s">
        <v>540</v>
      </c>
      <c r="D201" t="s">
        <v>541</v>
      </c>
      <c r="E201" t="s">
        <v>542</v>
      </c>
      <c r="F201" t="s">
        <v>543</v>
      </c>
      <c r="I201" t="s">
        <v>663</v>
      </c>
      <c r="J201" t="s">
        <v>662</v>
      </c>
      <c r="K201" t="s">
        <v>435</v>
      </c>
      <c r="L201">
        <v>88</v>
      </c>
      <c r="M201">
        <v>78</v>
      </c>
      <c r="Q201">
        <v>166</v>
      </c>
      <c r="R201">
        <v>81.08</v>
      </c>
      <c r="S201">
        <v>81.08</v>
      </c>
      <c r="T201">
        <v>93.15</v>
      </c>
      <c r="U201">
        <v>83.95</v>
      </c>
      <c r="Y201">
        <v>88.55</v>
      </c>
      <c r="Z201">
        <v>70</v>
      </c>
      <c r="AA201">
        <v>68</v>
      </c>
      <c r="AE201">
        <v>22</v>
      </c>
      <c r="AF201">
        <v>30</v>
      </c>
      <c r="AJ201">
        <v>68</v>
      </c>
      <c r="AM201" s="5"/>
      <c r="AO201" s="5"/>
      <c r="AQ201" s="5"/>
      <c r="AS201" s="5"/>
    </row>
    <row r="202" spans="1:45" x14ac:dyDescent="0.35">
      <c r="A202" s="3" t="str">
        <f t="shared" si="3"/>
        <v>Peter Muriuki</v>
      </c>
      <c r="B202" s="4">
        <v>46040</v>
      </c>
      <c r="C202" t="s">
        <v>540</v>
      </c>
      <c r="D202" t="s">
        <v>541</v>
      </c>
      <c r="E202" t="s">
        <v>542</v>
      </c>
      <c r="F202" t="s">
        <v>543</v>
      </c>
      <c r="I202" t="s">
        <v>664</v>
      </c>
      <c r="J202" t="s">
        <v>382</v>
      </c>
      <c r="K202" t="s">
        <v>435</v>
      </c>
      <c r="L202">
        <v>80</v>
      </c>
      <c r="M202">
        <v>86</v>
      </c>
      <c r="Q202">
        <v>166</v>
      </c>
      <c r="R202">
        <v>81.08</v>
      </c>
      <c r="S202">
        <v>81.08</v>
      </c>
      <c r="T202">
        <v>85.15</v>
      </c>
      <c r="U202">
        <v>91.95</v>
      </c>
      <c r="Y202">
        <v>88.55</v>
      </c>
      <c r="Z202">
        <v>58</v>
      </c>
      <c r="AA202">
        <v>68</v>
      </c>
      <c r="AE202">
        <v>14</v>
      </c>
      <c r="AF202">
        <v>30</v>
      </c>
      <c r="AJ202">
        <v>68</v>
      </c>
      <c r="AM202" s="5"/>
      <c r="AO202" s="5"/>
      <c r="AQ202" s="5"/>
      <c r="AS202" s="5"/>
    </row>
    <row r="203" spans="1:45" x14ac:dyDescent="0.35">
      <c r="A203" s="3" t="str">
        <f t="shared" si="3"/>
        <v>Promise Silla</v>
      </c>
      <c r="B203" s="4">
        <v>46040</v>
      </c>
      <c r="C203" t="s">
        <v>540</v>
      </c>
      <c r="D203" t="s">
        <v>541</v>
      </c>
      <c r="E203" t="s">
        <v>542</v>
      </c>
      <c r="F203" t="s">
        <v>543</v>
      </c>
      <c r="I203" t="s">
        <v>665</v>
      </c>
      <c r="J203" t="s">
        <v>666</v>
      </c>
      <c r="K203" t="s">
        <v>435</v>
      </c>
      <c r="L203">
        <v>87</v>
      </c>
      <c r="M203">
        <v>86</v>
      </c>
      <c r="Q203">
        <v>173</v>
      </c>
      <c r="R203">
        <v>81.08</v>
      </c>
      <c r="S203">
        <v>81.08</v>
      </c>
      <c r="T203">
        <v>92.15</v>
      </c>
      <c r="U203">
        <v>91.95</v>
      </c>
      <c r="Y203">
        <v>92.05</v>
      </c>
      <c r="Z203">
        <v>69</v>
      </c>
      <c r="AA203">
        <v>70</v>
      </c>
      <c r="AE203">
        <v>21</v>
      </c>
      <c r="AF203">
        <v>37</v>
      </c>
      <c r="AJ203">
        <v>70</v>
      </c>
      <c r="AM203" s="5"/>
      <c r="AO203" s="5"/>
      <c r="AQ203" s="5"/>
      <c r="AS203" s="5"/>
    </row>
    <row r="204" spans="1:45" x14ac:dyDescent="0.35">
      <c r="A204" s="3" t="str">
        <f t="shared" si="3"/>
        <v>Diana Njue</v>
      </c>
      <c r="B204" s="4">
        <v>46040</v>
      </c>
      <c r="C204" t="s">
        <v>540</v>
      </c>
      <c r="D204" t="s">
        <v>541</v>
      </c>
      <c r="E204" t="s">
        <v>542</v>
      </c>
      <c r="F204" t="s">
        <v>543</v>
      </c>
      <c r="I204" t="s">
        <v>667</v>
      </c>
      <c r="J204" t="s">
        <v>668</v>
      </c>
      <c r="K204" t="s">
        <v>435</v>
      </c>
      <c r="L204">
        <v>97</v>
      </c>
      <c r="M204">
        <v>89</v>
      </c>
      <c r="Q204">
        <v>186</v>
      </c>
      <c r="R204">
        <v>81.08</v>
      </c>
      <c r="S204">
        <v>81.08</v>
      </c>
      <c r="T204">
        <v>102.15</v>
      </c>
      <c r="U204">
        <v>94.95</v>
      </c>
      <c r="Y204">
        <v>98.55</v>
      </c>
      <c r="Z204">
        <v>71</v>
      </c>
      <c r="AA204">
        <v>71</v>
      </c>
      <c r="AE204">
        <v>31</v>
      </c>
      <c r="AF204">
        <v>50</v>
      </c>
      <c r="AJ204">
        <v>71</v>
      </c>
      <c r="AM204" s="5"/>
      <c r="AO204" s="5"/>
      <c r="AQ204" s="5"/>
      <c r="AS204" s="5"/>
    </row>
    <row r="205" spans="1:45" x14ac:dyDescent="0.35">
      <c r="A205" s="3" t="str">
        <f t="shared" si="3"/>
        <v>Nacho Elvira</v>
      </c>
      <c r="B205" s="4">
        <v>46040</v>
      </c>
      <c r="C205" t="s">
        <v>669</v>
      </c>
      <c r="D205" t="s">
        <v>670</v>
      </c>
      <c r="E205" t="s">
        <v>671</v>
      </c>
      <c r="F205" t="s">
        <v>672</v>
      </c>
      <c r="I205" t="s">
        <v>673</v>
      </c>
      <c r="J205" t="s">
        <v>674</v>
      </c>
      <c r="K205">
        <v>1</v>
      </c>
      <c r="L205">
        <v>69</v>
      </c>
      <c r="M205">
        <v>68</v>
      </c>
      <c r="N205">
        <v>68</v>
      </c>
      <c r="O205">
        <v>69</v>
      </c>
      <c r="Q205">
        <v>274</v>
      </c>
      <c r="R205">
        <v>71.069999999999993</v>
      </c>
      <c r="S205">
        <v>71.06</v>
      </c>
      <c r="T205">
        <v>68.650000000000006</v>
      </c>
      <c r="U205">
        <v>65.400000000000006</v>
      </c>
      <c r="V205">
        <v>68.5</v>
      </c>
      <c r="W205">
        <v>69.540000000000006</v>
      </c>
      <c r="Y205">
        <v>68.02</v>
      </c>
      <c r="Z205">
        <v>9</v>
      </c>
      <c r="AA205">
        <v>1</v>
      </c>
      <c r="AB205">
        <v>1</v>
      </c>
      <c r="AC205">
        <v>1</v>
      </c>
      <c r="AE205">
        <v>3</v>
      </c>
      <c r="AF205">
        <v>0</v>
      </c>
      <c r="AG205">
        <v>-2</v>
      </c>
      <c r="AH205">
        <v>-1</v>
      </c>
      <c r="AJ205">
        <v>1</v>
      </c>
      <c r="AM205" s="5"/>
      <c r="AO205" s="5"/>
      <c r="AQ205" s="5"/>
      <c r="AS205" s="5"/>
    </row>
    <row r="206" spans="1:45" x14ac:dyDescent="0.35">
      <c r="A206" s="3" t="str">
        <f t="shared" si="3"/>
        <v>Daniel Hillier</v>
      </c>
      <c r="B206" s="4">
        <v>46040</v>
      </c>
      <c r="C206" t="s">
        <v>669</v>
      </c>
      <c r="D206" t="s">
        <v>670</v>
      </c>
      <c r="E206" t="s">
        <v>671</v>
      </c>
      <c r="F206" t="s">
        <v>672</v>
      </c>
      <c r="I206" t="s">
        <v>675</v>
      </c>
      <c r="J206" t="s">
        <v>345</v>
      </c>
      <c r="K206">
        <v>2</v>
      </c>
      <c r="L206">
        <v>69</v>
      </c>
      <c r="M206">
        <v>72</v>
      </c>
      <c r="N206">
        <v>69</v>
      </c>
      <c r="O206">
        <v>65</v>
      </c>
      <c r="Q206">
        <v>275</v>
      </c>
      <c r="R206">
        <v>71.069999999999993</v>
      </c>
      <c r="S206">
        <v>71.06</v>
      </c>
      <c r="T206">
        <v>68.650000000000006</v>
      </c>
      <c r="U206">
        <v>69.400000000000006</v>
      </c>
      <c r="V206">
        <v>69.5</v>
      </c>
      <c r="W206">
        <v>65.540000000000006</v>
      </c>
      <c r="Y206">
        <v>68.27</v>
      </c>
      <c r="Z206">
        <v>9</v>
      </c>
      <c r="AA206">
        <v>9</v>
      </c>
      <c r="AB206">
        <v>9</v>
      </c>
      <c r="AC206">
        <v>2</v>
      </c>
      <c r="AE206">
        <v>3</v>
      </c>
      <c r="AF206">
        <v>4</v>
      </c>
      <c r="AG206">
        <v>5</v>
      </c>
      <c r="AH206">
        <v>1</v>
      </c>
      <c r="AJ206">
        <v>2</v>
      </c>
      <c r="AM206" s="5"/>
      <c r="AO206" s="5"/>
      <c r="AQ206" s="5"/>
      <c r="AS206" s="5"/>
    </row>
    <row r="207" spans="1:45" x14ac:dyDescent="0.35">
      <c r="A207" s="3" t="str">
        <f t="shared" si="3"/>
        <v>Julien Guerrier</v>
      </c>
      <c r="B207" s="4">
        <v>46040</v>
      </c>
      <c r="C207" t="s">
        <v>669</v>
      </c>
      <c r="D207" t="s">
        <v>670</v>
      </c>
      <c r="E207" t="s">
        <v>671</v>
      </c>
      <c r="F207" t="s">
        <v>672</v>
      </c>
      <c r="I207" t="s">
        <v>676</v>
      </c>
      <c r="J207" t="s">
        <v>677</v>
      </c>
      <c r="K207">
        <v>3</v>
      </c>
      <c r="L207">
        <v>68</v>
      </c>
      <c r="M207">
        <v>76</v>
      </c>
      <c r="N207">
        <v>66</v>
      </c>
      <c r="O207">
        <v>66</v>
      </c>
      <c r="Q207">
        <v>276</v>
      </c>
      <c r="R207">
        <v>71.069999999999993</v>
      </c>
      <c r="S207">
        <v>71.06</v>
      </c>
      <c r="T207">
        <v>67.650000000000006</v>
      </c>
      <c r="U207">
        <v>73.400000000000006</v>
      </c>
      <c r="V207">
        <v>66.5</v>
      </c>
      <c r="W207">
        <v>66.540000000000006</v>
      </c>
      <c r="Y207">
        <v>68.52</v>
      </c>
      <c r="Z207">
        <v>4</v>
      </c>
      <c r="AA207">
        <v>24</v>
      </c>
      <c r="AB207">
        <v>9</v>
      </c>
      <c r="AC207">
        <v>3</v>
      </c>
      <c r="AE207">
        <v>2</v>
      </c>
      <c r="AF207">
        <v>7</v>
      </c>
      <c r="AG207">
        <v>5</v>
      </c>
      <c r="AH207">
        <v>2</v>
      </c>
      <c r="AJ207">
        <v>3</v>
      </c>
      <c r="AM207" s="5"/>
      <c r="AO207" s="5"/>
      <c r="AQ207" s="5"/>
      <c r="AS207" s="5"/>
    </row>
    <row r="208" spans="1:45" x14ac:dyDescent="0.35">
      <c r="A208" s="3" t="str">
        <f t="shared" si="3"/>
        <v>Shane Lowry</v>
      </c>
      <c r="B208" s="4">
        <v>46040</v>
      </c>
      <c r="C208" t="s">
        <v>669</v>
      </c>
      <c r="D208" t="s">
        <v>670</v>
      </c>
      <c r="E208" t="s">
        <v>671</v>
      </c>
      <c r="F208" t="s">
        <v>672</v>
      </c>
      <c r="I208" t="s">
        <v>678</v>
      </c>
      <c r="J208" t="s">
        <v>679</v>
      </c>
      <c r="K208">
        <v>3</v>
      </c>
      <c r="L208">
        <v>69</v>
      </c>
      <c r="M208">
        <v>68</v>
      </c>
      <c r="N208">
        <v>70</v>
      </c>
      <c r="O208">
        <v>69</v>
      </c>
      <c r="Q208">
        <v>276</v>
      </c>
      <c r="R208">
        <v>71.069999999999993</v>
      </c>
      <c r="S208">
        <v>71.06</v>
      </c>
      <c r="T208">
        <v>68.650000000000006</v>
      </c>
      <c r="U208">
        <v>65.400000000000006</v>
      </c>
      <c r="V208">
        <v>70.5</v>
      </c>
      <c r="W208">
        <v>69.540000000000006</v>
      </c>
      <c r="Y208">
        <v>68.52</v>
      </c>
      <c r="Z208">
        <v>9</v>
      </c>
      <c r="AA208">
        <v>1</v>
      </c>
      <c r="AB208">
        <v>2</v>
      </c>
      <c r="AC208">
        <v>3</v>
      </c>
      <c r="AE208">
        <v>3</v>
      </c>
      <c r="AF208">
        <v>0</v>
      </c>
      <c r="AG208">
        <v>2</v>
      </c>
      <c r="AH208">
        <v>2</v>
      </c>
      <c r="AJ208">
        <v>3</v>
      </c>
      <c r="AM208" s="5"/>
      <c r="AO208" s="5"/>
      <c r="AQ208" s="5"/>
      <c r="AS208" s="5"/>
    </row>
    <row r="209" spans="1:45" x14ac:dyDescent="0.35">
      <c r="A209" s="3" t="str">
        <f t="shared" si="3"/>
        <v>Rory Mcilroy</v>
      </c>
      <c r="B209" s="4">
        <v>46040</v>
      </c>
      <c r="C209" t="s">
        <v>669</v>
      </c>
      <c r="D209" t="s">
        <v>670</v>
      </c>
      <c r="E209" t="s">
        <v>671</v>
      </c>
      <c r="F209" t="s">
        <v>672</v>
      </c>
      <c r="I209" t="s">
        <v>680</v>
      </c>
      <c r="J209" t="s">
        <v>681</v>
      </c>
      <c r="K209">
        <v>3</v>
      </c>
      <c r="L209">
        <v>66</v>
      </c>
      <c r="M209">
        <v>74</v>
      </c>
      <c r="N209">
        <v>68</v>
      </c>
      <c r="O209">
        <v>68</v>
      </c>
      <c r="Q209">
        <v>276</v>
      </c>
      <c r="R209">
        <v>71.069999999999993</v>
      </c>
      <c r="S209">
        <v>71.06</v>
      </c>
      <c r="T209">
        <v>65.650000000000006</v>
      </c>
      <c r="U209">
        <v>71.400000000000006</v>
      </c>
      <c r="V209">
        <v>68.5</v>
      </c>
      <c r="W209">
        <v>68.540000000000006</v>
      </c>
      <c r="Y209">
        <v>68.52</v>
      </c>
      <c r="Z209">
        <v>1</v>
      </c>
      <c r="AA209">
        <v>5</v>
      </c>
      <c r="AB209">
        <v>5</v>
      </c>
      <c r="AC209">
        <v>3</v>
      </c>
      <c r="AE209">
        <v>-1</v>
      </c>
      <c r="AF209">
        <v>3</v>
      </c>
      <c r="AG209">
        <v>3</v>
      </c>
      <c r="AH209">
        <v>2</v>
      </c>
      <c r="AJ209">
        <v>3</v>
      </c>
      <c r="AM209" s="5"/>
      <c r="AO209" s="5"/>
      <c r="AQ209" s="5"/>
      <c r="AS209" s="5"/>
    </row>
    <row r="210" spans="1:45" x14ac:dyDescent="0.35">
      <c r="A210" s="3" t="str">
        <f t="shared" si="3"/>
        <v>David Puig</v>
      </c>
      <c r="B210" s="4">
        <v>46040</v>
      </c>
      <c r="C210" t="s">
        <v>669</v>
      </c>
      <c r="D210" t="s">
        <v>670</v>
      </c>
      <c r="E210" t="s">
        <v>671</v>
      </c>
      <c r="F210" t="s">
        <v>672</v>
      </c>
      <c r="I210" t="s">
        <v>682</v>
      </c>
      <c r="J210" t="s">
        <v>380</v>
      </c>
      <c r="K210">
        <v>3</v>
      </c>
      <c r="L210">
        <v>67</v>
      </c>
      <c r="M210">
        <v>72</v>
      </c>
      <c r="N210">
        <v>70</v>
      </c>
      <c r="O210">
        <v>67</v>
      </c>
      <c r="Q210">
        <v>276</v>
      </c>
      <c r="R210">
        <v>71.069999999999993</v>
      </c>
      <c r="S210">
        <v>71.06</v>
      </c>
      <c r="T210">
        <v>66.650000000000006</v>
      </c>
      <c r="U210">
        <v>69.400000000000006</v>
      </c>
      <c r="V210">
        <v>70.5</v>
      </c>
      <c r="W210">
        <v>67.540000000000006</v>
      </c>
      <c r="Y210">
        <v>68.52</v>
      </c>
      <c r="Z210">
        <v>2</v>
      </c>
      <c r="AA210">
        <v>3</v>
      </c>
      <c r="AB210">
        <v>6</v>
      </c>
      <c r="AC210">
        <v>3</v>
      </c>
      <c r="AE210">
        <v>1</v>
      </c>
      <c r="AF210">
        <v>2</v>
      </c>
      <c r="AG210">
        <v>4</v>
      </c>
      <c r="AH210">
        <v>2</v>
      </c>
      <c r="AJ210">
        <v>3</v>
      </c>
      <c r="AM210" s="5"/>
      <c r="AO210" s="5"/>
      <c r="AQ210" s="5"/>
      <c r="AS210" s="5"/>
    </row>
    <row r="211" spans="1:45" x14ac:dyDescent="0.35">
      <c r="A211" s="3" t="str">
        <f t="shared" si="3"/>
        <v>Marcus Armitage</v>
      </c>
      <c r="B211" s="4">
        <v>46040</v>
      </c>
      <c r="C211" t="s">
        <v>669</v>
      </c>
      <c r="D211" t="s">
        <v>670</v>
      </c>
      <c r="E211" t="s">
        <v>671</v>
      </c>
      <c r="F211" t="s">
        <v>672</v>
      </c>
      <c r="I211" t="s">
        <v>683</v>
      </c>
      <c r="J211" t="s">
        <v>684</v>
      </c>
      <c r="K211">
        <v>7</v>
      </c>
      <c r="L211">
        <v>69</v>
      </c>
      <c r="M211">
        <v>70</v>
      </c>
      <c r="N211">
        <v>68</v>
      </c>
      <c r="O211">
        <v>71</v>
      </c>
      <c r="Q211">
        <v>278</v>
      </c>
      <c r="R211">
        <v>71.069999999999993</v>
      </c>
      <c r="S211">
        <v>71.06</v>
      </c>
      <c r="T211">
        <v>68.650000000000006</v>
      </c>
      <c r="U211">
        <v>67.400000000000006</v>
      </c>
      <c r="V211">
        <v>68.5</v>
      </c>
      <c r="W211">
        <v>71.540000000000006</v>
      </c>
      <c r="Y211">
        <v>69.02</v>
      </c>
      <c r="Z211">
        <v>9</v>
      </c>
      <c r="AA211">
        <v>3</v>
      </c>
      <c r="AB211">
        <v>2</v>
      </c>
      <c r="AC211">
        <v>7</v>
      </c>
      <c r="AE211">
        <v>3</v>
      </c>
      <c r="AF211">
        <v>2</v>
      </c>
      <c r="AG211">
        <v>2</v>
      </c>
      <c r="AH211">
        <v>4</v>
      </c>
      <c r="AJ211">
        <v>7</v>
      </c>
      <c r="AM211" s="5"/>
      <c r="AO211" s="5"/>
      <c r="AQ211" s="5"/>
      <c r="AS211" s="5"/>
    </row>
    <row r="212" spans="1:45" x14ac:dyDescent="0.35">
      <c r="A212" s="3" t="str">
        <f t="shared" si="3"/>
        <v>Thorbjorn Olesen</v>
      </c>
      <c r="B212" s="4">
        <v>46040</v>
      </c>
      <c r="C212" t="s">
        <v>669</v>
      </c>
      <c r="D212" t="s">
        <v>670</v>
      </c>
      <c r="E212" t="s">
        <v>671</v>
      </c>
      <c r="F212" t="s">
        <v>672</v>
      </c>
      <c r="I212" t="s">
        <v>685</v>
      </c>
      <c r="J212" t="s">
        <v>686</v>
      </c>
      <c r="K212">
        <v>7</v>
      </c>
      <c r="L212">
        <v>73</v>
      </c>
      <c r="M212">
        <v>70</v>
      </c>
      <c r="N212">
        <v>66</v>
      </c>
      <c r="O212">
        <v>69</v>
      </c>
      <c r="Q212">
        <v>278</v>
      </c>
      <c r="R212">
        <v>71.069999999999993</v>
      </c>
      <c r="S212">
        <v>71.06</v>
      </c>
      <c r="T212">
        <v>72.650000000000006</v>
      </c>
      <c r="U212">
        <v>67.400000000000006</v>
      </c>
      <c r="V212">
        <v>66.5</v>
      </c>
      <c r="W212">
        <v>69.540000000000006</v>
      </c>
      <c r="Y212">
        <v>69.02</v>
      </c>
      <c r="Z212">
        <v>42</v>
      </c>
      <c r="AA212">
        <v>19</v>
      </c>
      <c r="AB212">
        <v>6</v>
      </c>
      <c r="AC212">
        <v>7</v>
      </c>
      <c r="AE212">
        <v>7</v>
      </c>
      <c r="AF212">
        <v>6</v>
      </c>
      <c r="AG212">
        <v>4</v>
      </c>
      <c r="AH212">
        <v>4</v>
      </c>
      <c r="AJ212">
        <v>7</v>
      </c>
      <c r="AM212" s="5"/>
      <c r="AO212" s="5"/>
      <c r="AQ212" s="5"/>
      <c r="AS212" s="5"/>
    </row>
    <row r="213" spans="1:45" x14ac:dyDescent="0.35">
      <c r="A213" s="3" t="str">
        <f t="shared" si="3"/>
        <v>Matt Wallace</v>
      </c>
      <c r="B213" s="4">
        <v>46040</v>
      </c>
      <c r="C213" t="s">
        <v>669</v>
      </c>
      <c r="D213" t="s">
        <v>670</v>
      </c>
      <c r="E213" t="s">
        <v>671</v>
      </c>
      <c r="F213" t="s">
        <v>672</v>
      </c>
      <c r="I213" t="s">
        <v>687</v>
      </c>
      <c r="J213" t="s">
        <v>449</v>
      </c>
      <c r="K213">
        <v>7</v>
      </c>
      <c r="L213">
        <v>68</v>
      </c>
      <c r="M213">
        <v>73</v>
      </c>
      <c r="N213">
        <v>69</v>
      </c>
      <c r="O213">
        <v>68</v>
      </c>
      <c r="Q213">
        <v>278</v>
      </c>
      <c r="R213">
        <v>71.069999999999993</v>
      </c>
      <c r="S213">
        <v>71.06</v>
      </c>
      <c r="T213">
        <v>67.650000000000006</v>
      </c>
      <c r="U213">
        <v>70.400000000000006</v>
      </c>
      <c r="V213">
        <v>69.5</v>
      </c>
      <c r="W213">
        <v>68.540000000000006</v>
      </c>
      <c r="Y213">
        <v>69.02</v>
      </c>
      <c r="Z213">
        <v>4</v>
      </c>
      <c r="AA213">
        <v>9</v>
      </c>
      <c r="AB213">
        <v>9</v>
      </c>
      <c r="AC213">
        <v>7</v>
      </c>
      <c r="AE213">
        <v>2</v>
      </c>
      <c r="AF213">
        <v>4</v>
      </c>
      <c r="AG213">
        <v>5</v>
      </c>
      <c r="AH213">
        <v>4</v>
      </c>
      <c r="AJ213">
        <v>7</v>
      </c>
      <c r="AM213" s="5"/>
      <c r="AO213" s="5"/>
      <c r="AQ213" s="5"/>
      <c r="AS213" s="5"/>
    </row>
    <row r="214" spans="1:45" x14ac:dyDescent="0.35">
      <c r="A214" s="3" t="str">
        <f t="shared" si="3"/>
        <v>Dylan Frittelli</v>
      </c>
      <c r="B214" s="4">
        <v>46040</v>
      </c>
      <c r="C214" t="s">
        <v>669</v>
      </c>
      <c r="D214" t="s">
        <v>670</v>
      </c>
      <c r="E214" t="s">
        <v>671</v>
      </c>
      <c r="F214" t="s">
        <v>672</v>
      </c>
      <c r="I214" t="s">
        <v>688</v>
      </c>
      <c r="J214" t="s">
        <v>438</v>
      </c>
      <c r="K214">
        <v>10</v>
      </c>
      <c r="L214">
        <v>70</v>
      </c>
      <c r="M214">
        <v>71</v>
      </c>
      <c r="N214">
        <v>66</v>
      </c>
      <c r="O214">
        <v>72</v>
      </c>
      <c r="Q214">
        <v>279</v>
      </c>
      <c r="R214">
        <v>71.069999999999993</v>
      </c>
      <c r="S214">
        <v>71.06</v>
      </c>
      <c r="T214">
        <v>69.650000000000006</v>
      </c>
      <c r="U214">
        <v>68.400000000000006</v>
      </c>
      <c r="V214">
        <v>66.5</v>
      </c>
      <c r="W214">
        <v>72.540000000000006</v>
      </c>
      <c r="Y214">
        <v>69.27</v>
      </c>
      <c r="Z214">
        <v>19</v>
      </c>
      <c r="AA214">
        <v>9</v>
      </c>
      <c r="AB214">
        <v>2</v>
      </c>
      <c r="AC214">
        <v>10</v>
      </c>
      <c r="AE214">
        <v>4</v>
      </c>
      <c r="AF214">
        <v>4</v>
      </c>
      <c r="AG214">
        <v>2</v>
      </c>
      <c r="AH214">
        <v>5</v>
      </c>
      <c r="AJ214">
        <v>10</v>
      </c>
      <c r="AM214" s="5"/>
      <c r="AO214" s="5"/>
      <c r="AQ214" s="5"/>
      <c r="AS214" s="5"/>
    </row>
    <row r="215" spans="1:45" x14ac:dyDescent="0.35">
      <c r="A215" s="3" t="str">
        <f t="shared" si="3"/>
        <v>Thriston Lawrence</v>
      </c>
      <c r="B215" s="4">
        <v>46040</v>
      </c>
      <c r="C215" t="s">
        <v>669</v>
      </c>
      <c r="D215" t="s">
        <v>670</v>
      </c>
      <c r="E215" t="s">
        <v>671</v>
      </c>
      <c r="F215" t="s">
        <v>672</v>
      </c>
      <c r="I215" t="s">
        <v>689</v>
      </c>
      <c r="J215" t="s">
        <v>690</v>
      </c>
      <c r="K215">
        <v>10</v>
      </c>
      <c r="L215">
        <v>69</v>
      </c>
      <c r="M215">
        <v>71</v>
      </c>
      <c r="N215">
        <v>72</v>
      </c>
      <c r="O215">
        <v>67</v>
      </c>
      <c r="Q215">
        <v>279</v>
      </c>
      <c r="R215">
        <v>71.069999999999993</v>
      </c>
      <c r="S215">
        <v>71.06</v>
      </c>
      <c r="T215">
        <v>68.650000000000006</v>
      </c>
      <c r="U215">
        <v>68.400000000000006</v>
      </c>
      <c r="V215">
        <v>72.5</v>
      </c>
      <c r="W215">
        <v>67.540000000000006</v>
      </c>
      <c r="Y215">
        <v>69.27</v>
      </c>
      <c r="Z215">
        <v>9</v>
      </c>
      <c r="AA215">
        <v>5</v>
      </c>
      <c r="AB215">
        <v>17</v>
      </c>
      <c r="AC215">
        <v>10</v>
      </c>
      <c r="AE215">
        <v>3</v>
      </c>
      <c r="AF215">
        <v>3</v>
      </c>
      <c r="AG215">
        <v>7</v>
      </c>
      <c r="AH215">
        <v>5</v>
      </c>
      <c r="AJ215">
        <v>10</v>
      </c>
      <c r="AM215" s="5"/>
      <c r="AO215" s="5"/>
      <c r="AQ215" s="5"/>
      <c r="AS215" s="5"/>
    </row>
    <row r="216" spans="1:45" x14ac:dyDescent="0.35">
      <c r="A216" s="3" t="str">
        <f t="shared" si="3"/>
        <v>Antoine Rozner</v>
      </c>
      <c r="B216" s="4">
        <v>46040</v>
      </c>
      <c r="C216" t="s">
        <v>669</v>
      </c>
      <c r="D216" t="s">
        <v>670</v>
      </c>
      <c r="E216" t="s">
        <v>671</v>
      </c>
      <c r="F216" t="s">
        <v>672</v>
      </c>
      <c r="I216" t="s">
        <v>691</v>
      </c>
      <c r="J216" t="s">
        <v>692</v>
      </c>
      <c r="K216">
        <v>10</v>
      </c>
      <c r="L216">
        <v>68</v>
      </c>
      <c r="M216">
        <v>72</v>
      </c>
      <c r="N216">
        <v>70</v>
      </c>
      <c r="O216">
        <v>69</v>
      </c>
      <c r="Q216">
        <v>279</v>
      </c>
      <c r="R216">
        <v>71.069999999999993</v>
      </c>
      <c r="S216">
        <v>71.06</v>
      </c>
      <c r="T216">
        <v>67.650000000000006</v>
      </c>
      <c r="U216">
        <v>69.400000000000006</v>
      </c>
      <c r="V216">
        <v>70.5</v>
      </c>
      <c r="W216">
        <v>69.540000000000006</v>
      </c>
      <c r="Y216">
        <v>69.27</v>
      </c>
      <c r="Z216">
        <v>4</v>
      </c>
      <c r="AA216">
        <v>5</v>
      </c>
      <c r="AB216">
        <v>9</v>
      </c>
      <c r="AC216">
        <v>10</v>
      </c>
      <c r="AE216">
        <v>2</v>
      </c>
      <c r="AF216">
        <v>3</v>
      </c>
      <c r="AG216">
        <v>5</v>
      </c>
      <c r="AH216">
        <v>5</v>
      </c>
      <c r="AJ216">
        <v>10</v>
      </c>
      <c r="AM216" s="5"/>
      <c r="AO216" s="5"/>
      <c r="AQ216" s="5"/>
      <c r="AS216" s="5"/>
    </row>
    <row r="217" spans="1:45" x14ac:dyDescent="0.35">
      <c r="A217" s="3" t="str">
        <f t="shared" si="3"/>
        <v>Angel Ayora</v>
      </c>
      <c r="B217" s="4">
        <v>46040</v>
      </c>
      <c r="C217" t="s">
        <v>669</v>
      </c>
      <c r="D217" t="s">
        <v>670</v>
      </c>
      <c r="E217" t="s">
        <v>671</v>
      </c>
      <c r="F217" t="s">
        <v>672</v>
      </c>
      <c r="I217" t="s">
        <v>693</v>
      </c>
      <c r="J217" t="s">
        <v>694</v>
      </c>
      <c r="K217">
        <v>13</v>
      </c>
      <c r="L217">
        <v>68</v>
      </c>
      <c r="M217">
        <v>72</v>
      </c>
      <c r="N217">
        <v>73</v>
      </c>
      <c r="O217">
        <v>67</v>
      </c>
      <c r="Q217">
        <v>280</v>
      </c>
      <c r="R217">
        <v>71.069999999999993</v>
      </c>
      <c r="S217">
        <v>71.06</v>
      </c>
      <c r="T217">
        <v>67.650000000000006</v>
      </c>
      <c r="U217">
        <v>69.400000000000006</v>
      </c>
      <c r="V217">
        <v>73.5</v>
      </c>
      <c r="W217">
        <v>67.540000000000006</v>
      </c>
      <c r="Y217">
        <v>69.52</v>
      </c>
      <c r="Z217">
        <v>4</v>
      </c>
      <c r="AA217">
        <v>5</v>
      </c>
      <c r="AB217">
        <v>20</v>
      </c>
      <c r="AC217">
        <v>13</v>
      </c>
      <c r="AE217">
        <v>2</v>
      </c>
      <c r="AF217">
        <v>3</v>
      </c>
      <c r="AG217">
        <v>8</v>
      </c>
      <c r="AH217">
        <v>6</v>
      </c>
      <c r="AJ217">
        <v>13</v>
      </c>
      <c r="AM217" s="5"/>
      <c r="AO217" s="5"/>
      <c r="AQ217" s="5"/>
      <c r="AS217" s="5"/>
    </row>
    <row r="218" spans="1:45" x14ac:dyDescent="0.35">
      <c r="A218" s="3" t="str">
        <f t="shared" si="3"/>
        <v>Marcel Siem</v>
      </c>
      <c r="B218" s="4">
        <v>46040</v>
      </c>
      <c r="C218" t="s">
        <v>669</v>
      </c>
      <c r="D218" t="s">
        <v>670</v>
      </c>
      <c r="E218" t="s">
        <v>671</v>
      </c>
      <c r="F218" t="s">
        <v>672</v>
      </c>
      <c r="I218" t="s">
        <v>695</v>
      </c>
      <c r="J218" t="s">
        <v>696</v>
      </c>
      <c r="K218">
        <v>13</v>
      </c>
      <c r="L218">
        <v>72</v>
      </c>
      <c r="M218">
        <v>69</v>
      </c>
      <c r="N218">
        <v>73</v>
      </c>
      <c r="O218">
        <v>66</v>
      </c>
      <c r="Q218">
        <v>280</v>
      </c>
      <c r="R218">
        <v>71.069999999999993</v>
      </c>
      <c r="S218">
        <v>71.06</v>
      </c>
      <c r="T218">
        <v>71.650000000000006</v>
      </c>
      <c r="U218">
        <v>66.400000000000006</v>
      </c>
      <c r="V218">
        <v>73.5</v>
      </c>
      <c r="W218">
        <v>66.540000000000006</v>
      </c>
      <c r="Y218">
        <v>69.52</v>
      </c>
      <c r="Z218">
        <v>32</v>
      </c>
      <c r="AA218">
        <v>9</v>
      </c>
      <c r="AB218">
        <v>25</v>
      </c>
      <c r="AC218">
        <v>13</v>
      </c>
      <c r="AE218">
        <v>6</v>
      </c>
      <c r="AF218">
        <v>4</v>
      </c>
      <c r="AG218">
        <v>9</v>
      </c>
      <c r="AH218">
        <v>6</v>
      </c>
      <c r="AJ218">
        <v>13</v>
      </c>
      <c r="AM218" s="5"/>
      <c r="AO218" s="5"/>
      <c r="AQ218" s="5"/>
      <c r="AS218" s="5"/>
    </row>
    <row r="219" spans="1:45" x14ac:dyDescent="0.35">
      <c r="A219" s="3" t="str">
        <f t="shared" si="3"/>
        <v>Eugenio Chacarra</v>
      </c>
      <c r="B219" s="4">
        <v>46040</v>
      </c>
      <c r="C219" t="s">
        <v>669</v>
      </c>
      <c r="D219" t="s">
        <v>670</v>
      </c>
      <c r="E219" t="s">
        <v>671</v>
      </c>
      <c r="F219" t="s">
        <v>672</v>
      </c>
      <c r="I219" t="s">
        <v>697</v>
      </c>
      <c r="J219" t="s">
        <v>698</v>
      </c>
      <c r="K219">
        <v>15</v>
      </c>
      <c r="L219">
        <v>69</v>
      </c>
      <c r="M219">
        <v>75</v>
      </c>
      <c r="N219">
        <v>68</v>
      </c>
      <c r="O219">
        <v>69</v>
      </c>
      <c r="Q219">
        <v>281</v>
      </c>
      <c r="R219">
        <v>71.069999999999993</v>
      </c>
      <c r="S219">
        <v>71.06</v>
      </c>
      <c r="T219">
        <v>68.650000000000006</v>
      </c>
      <c r="U219">
        <v>72.400000000000006</v>
      </c>
      <c r="V219">
        <v>68.5</v>
      </c>
      <c r="W219">
        <v>69.540000000000006</v>
      </c>
      <c r="Y219">
        <v>69.77</v>
      </c>
      <c r="Z219">
        <v>9</v>
      </c>
      <c r="AA219">
        <v>24</v>
      </c>
      <c r="AB219">
        <v>17</v>
      </c>
      <c r="AC219">
        <v>15</v>
      </c>
      <c r="AE219">
        <v>3</v>
      </c>
      <c r="AF219">
        <v>7</v>
      </c>
      <c r="AG219">
        <v>7</v>
      </c>
      <c r="AH219">
        <v>7</v>
      </c>
      <c r="AJ219">
        <v>15</v>
      </c>
      <c r="AM219" s="5"/>
      <c r="AO219" s="5"/>
      <c r="AQ219" s="5"/>
      <c r="AS219" s="5"/>
    </row>
    <row r="220" spans="1:45" x14ac:dyDescent="0.35">
      <c r="A220" s="3" t="str">
        <f t="shared" si="3"/>
        <v>Jacques Kruyswijk</v>
      </c>
      <c r="B220" s="4">
        <v>46040</v>
      </c>
      <c r="C220" t="s">
        <v>669</v>
      </c>
      <c r="D220" t="s">
        <v>670</v>
      </c>
      <c r="E220" t="s">
        <v>671</v>
      </c>
      <c r="F220" t="s">
        <v>672</v>
      </c>
      <c r="I220" t="s">
        <v>699</v>
      </c>
      <c r="J220" t="s">
        <v>700</v>
      </c>
      <c r="K220">
        <v>15</v>
      </c>
      <c r="L220">
        <v>70</v>
      </c>
      <c r="M220">
        <v>73</v>
      </c>
      <c r="N220">
        <v>66</v>
      </c>
      <c r="O220">
        <v>72</v>
      </c>
      <c r="Q220">
        <v>281</v>
      </c>
      <c r="R220">
        <v>71.069999999999993</v>
      </c>
      <c r="S220">
        <v>71.06</v>
      </c>
      <c r="T220">
        <v>69.650000000000006</v>
      </c>
      <c r="U220">
        <v>70.400000000000006</v>
      </c>
      <c r="V220">
        <v>66.5</v>
      </c>
      <c r="W220">
        <v>72.540000000000006</v>
      </c>
      <c r="Y220">
        <v>69.77</v>
      </c>
      <c r="Z220">
        <v>19</v>
      </c>
      <c r="AA220">
        <v>19</v>
      </c>
      <c r="AB220">
        <v>6</v>
      </c>
      <c r="AC220">
        <v>15</v>
      </c>
      <c r="AE220">
        <v>4</v>
      </c>
      <c r="AF220">
        <v>6</v>
      </c>
      <c r="AG220">
        <v>4</v>
      </c>
      <c r="AH220">
        <v>7</v>
      </c>
      <c r="AJ220">
        <v>15</v>
      </c>
      <c r="AM220" s="5"/>
      <c r="AO220" s="5"/>
      <c r="AQ220" s="5"/>
      <c r="AS220" s="5"/>
    </row>
    <row r="221" spans="1:45" x14ac:dyDescent="0.35">
      <c r="A221" s="3" t="str">
        <f t="shared" si="3"/>
        <v>Oliver Lindell</v>
      </c>
      <c r="B221" s="4">
        <v>46040</v>
      </c>
      <c r="C221" t="s">
        <v>669</v>
      </c>
      <c r="D221" t="s">
        <v>670</v>
      </c>
      <c r="E221" t="s">
        <v>671</v>
      </c>
      <c r="F221" t="s">
        <v>672</v>
      </c>
      <c r="I221" t="s">
        <v>701</v>
      </c>
      <c r="J221" t="s">
        <v>702</v>
      </c>
      <c r="K221">
        <v>15</v>
      </c>
      <c r="L221">
        <v>68</v>
      </c>
      <c r="M221">
        <v>78</v>
      </c>
      <c r="N221">
        <v>71</v>
      </c>
      <c r="O221">
        <v>64</v>
      </c>
      <c r="Q221">
        <v>281</v>
      </c>
      <c r="R221">
        <v>71.069999999999993</v>
      </c>
      <c r="S221">
        <v>71.06</v>
      </c>
      <c r="T221">
        <v>67.650000000000006</v>
      </c>
      <c r="U221">
        <v>75.400000000000006</v>
      </c>
      <c r="V221">
        <v>71.5</v>
      </c>
      <c r="W221">
        <v>64.540000000000006</v>
      </c>
      <c r="Y221">
        <v>69.77</v>
      </c>
      <c r="Z221">
        <v>4</v>
      </c>
      <c r="AA221">
        <v>35</v>
      </c>
      <c r="AB221">
        <v>37</v>
      </c>
      <c r="AC221">
        <v>15</v>
      </c>
      <c r="AE221">
        <v>2</v>
      </c>
      <c r="AF221">
        <v>9</v>
      </c>
      <c r="AG221">
        <v>12</v>
      </c>
      <c r="AH221">
        <v>7</v>
      </c>
      <c r="AJ221">
        <v>15</v>
      </c>
      <c r="AM221" s="5"/>
      <c r="AO221" s="5"/>
      <c r="AQ221" s="5"/>
      <c r="AS221" s="5"/>
    </row>
    <row r="222" spans="1:45" x14ac:dyDescent="0.35">
      <c r="A222" s="3" t="str">
        <f t="shared" si="3"/>
        <v>Adrian Otaegui</v>
      </c>
      <c r="B222" s="4">
        <v>46040</v>
      </c>
      <c r="C222" t="s">
        <v>669</v>
      </c>
      <c r="D222" t="s">
        <v>670</v>
      </c>
      <c r="E222" t="s">
        <v>671</v>
      </c>
      <c r="F222" t="s">
        <v>672</v>
      </c>
      <c r="I222" t="s">
        <v>703</v>
      </c>
      <c r="J222" t="s">
        <v>704</v>
      </c>
      <c r="K222">
        <v>15</v>
      </c>
      <c r="L222">
        <v>75</v>
      </c>
      <c r="M222">
        <v>72</v>
      </c>
      <c r="N222">
        <v>68</v>
      </c>
      <c r="O222">
        <v>66</v>
      </c>
      <c r="Q222">
        <v>281</v>
      </c>
      <c r="R222">
        <v>71.069999999999993</v>
      </c>
      <c r="S222">
        <v>71.06</v>
      </c>
      <c r="T222">
        <v>74.650000000000006</v>
      </c>
      <c r="U222">
        <v>69.400000000000006</v>
      </c>
      <c r="V222">
        <v>68.5</v>
      </c>
      <c r="W222">
        <v>66.540000000000006</v>
      </c>
      <c r="Y222">
        <v>69.77</v>
      </c>
      <c r="Z222">
        <v>51</v>
      </c>
      <c r="AA222">
        <v>39</v>
      </c>
      <c r="AB222">
        <v>27</v>
      </c>
      <c r="AC222">
        <v>15</v>
      </c>
      <c r="AE222">
        <v>9</v>
      </c>
      <c r="AF222">
        <v>10</v>
      </c>
      <c r="AG222">
        <v>10</v>
      </c>
      <c r="AH222">
        <v>7</v>
      </c>
      <c r="AJ222">
        <v>15</v>
      </c>
      <c r="AM222" s="5"/>
      <c r="AO222" s="5"/>
      <c r="AQ222" s="5"/>
      <c r="AS222" s="5"/>
    </row>
    <row r="223" spans="1:45" x14ac:dyDescent="0.35">
      <c r="A223" s="3" t="str">
        <f t="shared" si="3"/>
        <v>Rasmus Neergaard-Petersen</v>
      </c>
      <c r="B223" s="4">
        <v>46040</v>
      </c>
      <c r="C223" t="s">
        <v>669</v>
      </c>
      <c r="D223" t="s">
        <v>670</v>
      </c>
      <c r="E223" t="s">
        <v>671</v>
      </c>
      <c r="F223" t="s">
        <v>672</v>
      </c>
      <c r="I223" t="s">
        <v>705</v>
      </c>
      <c r="J223" t="s">
        <v>706</v>
      </c>
      <c r="K223">
        <v>19</v>
      </c>
      <c r="L223">
        <v>71</v>
      </c>
      <c r="M223">
        <v>73</v>
      </c>
      <c r="N223">
        <v>70</v>
      </c>
      <c r="O223">
        <v>68</v>
      </c>
      <c r="Q223">
        <v>282</v>
      </c>
      <c r="R223">
        <v>71.069999999999993</v>
      </c>
      <c r="S223">
        <v>71.06</v>
      </c>
      <c r="T223">
        <v>70.650000000000006</v>
      </c>
      <c r="U223">
        <v>70.400000000000006</v>
      </c>
      <c r="V223">
        <v>70.5</v>
      </c>
      <c r="W223">
        <v>68.540000000000006</v>
      </c>
      <c r="Y223">
        <v>70.02</v>
      </c>
      <c r="Z223">
        <v>26</v>
      </c>
      <c r="AA223">
        <v>24</v>
      </c>
      <c r="AB223">
        <v>25</v>
      </c>
      <c r="AC223">
        <v>19</v>
      </c>
      <c r="AE223">
        <v>5</v>
      </c>
      <c r="AF223">
        <v>7</v>
      </c>
      <c r="AG223">
        <v>9</v>
      </c>
      <c r="AH223">
        <v>8</v>
      </c>
      <c r="AJ223">
        <v>19</v>
      </c>
      <c r="AM223" s="5"/>
      <c r="AO223" s="5"/>
      <c r="AQ223" s="5"/>
      <c r="AS223" s="5"/>
    </row>
    <row r="224" spans="1:45" x14ac:dyDescent="0.35">
      <c r="A224" s="3" t="str">
        <f t="shared" si="3"/>
        <v>Ewen Ferguson</v>
      </c>
      <c r="B224" s="4">
        <v>46040</v>
      </c>
      <c r="C224" t="s">
        <v>669</v>
      </c>
      <c r="D224" t="s">
        <v>670</v>
      </c>
      <c r="E224" t="s">
        <v>671</v>
      </c>
      <c r="F224" t="s">
        <v>672</v>
      </c>
      <c r="I224" t="s">
        <v>707</v>
      </c>
      <c r="J224" t="s">
        <v>708</v>
      </c>
      <c r="K224">
        <v>20</v>
      </c>
      <c r="L224">
        <v>72</v>
      </c>
      <c r="M224">
        <v>70</v>
      </c>
      <c r="N224">
        <v>68</v>
      </c>
      <c r="O224">
        <v>73</v>
      </c>
      <c r="Q224">
        <v>283</v>
      </c>
      <c r="R224">
        <v>71.069999999999993</v>
      </c>
      <c r="S224">
        <v>71.06</v>
      </c>
      <c r="T224">
        <v>71.650000000000006</v>
      </c>
      <c r="U224">
        <v>67.400000000000006</v>
      </c>
      <c r="V224">
        <v>68.5</v>
      </c>
      <c r="W224">
        <v>73.540000000000006</v>
      </c>
      <c r="Y224">
        <v>70.27</v>
      </c>
      <c r="Z224">
        <v>32</v>
      </c>
      <c r="AA224">
        <v>15</v>
      </c>
      <c r="AB224">
        <v>9</v>
      </c>
      <c r="AC224">
        <v>20</v>
      </c>
      <c r="AE224">
        <v>6</v>
      </c>
      <c r="AF224">
        <v>5</v>
      </c>
      <c r="AG224">
        <v>5</v>
      </c>
      <c r="AH224">
        <v>9</v>
      </c>
      <c r="AJ224">
        <v>20</v>
      </c>
      <c r="AM224" s="5"/>
      <c r="AO224" s="5"/>
      <c r="AQ224" s="5"/>
      <c r="AS224" s="5"/>
    </row>
    <row r="225" spans="1:45" x14ac:dyDescent="0.35">
      <c r="A225" s="3" t="str">
        <f t="shared" si="3"/>
        <v>Grant Forrest</v>
      </c>
      <c r="B225" s="4">
        <v>46040</v>
      </c>
      <c r="C225" t="s">
        <v>669</v>
      </c>
      <c r="D225" t="s">
        <v>670</v>
      </c>
      <c r="E225" t="s">
        <v>671</v>
      </c>
      <c r="F225" t="s">
        <v>672</v>
      </c>
      <c r="I225" t="s">
        <v>709</v>
      </c>
      <c r="J225" t="s">
        <v>710</v>
      </c>
      <c r="K225">
        <v>20</v>
      </c>
      <c r="L225">
        <v>71</v>
      </c>
      <c r="M225">
        <v>70</v>
      </c>
      <c r="N225">
        <v>72</v>
      </c>
      <c r="O225">
        <v>70</v>
      </c>
      <c r="Q225">
        <v>283</v>
      </c>
      <c r="R225">
        <v>71.069999999999993</v>
      </c>
      <c r="S225">
        <v>71.06</v>
      </c>
      <c r="T225">
        <v>70.650000000000006</v>
      </c>
      <c r="U225">
        <v>67.400000000000006</v>
      </c>
      <c r="V225">
        <v>72.5</v>
      </c>
      <c r="W225">
        <v>70.540000000000006</v>
      </c>
      <c r="Y225">
        <v>70.27</v>
      </c>
      <c r="Z225">
        <v>26</v>
      </c>
      <c r="AA225">
        <v>9</v>
      </c>
      <c r="AB225">
        <v>20</v>
      </c>
      <c r="AC225">
        <v>20</v>
      </c>
      <c r="AE225">
        <v>5</v>
      </c>
      <c r="AF225">
        <v>4</v>
      </c>
      <c r="AG225">
        <v>8</v>
      </c>
      <c r="AH225">
        <v>9</v>
      </c>
      <c r="AJ225">
        <v>20</v>
      </c>
      <c r="AM225" s="5"/>
      <c r="AO225" s="5"/>
      <c r="AQ225" s="5"/>
      <c r="AS225" s="5"/>
    </row>
    <row r="226" spans="1:45" x14ac:dyDescent="0.35">
      <c r="A226" s="3" t="str">
        <f t="shared" si="3"/>
        <v>Joost Luiten</v>
      </c>
      <c r="B226" s="4">
        <v>46040</v>
      </c>
      <c r="C226" t="s">
        <v>669</v>
      </c>
      <c r="D226" t="s">
        <v>670</v>
      </c>
      <c r="E226" t="s">
        <v>671</v>
      </c>
      <c r="F226" t="s">
        <v>672</v>
      </c>
      <c r="I226" t="s">
        <v>711</v>
      </c>
      <c r="J226" t="s">
        <v>712</v>
      </c>
      <c r="K226">
        <v>20</v>
      </c>
      <c r="L226">
        <v>72</v>
      </c>
      <c r="M226">
        <v>70</v>
      </c>
      <c r="N226">
        <v>68</v>
      </c>
      <c r="O226">
        <v>73</v>
      </c>
      <c r="Q226">
        <v>283</v>
      </c>
      <c r="R226">
        <v>71.069999999999993</v>
      </c>
      <c r="S226">
        <v>71.06</v>
      </c>
      <c r="T226">
        <v>71.650000000000006</v>
      </c>
      <c r="U226">
        <v>67.400000000000006</v>
      </c>
      <c r="V226">
        <v>68.5</v>
      </c>
      <c r="W226">
        <v>73.540000000000006</v>
      </c>
      <c r="Y226">
        <v>70.27</v>
      </c>
      <c r="Z226">
        <v>32</v>
      </c>
      <c r="AA226">
        <v>15</v>
      </c>
      <c r="AB226">
        <v>9</v>
      </c>
      <c r="AC226">
        <v>20</v>
      </c>
      <c r="AE226">
        <v>6</v>
      </c>
      <c r="AF226">
        <v>5</v>
      </c>
      <c r="AG226">
        <v>5</v>
      </c>
      <c r="AH226">
        <v>9</v>
      </c>
      <c r="AJ226">
        <v>20</v>
      </c>
      <c r="AM226" s="5"/>
      <c r="AO226" s="5"/>
      <c r="AQ226" s="5"/>
      <c r="AS226" s="5"/>
    </row>
    <row r="227" spans="1:45" x14ac:dyDescent="0.35">
      <c r="A227" s="3" t="str">
        <f t="shared" si="3"/>
        <v>Shaun Norris</v>
      </c>
      <c r="B227" s="4">
        <v>46040</v>
      </c>
      <c r="C227" t="s">
        <v>669</v>
      </c>
      <c r="D227" t="s">
        <v>670</v>
      </c>
      <c r="E227" t="s">
        <v>671</v>
      </c>
      <c r="F227" t="s">
        <v>672</v>
      </c>
      <c r="I227" t="s">
        <v>536</v>
      </c>
      <c r="J227" t="s">
        <v>713</v>
      </c>
      <c r="K227">
        <v>20</v>
      </c>
      <c r="L227">
        <v>72</v>
      </c>
      <c r="M227">
        <v>71</v>
      </c>
      <c r="N227">
        <v>68</v>
      </c>
      <c r="O227">
        <v>72</v>
      </c>
      <c r="Q227">
        <v>283</v>
      </c>
      <c r="R227">
        <v>71.069999999999993</v>
      </c>
      <c r="S227">
        <v>71.06</v>
      </c>
      <c r="T227">
        <v>71.650000000000006</v>
      </c>
      <c r="U227">
        <v>68.400000000000006</v>
      </c>
      <c r="V227">
        <v>68.5</v>
      </c>
      <c r="W227">
        <v>72.540000000000006</v>
      </c>
      <c r="Y227">
        <v>70.27</v>
      </c>
      <c r="Z227">
        <v>32</v>
      </c>
      <c r="AA227">
        <v>19</v>
      </c>
      <c r="AB227">
        <v>15</v>
      </c>
      <c r="AC227">
        <v>20</v>
      </c>
      <c r="AE227">
        <v>6</v>
      </c>
      <c r="AF227">
        <v>6</v>
      </c>
      <c r="AG227">
        <v>6</v>
      </c>
      <c r="AH227">
        <v>9</v>
      </c>
      <c r="AJ227">
        <v>20</v>
      </c>
      <c r="AM227" s="5"/>
      <c r="AO227" s="5"/>
      <c r="AQ227" s="5"/>
      <c r="AS227" s="5"/>
    </row>
    <row r="228" spans="1:45" x14ac:dyDescent="0.35">
      <c r="A228" s="3" t="str">
        <f t="shared" si="3"/>
        <v>Jayden Schaper</v>
      </c>
      <c r="B228" s="4">
        <v>46040</v>
      </c>
      <c r="C228" t="s">
        <v>669</v>
      </c>
      <c r="D228" t="s">
        <v>670</v>
      </c>
      <c r="E228" t="s">
        <v>671</v>
      </c>
      <c r="F228" t="s">
        <v>672</v>
      </c>
      <c r="I228" t="s">
        <v>714</v>
      </c>
      <c r="J228" t="s">
        <v>372</v>
      </c>
      <c r="K228">
        <v>20</v>
      </c>
      <c r="L228">
        <v>69</v>
      </c>
      <c r="M228">
        <v>73</v>
      </c>
      <c r="N228">
        <v>70</v>
      </c>
      <c r="O228">
        <v>71</v>
      </c>
      <c r="Q228">
        <v>283</v>
      </c>
      <c r="R228">
        <v>71.069999999999993</v>
      </c>
      <c r="S228">
        <v>71.06</v>
      </c>
      <c r="T228">
        <v>68.650000000000006</v>
      </c>
      <c r="U228">
        <v>70.400000000000006</v>
      </c>
      <c r="V228">
        <v>70.5</v>
      </c>
      <c r="W228">
        <v>71.540000000000006</v>
      </c>
      <c r="Y228">
        <v>70.27</v>
      </c>
      <c r="Z228">
        <v>9</v>
      </c>
      <c r="AA228">
        <v>15</v>
      </c>
      <c r="AB228">
        <v>17</v>
      </c>
      <c r="AC228">
        <v>20</v>
      </c>
      <c r="AE228">
        <v>3</v>
      </c>
      <c r="AF228">
        <v>5</v>
      </c>
      <c r="AG228">
        <v>7</v>
      </c>
      <c r="AH228">
        <v>9</v>
      </c>
      <c r="AJ228">
        <v>20</v>
      </c>
      <c r="AM228" s="5"/>
      <c r="AO228" s="5"/>
      <c r="AQ228" s="5"/>
      <c r="AS228" s="5"/>
    </row>
    <row r="229" spans="1:45" x14ac:dyDescent="0.35">
      <c r="A229" s="3" t="str">
        <f t="shared" si="3"/>
        <v>Tommy Fleetwood</v>
      </c>
      <c r="B229" s="4">
        <v>46040</v>
      </c>
      <c r="C229" t="s">
        <v>669</v>
      </c>
      <c r="D229" t="s">
        <v>670</v>
      </c>
      <c r="E229" t="s">
        <v>671</v>
      </c>
      <c r="F229" t="s">
        <v>672</v>
      </c>
      <c r="I229" t="s">
        <v>715</v>
      </c>
      <c r="J229" t="s">
        <v>716</v>
      </c>
      <c r="K229">
        <v>25</v>
      </c>
      <c r="L229">
        <v>69</v>
      </c>
      <c r="M229">
        <v>78</v>
      </c>
      <c r="N229">
        <v>66</v>
      </c>
      <c r="O229">
        <v>71</v>
      </c>
      <c r="Q229">
        <v>284</v>
      </c>
      <c r="R229">
        <v>71.069999999999993</v>
      </c>
      <c r="S229">
        <v>71.06</v>
      </c>
      <c r="T229">
        <v>68.650000000000006</v>
      </c>
      <c r="U229">
        <v>75.400000000000006</v>
      </c>
      <c r="V229">
        <v>66.5</v>
      </c>
      <c r="W229">
        <v>71.540000000000006</v>
      </c>
      <c r="Y229">
        <v>70.52</v>
      </c>
      <c r="Z229">
        <v>9</v>
      </c>
      <c r="AA229">
        <v>39</v>
      </c>
      <c r="AB229">
        <v>20</v>
      </c>
      <c r="AC229">
        <v>25</v>
      </c>
      <c r="AE229">
        <v>3</v>
      </c>
      <c r="AF229">
        <v>10</v>
      </c>
      <c r="AG229">
        <v>8</v>
      </c>
      <c r="AH229">
        <v>10</v>
      </c>
      <c r="AJ229">
        <v>25</v>
      </c>
      <c r="AM229" s="5"/>
      <c r="AO229" s="5"/>
      <c r="AQ229" s="5"/>
      <c r="AS229" s="5"/>
    </row>
    <row r="230" spans="1:45" x14ac:dyDescent="0.35">
      <c r="A230" s="3" t="str">
        <f t="shared" si="3"/>
        <v>Patrick Reed</v>
      </c>
      <c r="B230" s="4">
        <v>46040</v>
      </c>
      <c r="C230" t="s">
        <v>669</v>
      </c>
      <c r="D230" t="s">
        <v>670</v>
      </c>
      <c r="E230" t="s">
        <v>671</v>
      </c>
      <c r="F230" t="s">
        <v>672</v>
      </c>
      <c r="I230" t="s">
        <v>717</v>
      </c>
      <c r="J230" t="s">
        <v>504</v>
      </c>
      <c r="K230">
        <v>26</v>
      </c>
      <c r="L230">
        <v>69</v>
      </c>
      <c r="M230">
        <v>74</v>
      </c>
      <c r="N230">
        <v>70</v>
      </c>
      <c r="O230">
        <v>72</v>
      </c>
      <c r="Q230">
        <v>285</v>
      </c>
      <c r="R230">
        <v>71.069999999999993</v>
      </c>
      <c r="S230">
        <v>71.06</v>
      </c>
      <c r="T230">
        <v>68.650000000000006</v>
      </c>
      <c r="U230">
        <v>71.400000000000006</v>
      </c>
      <c r="V230">
        <v>70.5</v>
      </c>
      <c r="W230">
        <v>72.540000000000006</v>
      </c>
      <c r="Y230">
        <v>70.77</v>
      </c>
      <c r="Z230">
        <v>9</v>
      </c>
      <c r="AA230">
        <v>19</v>
      </c>
      <c r="AB230">
        <v>20</v>
      </c>
      <c r="AC230">
        <v>26</v>
      </c>
      <c r="AE230">
        <v>3</v>
      </c>
      <c r="AF230">
        <v>6</v>
      </c>
      <c r="AG230">
        <v>8</v>
      </c>
      <c r="AH230">
        <v>11</v>
      </c>
      <c r="AJ230">
        <v>26</v>
      </c>
      <c r="AM230" s="5"/>
      <c r="AO230" s="5"/>
      <c r="AQ230" s="5"/>
      <c r="AS230" s="5"/>
    </row>
    <row r="231" spans="1:45" x14ac:dyDescent="0.35">
      <c r="A231" s="3" t="str">
        <f t="shared" si="3"/>
        <v>Ryan Fox</v>
      </c>
      <c r="B231" s="4">
        <v>46040</v>
      </c>
      <c r="C231" t="s">
        <v>669</v>
      </c>
      <c r="D231" t="s">
        <v>670</v>
      </c>
      <c r="E231" t="s">
        <v>671</v>
      </c>
      <c r="F231" t="s">
        <v>672</v>
      </c>
      <c r="I231" t="s">
        <v>718</v>
      </c>
      <c r="J231" t="s">
        <v>719</v>
      </c>
      <c r="K231">
        <v>27</v>
      </c>
      <c r="L231">
        <v>72</v>
      </c>
      <c r="M231">
        <v>72</v>
      </c>
      <c r="N231">
        <v>71</v>
      </c>
      <c r="O231">
        <v>71</v>
      </c>
      <c r="Q231">
        <v>286</v>
      </c>
      <c r="R231">
        <v>71.069999999999993</v>
      </c>
      <c r="S231">
        <v>71.06</v>
      </c>
      <c r="T231">
        <v>71.650000000000006</v>
      </c>
      <c r="U231">
        <v>69.400000000000006</v>
      </c>
      <c r="V231">
        <v>71.5</v>
      </c>
      <c r="W231">
        <v>71.540000000000006</v>
      </c>
      <c r="Y231">
        <v>71.02</v>
      </c>
      <c r="Z231">
        <v>32</v>
      </c>
      <c r="AA231">
        <v>24</v>
      </c>
      <c r="AB231">
        <v>27</v>
      </c>
      <c r="AC231">
        <v>27</v>
      </c>
      <c r="AE231">
        <v>6</v>
      </c>
      <c r="AF231">
        <v>7</v>
      </c>
      <c r="AG231">
        <v>10</v>
      </c>
      <c r="AH231">
        <v>12</v>
      </c>
      <c r="AJ231">
        <v>27</v>
      </c>
      <c r="AM231" s="5"/>
      <c r="AO231" s="5"/>
      <c r="AQ231" s="5"/>
      <c r="AS231" s="5"/>
    </row>
    <row r="232" spans="1:45" x14ac:dyDescent="0.35">
      <c r="A232" s="3" t="str">
        <f t="shared" si="3"/>
        <v>Joakim Lagergren</v>
      </c>
      <c r="B232" s="4">
        <v>46040</v>
      </c>
      <c r="C232" t="s">
        <v>669</v>
      </c>
      <c r="D232" t="s">
        <v>670</v>
      </c>
      <c r="E232" t="s">
        <v>671</v>
      </c>
      <c r="F232" t="s">
        <v>672</v>
      </c>
      <c r="I232" t="s">
        <v>720</v>
      </c>
      <c r="J232" t="s">
        <v>721</v>
      </c>
      <c r="K232">
        <v>27</v>
      </c>
      <c r="L232">
        <v>71</v>
      </c>
      <c r="M232">
        <v>74</v>
      </c>
      <c r="N232">
        <v>71</v>
      </c>
      <c r="O232">
        <v>70</v>
      </c>
      <c r="Q232">
        <v>286</v>
      </c>
      <c r="R232">
        <v>71.069999999999993</v>
      </c>
      <c r="S232">
        <v>71.06</v>
      </c>
      <c r="T232">
        <v>70.650000000000006</v>
      </c>
      <c r="U232">
        <v>71.400000000000006</v>
      </c>
      <c r="V232">
        <v>71.5</v>
      </c>
      <c r="W232">
        <v>70.540000000000006</v>
      </c>
      <c r="Y232">
        <v>71.02</v>
      </c>
      <c r="Z232">
        <v>26</v>
      </c>
      <c r="AA232">
        <v>30</v>
      </c>
      <c r="AB232">
        <v>32</v>
      </c>
      <c r="AC232">
        <v>27</v>
      </c>
      <c r="AE232">
        <v>5</v>
      </c>
      <c r="AF232">
        <v>8</v>
      </c>
      <c r="AG232">
        <v>11</v>
      </c>
      <c r="AH232">
        <v>12</v>
      </c>
      <c r="AJ232">
        <v>27</v>
      </c>
      <c r="AM232" s="5"/>
      <c r="AO232" s="5"/>
    </row>
    <row r="233" spans="1:45" x14ac:dyDescent="0.35">
      <c r="A233" s="3" t="str">
        <f t="shared" si="3"/>
        <v>Paul Waring</v>
      </c>
      <c r="B233" s="4">
        <v>46040</v>
      </c>
      <c r="C233" t="s">
        <v>669</v>
      </c>
      <c r="D233" t="s">
        <v>670</v>
      </c>
      <c r="E233" t="s">
        <v>671</v>
      </c>
      <c r="F233" t="s">
        <v>672</v>
      </c>
      <c r="I233" t="s">
        <v>722</v>
      </c>
      <c r="J233" t="s">
        <v>566</v>
      </c>
      <c r="K233">
        <v>27</v>
      </c>
      <c r="L233">
        <v>72</v>
      </c>
      <c r="M233">
        <v>71</v>
      </c>
      <c r="N233">
        <v>73</v>
      </c>
      <c r="O233">
        <v>70</v>
      </c>
      <c r="Q233">
        <v>286</v>
      </c>
      <c r="R233">
        <v>71.069999999999993</v>
      </c>
      <c r="S233">
        <v>71.06</v>
      </c>
      <c r="T233">
        <v>71.650000000000006</v>
      </c>
      <c r="U233">
        <v>68.400000000000006</v>
      </c>
      <c r="V233">
        <v>73.5</v>
      </c>
      <c r="W233">
        <v>70.540000000000006</v>
      </c>
      <c r="Y233">
        <v>71.02</v>
      </c>
      <c r="Z233">
        <v>32</v>
      </c>
      <c r="AA233">
        <v>19</v>
      </c>
      <c r="AB233">
        <v>32</v>
      </c>
      <c r="AC233">
        <v>27</v>
      </c>
      <c r="AE233">
        <v>6</v>
      </c>
      <c r="AF233">
        <v>6</v>
      </c>
      <c r="AG233">
        <v>11</v>
      </c>
      <c r="AH233">
        <v>12</v>
      </c>
      <c r="AJ233">
        <v>27</v>
      </c>
      <c r="AM233" s="5"/>
      <c r="AO233" s="5"/>
    </row>
    <row r="234" spans="1:45" x14ac:dyDescent="0.35">
      <c r="A234" s="3" t="str">
        <f t="shared" si="3"/>
        <v>Dan Bradbury</v>
      </c>
      <c r="B234" s="4">
        <v>46040</v>
      </c>
      <c r="C234" t="s">
        <v>669</v>
      </c>
      <c r="D234" t="s">
        <v>670</v>
      </c>
      <c r="E234" t="s">
        <v>671</v>
      </c>
      <c r="F234" t="s">
        <v>672</v>
      </c>
      <c r="I234" t="s">
        <v>723</v>
      </c>
      <c r="J234" t="s">
        <v>724</v>
      </c>
      <c r="K234">
        <v>30</v>
      </c>
      <c r="L234">
        <v>70</v>
      </c>
      <c r="M234">
        <v>75</v>
      </c>
      <c r="N234">
        <v>72</v>
      </c>
      <c r="O234">
        <v>70</v>
      </c>
      <c r="Q234">
        <v>287</v>
      </c>
      <c r="R234">
        <v>71.069999999999993</v>
      </c>
      <c r="S234">
        <v>71.06</v>
      </c>
      <c r="T234">
        <v>69.650000000000006</v>
      </c>
      <c r="U234">
        <v>72.400000000000006</v>
      </c>
      <c r="V234">
        <v>72.5</v>
      </c>
      <c r="W234">
        <v>70.540000000000006</v>
      </c>
      <c r="Y234">
        <v>71.27</v>
      </c>
      <c r="Z234">
        <v>19</v>
      </c>
      <c r="AA234">
        <v>30</v>
      </c>
      <c r="AB234">
        <v>37</v>
      </c>
      <c r="AC234">
        <v>30</v>
      </c>
      <c r="AE234">
        <v>4</v>
      </c>
      <c r="AF234">
        <v>8</v>
      </c>
      <c r="AG234">
        <v>12</v>
      </c>
      <c r="AH234">
        <v>13</v>
      </c>
      <c r="AJ234">
        <v>30</v>
      </c>
      <c r="AM234" s="5"/>
      <c r="AO234" s="5"/>
    </row>
    <row r="235" spans="1:45" x14ac:dyDescent="0.35">
      <c r="A235" s="3" t="str">
        <f t="shared" si="3"/>
        <v>Jacob Skov Olesen</v>
      </c>
      <c r="B235" s="4">
        <v>46040</v>
      </c>
      <c r="C235" t="s">
        <v>669</v>
      </c>
      <c r="D235" t="s">
        <v>670</v>
      </c>
      <c r="E235" t="s">
        <v>671</v>
      </c>
      <c r="F235" t="s">
        <v>672</v>
      </c>
      <c r="I235" t="s">
        <v>685</v>
      </c>
      <c r="J235" t="s">
        <v>725</v>
      </c>
      <c r="K235">
        <v>30</v>
      </c>
      <c r="L235">
        <v>78</v>
      </c>
      <c r="M235">
        <v>70</v>
      </c>
      <c r="N235">
        <v>73</v>
      </c>
      <c r="O235">
        <v>66</v>
      </c>
      <c r="Q235">
        <v>287</v>
      </c>
      <c r="R235">
        <v>71.069999999999993</v>
      </c>
      <c r="S235">
        <v>71.06</v>
      </c>
      <c r="T235">
        <v>77.650000000000006</v>
      </c>
      <c r="U235">
        <v>67.400000000000006</v>
      </c>
      <c r="V235">
        <v>73.5</v>
      </c>
      <c r="W235">
        <v>66.540000000000006</v>
      </c>
      <c r="Y235">
        <v>71.27</v>
      </c>
      <c r="Z235">
        <v>58</v>
      </c>
      <c r="AA235">
        <v>45</v>
      </c>
      <c r="AB235">
        <v>45</v>
      </c>
      <c r="AC235">
        <v>30</v>
      </c>
      <c r="AE235">
        <v>12</v>
      </c>
      <c r="AF235">
        <v>11</v>
      </c>
      <c r="AG235">
        <v>16</v>
      </c>
      <c r="AH235">
        <v>13</v>
      </c>
      <c r="AJ235">
        <v>30</v>
      </c>
      <c r="AM235" s="5"/>
      <c r="AO235" s="5"/>
    </row>
    <row r="236" spans="1:45" x14ac:dyDescent="0.35">
      <c r="A236" s="3" t="str">
        <f t="shared" si="3"/>
        <v>Connor Syme</v>
      </c>
      <c r="B236" s="4">
        <v>46040</v>
      </c>
      <c r="C236" t="s">
        <v>669</v>
      </c>
      <c r="D236" t="s">
        <v>670</v>
      </c>
      <c r="E236" t="s">
        <v>671</v>
      </c>
      <c r="F236" t="s">
        <v>672</v>
      </c>
      <c r="I236" t="s">
        <v>726</v>
      </c>
      <c r="J236" t="s">
        <v>458</v>
      </c>
      <c r="K236">
        <v>30</v>
      </c>
      <c r="L236">
        <v>67</v>
      </c>
      <c r="M236">
        <v>74</v>
      </c>
      <c r="N236">
        <v>70</v>
      </c>
      <c r="O236">
        <v>76</v>
      </c>
      <c r="Q236">
        <v>287</v>
      </c>
      <c r="R236">
        <v>71.069999999999993</v>
      </c>
      <c r="S236">
        <v>71.06</v>
      </c>
      <c r="T236">
        <v>66.650000000000006</v>
      </c>
      <c r="U236">
        <v>71.400000000000006</v>
      </c>
      <c r="V236">
        <v>70.5</v>
      </c>
      <c r="W236">
        <v>76.540000000000006</v>
      </c>
      <c r="Y236">
        <v>71.27</v>
      </c>
      <c r="Z236">
        <v>2</v>
      </c>
      <c r="AA236">
        <v>9</v>
      </c>
      <c r="AB236">
        <v>15</v>
      </c>
      <c r="AC236">
        <v>30</v>
      </c>
      <c r="AE236">
        <v>1</v>
      </c>
      <c r="AF236">
        <v>4</v>
      </c>
      <c r="AG236">
        <v>6</v>
      </c>
      <c r="AH236">
        <v>13</v>
      </c>
      <c r="AJ236">
        <v>30</v>
      </c>
      <c r="AM236" s="5"/>
      <c r="AO236" s="5"/>
    </row>
    <row r="237" spans="1:45" x14ac:dyDescent="0.35">
      <c r="A237" s="3" t="str">
        <f t="shared" si="3"/>
        <v>Ryggs Johnston</v>
      </c>
      <c r="B237" s="4">
        <v>46040</v>
      </c>
      <c r="C237" t="s">
        <v>669</v>
      </c>
      <c r="D237" t="s">
        <v>670</v>
      </c>
      <c r="E237" t="s">
        <v>671</v>
      </c>
      <c r="F237" t="s">
        <v>672</v>
      </c>
      <c r="I237" t="s">
        <v>727</v>
      </c>
      <c r="J237" t="s">
        <v>728</v>
      </c>
      <c r="K237">
        <v>33</v>
      </c>
      <c r="L237">
        <v>70</v>
      </c>
      <c r="M237">
        <v>72</v>
      </c>
      <c r="N237">
        <v>71</v>
      </c>
      <c r="O237">
        <v>75</v>
      </c>
      <c r="Q237">
        <v>288</v>
      </c>
      <c r="R237">
        <v>71.069999999999993</v>
      </c>
      <c r="S237">
        <v>71.06</v>
      </c>
      <c r="T237">
        <v>69.650000000000006</v>
      </c>
      <c r="U237">
        <v>69.400000000000006</v>
      </c>
      <c r="V237">
        <v>71.5</v>
      </c>
      <c r="W237">
        <v>75.540000000000006</v>
      </c>
      <c r="Y237">
        <v>71.52</v>
      </c>
      <c r="Z237">
        <v>19</v>
      </c>
      <c r="AA237">
        <v>15</v>
      </c>
      <c r="AB237">
        <v>20</v>
      </c>
      <c r="AC237">
        <v>33</v>
      </c>
      <c r="AE237">
        <v>4</v>
      </c>
      <c r="AF237">
        <v>5</v>
      </c>
      <c r="AG237">
        <v>8</v>
      </c>
      <c r="AH237">
        <v>14</v>
      </c>
      <c r="AJ237">
        <v>33</v>
      </c>
      <c r="AM237" s="5"/>
      <c r="AO237" s="5"/>
    </row>
    <row r="238" spans="1:45" x14ac:dyDescent="0.35">
      <c r="A238" s="3" t="str">
        <f t="shared" si="3"/>
        <v>Frederic Lacroix</v>
      </c>
      <c r="B238" s="4">
        <v>46040</v>
      </c>
      <c r="C238" t="s">
        <v>669</v>
      </c>
      <c r="D238" t="s">
        <v>670</v>
      </c>
      <c r="E238" t="s">
        <v>671</v>
      </c>
      <c r="F238" t="s">
        <v>672</v>
      </c>
      <c r="I238" t="s">
        <v>729</v>
      </c>
      <c r="J238" t="s">
        <v>730</v>
      </c>
      <c r="K238">
        <v>33</v>
      </c>
      <c r="L238">
        <v>71</v>
      </c>
      <c r="M238">
        <v>74</v>
      </c>
      <c r="N238">
        <v>70</v>
      </c>
      <c r="O238">
        <v>73</v>
      </c>
      <c r="Q238">
        <v>288</v>
      </c>
      <c r="R238">
        <v>71.069999999999993</v>
      </c>
      <c r="S238">
        <v>71.06</v>
      </c>
      <c r="T238">
        <v>70.650000000000006</v>
      </c>
      <c r="U238">
        <v>71.400000000000006</v>
      </c>
      <c r="V238">
        <v>70.5</v>
      </c>
      <c r="W238">
        <v>73.540000000000006</v>
      </c>
      <c r="Y238">
        <v>71.52</v>
      </c>
      <c r="Z238">
        <v>26</v>
      </c>
      <c r="AA238">
        <v>30</v>
      </c>
      <c r="AB238">
        <v>27</v>
      </c>
      <c r="AC238">
        <v>33</v>
      </c>
      <c r="AE238">
        <v>5</v>
      </c>
      <c r="AF238">
        <v>8</v>
      </c>
      <c r="AG238">
        <v>10</v>
      </c>
      <c r="AH238">
        <v>14</v>
      </c>
      <c r="AJ238">
        <v>33</v>
      </c>
      <c r="AM238" s="5"/>
      <c r="AO238" s="5"/>
    </row>
    <row r="239" spans="1:45" x14ac:dyDescent="0.35">
      <c r="A239" s="3" t="str">
        <f t="shared" si="3"/>
        <v>Junghwan Lee</v>
      </c>
      <c r="B239" s="4">
        <v>46040</v>
      </c>
      <c r="C239" t="s">
        <v>669</v>
      </c>
      <c r="D239" t="s">
        <v>670</v>
      </c>
      <c r="E239" t="s">
        <v>671</v>
      </c>
      <c r="F239" t="s">
        <v>672</v>
      </c>
      <c r="I239" t="s">
        <v>454</v>
      </c>
      <c r="J239" t="s">
        <v>731</v>
      </c>
      <c r="K239">
        <v>33</v>
      </c>
      <c r="L239">
        <v>73</v>
      </c>
      <c r="M239">
        <v>72</v>
      </c>
      <c r="N239">
        <v>75</v>
      </c>
      <c r="O239">
        <v>68</v>
      </c>
      <c r="Q239">
        <v>288</v>
      </c>
      <c r="R239">
        <v>71.069999999999993</v>
      </c>
      <c r="S239">
        <v>71.06</v>
      </c>
      <c r="T239">
        <v>72.650000000000006</v>
      </c>
      <c r="U239">
        <v>69.400000000000006</v>
      </c>
      <c r="V239">
        <v>75.5</v>
      </c>
      <c r="W239">
        <v>68.540000000000006</v>
      </c>
      <c r="Y239">
        <v>71.52</v>
      </c>
      <c r="Z239">
        <v>42</v>
      </c>
      <c r="AA239">
        <v>30</v>
      </c>
      <c r="AB239">
        <v>44</v>
      </c>
      <c r="AC239">
        <v>33</v>
      </c>
      <c r="AE239">
        <v>7</v>
      </c>
      <c r="AF239">
        <v>8</v>
      </c>
      <c r="AG239">
        <v>15</v>
      </c>
      <c r="AH239">
        <v>14</v>
      </c>
      <c r="AJ239">
        <v>33</v>
      </c>
      <c r="AM239" s="5"/>
      <c r="AO239" s="5"/>
    </row>
    <row r="240" spans="1:45" x14ac:dyDescent="0.35">
      <c r="A240" s="3" t="str">
        <f t="shared" si="3"/>
        <v>Guido Migliozzi</v>
      </c>
      <c r="B240" s="4">
        <v>46040</v>
      </c>
      <c r="C240" t="s">
        <v>669</v>
      </c>
      <c r="D240" t="s">
        <v>670</v>
      </c>
      <c r="E240" t="s">
        <v>671</v>
      </c>
      <c r="F240" t="s">
        <v>672</v>
      </c>
      <c r="I240" t="s">
        <v>732</v>
      </c>
      <c r="J240" t="s">
        <v>733</v>
      </c>
      <c r="K240">
        <v>33</v>
      </c>
      <c r="L240">
        <v>72</v>
      </c>
      <c r="M240">
        <v>74</v>
      </c>
      <c r="N240">
        <v>72</v>
      </c>
      <c r="O240">
        <v>70</v>
      </c>
      <c r="Q240">
        <v>288</v>
      </c>
      <c r="R240">
        <v>71.069999999999993</v>
      </c>
      <c r="S240">
        <v>71.06</v>
      </c>
      <c r="T240">
        <v>71.650000000000006</v>
      </c>
      <c r="U240">
        <v>71.400000000000006</v>
      </c>
      <c r="V240">
        <v>72.5</v>
      </c>
      <c r="W240">
        <v>70.540000000000006</v>
      </c>
      <c r="Y240">
        <v>71.52</v>
      </c>
      <c r="Z240">
        <v>32</v>
      </c>
      <c r="AA240">
        <v>35</v>
      </c>
      <c r="AB240">
        <v>40</v>
      </c>
      <c r="AC240">
        <v>33</v>
      </c>
      <c r="AE240">
        <v>6</v>
      </c>
      <c r="AF240">
        <v>9</v>
      </c>
      <c r="AG240">
        <v>13</v>
      </c>
      <c r="AH240">
        <v>14</v>
      </c>
      <c r="AJ240">
        <v>33</v>
      </c>
      <c r="AM240" s="5"/>
      <c r="AO240" s="5"/>
    </row>
    <row r="241" spans="1:41" x14ac:dyDescent="0.35">
      <c r="A241" s="3" t="str">
        <f t="shared" si="3"/>
        <v>Niklas Norgaard Moller</v>
      </c>
      <c r="B241" s="4">
        <v>46040</v>
      </c>
      <c r="C241" t="s">
        <v>669</v>
      </c>
      <c r="D241" t="s">
        <v>670</v>
      </c>
      <c r="E241" t="s">
        <v>671</v>
      </c>
      <c r="F241" t="s">
        <v>672</v>
      </c>
      <c r="I241" t="s">
        <v>734</v>
      </c>
      <c r="J241" t="s">
        <v>735</v>
      </c>
      <c r="K241">
        <v>33</v>
      </c>
      <c r="L241">
        <v>76</v>
      </c>
      <c r="M241">
        <v>76</v>
      </c>
      <c r="N241">
        <v>66</v>
      </c>
      <c r="O241">
        <v>70</v>
      </c>
      <c r="Q241">
        <v>288</v>
      </c>
      <c r="R241">
        <v>71.069999999999993</v>
      </c>
      <c r="S241">
        <v>71.06</v>
      </c>
      <c r="T241">
        <v>75.650000000000006</v>
      </c>
      <c r="U241">
        <v>73.400000000000006</v>
      </c>
      <c r="V241">
        <v>66.5</v>
      </c>
      <c r="W241">
        <v>70.540000000000006</v>
      </c>
      <c r="Y241">
        <v>71.52</v>
      </c>
      <c r="Z241">
        <v>56</v>
      </c>
      <c r="AA241">
        <v>51</v>
      </c>
      <c r="AB241">
        <v>40</v>
      </c>
      <c r="AC241">
        <v>33</v>
      </c>
      <c r="AE241">
        <v>10</v>
      </c>
      <c r="AF241">
        <v>15</v>
      </c>
      <c r="AG241">
        <v>13</v>
      </c>
      <c r="AH241">
        <v>14</v>
      </c>
      <c r="AJ241">
        <v>33</v>
      </c>
      <c r="AM241" s="5"/>
      <c r="AO241" s="5"/>
    </row>
    <row r="242" spans="1:41" x14ac:dyDescent="0.35">
      <c r="A242" s="3" t="str">
        <f t="shared" si="3"/>
        <v>Daniel Gavins</v>
      </c>
      <c r="B242" s="4">
        <v>46040</v>
      </c>
      <c r="C242" t="s">
        <v>669</v>
      </c>
      <c r="D242" t="s">
        <v>670</v>
      </c>
      <c r="E242" t="s">
        <v>671</v>
      </c>
      <c r="F242" t="s">
        <v>672</v>
      </c>
      <c r="I242" t="s">
        <v>736</v>
      </c>
      <c r="J242" t="s">
        <v>345</v>
      </c>
      <c r="K242">
        <v>38</v>
      </c>
      <c r="L242">
        <v>74</v>
      </c>
      <c r="M242">
        <v>72</v>
      </c>
      <c r="N242">
        <v>70</v>
      </c>
      <c r="O242">
        <v>73</v>
      </c>
      <c r="Q242">
        <v>289</v>
      </c>
      <c r="R242">
        <v>71.069999999999993</v>
      </c>
      <c r="S242">
        <v>71.06</v>
      </c>
      <c r="T242">
        <v>73.650000000000006</v>
      </c>
      <c r="U242">
        <v>69.400000000000006</v>
      </c>
      <c r="V242">
        <v>70.5</v>
      </c>
      <c r="W242">
        <v>73.540000000000006</v>
      </c>
      <c r="Y242">
        <v>71.77</v>
      </c>
      <c r="Z242">
        <v>45</v>
      </c>
      <c r="AA242">
        <v>35</v>
      </c>
      <c r="AB242">
        <v>32</v>
      </c>
      <c r="AC242">
        <v>38</v>
      </c>
      <c r="AE242">
        <v>8</v>
      </c>
      <c r="AF242">
        <v>9</v>
      </c>
      <c r="AG242">
        <v>11</v>
      </c>
      <c r="AH242">
        <v>15</v>
      </c>
      <c r="AJ242">
        <v>38</v>
      </c>
      <c r="AM242" s="5"/>
      <c r="AO242" s="5"/>
    </row>
    <row r="243" spans="1:41" x14ac:dyDescent="0.35">
      <c r="A243" s="3" t="str">
        <f t="shared" si="3"/>
        <v>Angel Hidalgo</v>
      </c>
      <c r="B243" s="4">
        <v>46040</v>
      </c>
      <c r="C243" t="s">
        <v>669</v>
      </c>
      <c r="D243" t="s">
        <v>670</v>
      </c>
      <c r="E243" t="s">
        <v>671</v>
      </c>
      <c r="F243" t="s">
        <v>672</v>
      </c>
      <c r="I243" t="s">
        <v>737</v>
      </c>
      <c r="J243" t="s">
        <v>694</v>
      </c>
      <c r="K243">
        <v>38</v>
      </c>
      <c r="L243">
        <v>72</v>
      </c>
      <c r="M243">
        <v>77</v>
      </c>
      <c r="N243">
        <v>67</v>
      </c>
      <c r="O243">
        <v>73</v>
      </c>
      <c r="Q243">
        <v>289</v>
      </c>
      <c r="R243">
        <v>71.069999999999993</v>
      </c>
      <c r="S243">
        <v>71.06</v>
      </c>
      <c r="T243">
        <v>71.650000000000006</v>
      </c>
      <c r="U243">
        <v>74.400000000000006</v>
      </c>
      <c r="V243">
        <v>67.5</v>
      </c>
      <c r="W243">
        <v>73.540000000000006</v>
      </c>
      <c r="Y243">
        <v>71.77</v>
      </c>
      <c r="Z243">
        <v>32</v>
      </c>
      <c r="AA243">
        <v>47</v>
      </c>
      <c r="AB243">
        <v>32</v>
      </c>
      <c r="AC243">
        <v>38</v>
      </c>
      <c r="AE243">
        <v>6</v>
      </c>
      <c r="AF243">
        <v>12</v>
      </c>
      <c r="AG243">
        <v>11</v>
      </c>
      <c r="AH243">
        <v>15</v>
      </c>
      <c r="AJ243">
        <v>38</v>
      </c>
      <c r="AM243" s="5"/>
      <c r="AO243" s="5"/>
    </row>
    <row r="244" spans="1:41" x14ac:dyDescent="0.35">
      <c r="A244" s="3" t="str">
        <f t="shared" si="3"/>
        <v>Matteo Manassero</v>
      </c>
      <c r="B244" s="4">
        <v>46040</v>
      </c>
      <c r="C244" t="s">
        <v>669</v>
      </c>
      <c r="D244" t="s">
        <v>670</v>
      </c>
      <c r="E244" t="s">
        <v>671</v>
      </c>
      <c r="F244" t="s">
        <v>672</v>
      </c>
      <c r="I244" t="s">
        <v>738</v>
      </c>
      <c r="J244" t="s">
        <v>739</v>
      </c>
      <c r="K244">
        <v>38</v>
      </c>
      <c r="L244">
        <v>71</v>
      </c>
      <c r="M244">
        <v>78</v>
      </c>
      <c r="N244">
        <v>72</v>
      </c>
      <c r="O244">
        <v>68</v>
      </c>
      <c r="Q244">
        <v>289</v>
      </c>
      <c r="R244">
        <v>71.069999999999993</v>
      </c>
      <c r="S244">
        <v>71.06</v>
      </c>
      <c r="T244">
        <v>70.650000000000006</v>
      </c>
      <c r="U244">
        <v>75.400000000000006</v>
      </c>
      <c r="V244">
        <v>72.5</v>
      </c>
      <c r="W244">
        <v>68.540000000000006</v>
      </c>
      <c r="Y244">
        <v>71.77</v>
      </c>
      <c r="Z244">
        <v>26</v>
      </c>
      <c r="AA244">
        <v>47</v>
      </c>
      <c r="AB244">
        <v>45</v>
      </c>
      <c r="AC244">
        <v>38</v>
      </c>
      <c r="AE244">
        <v>5</v>
      </c>
      <c r="AF244">
        <v>12</v>
      </c>
      <c r="AG244">
        <v>16</v>
      </c>
      <c r="AH244">
        <v>15</v>
      </c>
      <c r="AJ244">
        <v>38</v>
      </c>
      <c r="AM244" s="5"/>
      <c r="AO244" s="5"/>
    </row>
    <row r="245" spans="1:41" x14ac:dyDescent="0.35">
      <c r="A245" s="3" t="str">
        <f t="shared" si="3"/>
        <v>Tom Mckibbin</v>
      </c>
      <c r="B245" s="4">
        <v>46040</v>
      </c>
      <c r="C245" t="s">
        <v>669</v>
      </c>
      <c r="D245" t="s">
        <v>670</v>
      </c>
      <c r="E245" t="s">
        <v>671</v>
      </c>
      <c r="F245" t="s">
        <v>672</v>
      </c>
      <c r="I245" t="s">
        <v>740</v>
      </c>
      <c r="J245" t="s">
        <v>741</v>
      </c>
      <c r="K245">
        <v>38</v>
      </c>
      <c r="L245">
        <v>74</v>
      </c>
      <c r="M245">
        <v>73</v>
      </c>
      <c r="N245">
        <v>72</v>
      </c>
      <c r="O245">
        <v>70</v>
      </c>
      <c r="Q245">
        <v>289</v>
      </c>
      <c r="R245">
        <v>71.069999999999993</v>
      </c>
      <c r="S245">
        <v>71.06</v>
      </c>
      <c r="T245">
        <v>73.650000000000006</v>
      </c>
      <c r="U245">
        <v>70.400000000000006</v>
      </c>
      <c r="V245">
        <v>72.5</v>
      </c>
      <c r="W245">
        <v>70.540000000000006</v>
      </c>
      <c r="Y245">
        <v>71.77</v>
      </c>
      <c r="Z245">
        <v>45</v>
      </c>
      <c r="AA245">
        <v>39</v>
      </c>
      <c r="AB245">
        <v>42</v>
      </c>
      <c r="AC245">
        <v>38</v>
      </c>
      <c r="AE245">
        <v>8</v>
      </c>
      <c r="AF245">
        <v>10</v>
      </c>
      <c r="AG245">
        <v>14</v>
      </c>
      <c r="AH245">
        <v>15</v>
      </c>
      <c r="AJ245">
        <v>38</v>
      </c>
      <c r="AM245" s="5"/>
      <c r="AO245" s="5"/>
    </row>
    <row r="246" spans="1:41" x14ac:dyDescent="0.35">
      <c r="A246" s="3" t="str">
        <f t="shared" si="3"/>
        <v>Martin Couvra</v>
      </c>
      <c r="B246" s="4">
        <v>46040</v>
      </c>
      <c r="C246" t="s">
        <v>669</v>
      </c>
      <c r="D246" t="s">
        <v>670</v>
      </c>
      <c r="E246" t="s">
        <v>671</v>
      </c>
      <c r="F246" t="s">
        <v>672</v>
      </c>
      <c r="I246" t="s">
        <v>742</v>
      </c>
      <c r="J246" t="s">
        <v>396</v>
      </c>
      <c r="K246">
        <v>42</v>
      </c>
      <c r="L246">
        <v>72</v>
      </c>
      <c r="M246">
        <v>73</v>
      </c>
      <c r="N246">
        <v>71</v>
      </c>
      <c r="O246">
        <v>74</v>
      </c>
      <c r="Q246">
        <v>290</v>
      </c>
      <c r="R246">
        <v>71.069999999999993</v>
      </c>
      <c r="S246">
        <v>71.06</v>
      </c>
      <c r="T246">
        <v>71.650000000000006</v>
      </c>
      <c r="U246">
        <v>70.400000000000006</v>
      </c>
      <c r="V246">
        <v>71.5</v>
      </c>
      <c r="W246">
        <v>74.540000000000006</v>
      </c>
      <c r="Y246">
        <v>72.02</v>
      </c>
      <c r="Z246">
        <v>32</v>
      </c>
      <c r="AA246">
        <v>30</v>
      </c>
      <c r="AB246">
        <v>32</v>
      </c>
      <c r="AC246">
        <v>42</v>
      </c>
      <c r="AE246">
        <v>6</v>
      </c>
      <c r="AF246">
        <v>8</v>
      </c>
      <c r="AG246">
        <v>11</v>
      </c>
      <c r="AH246">
        <v>16</v>
      </c>
      <c r="AJ246">
        <v>42</v>
      </c>
      <c r="AM246" s="5"/>
      <c r="AO246" s="5"/>
    </row>
    <row r="247" spans="1:41" x14ac:dyDescent="0.35">
      <c r="A247" s="3" t="str">
        <f t="shared" si="3"/>
        <v>Alejandro Del Rey</v>
      </c>
      <c r="B247" s="4">
        <v>46040</v>
      </c>
      <c r="C247" t="s">
        <v>669</v>
      </c>
      <c r="D247" t="s">
        <v>670</v>
      </c>
      <c r="E247" t="s">
        <v>671</v>
      </c>
      <c r="F247" t="s">
        <v>672</v>
      </c>
      <c r="I247" t="s">
        <v>743</v>
      </c>
      <c r="J247" t="s">
        <v>744</v>
      </c>
      <c r="K247">
        <v>42</v>
      </c>
      <c r="L247">
        <v>76</v>
      </c>
      <c r="M247">
        <v>76</v>
      </c>
      <c r="N247">
        <v>70</v>
      </c>
      <c r="O247">
        <v>68</v>
      </c>
      <c r="Q247">
        <v>290</v>
      </c>
      <c r="R247">
        <v>71.069999999999993</v>
      </c>
      <c r="S247">
        <v>71.06</v>
      </c>
      <c r="T247">
        <v>75.650000000000006</v>
      </c>
      <c r="U247">
        <v>73.400000000000006</v>
      </c>
      <c r="V247">
        <v>70.5</v>
      </c>
      <c r="W247">
        <v>68.540000000000006</v>
      </c>
      <c r="Y247">
        <v>72.02</v>
      </c>
      <c r="Z247">
        <v>56</v>
      </c>
      <c r="AA247">
        <v>51</v>
      </c>
      <c r="AB247">
        <v>49</v>
      </c>
      <c r="AC247">
        <v>42</v>
      </c>
      <c r="AE247">
        <v>10</v>
      </c>
      <c r="AF247">
        <v>15</v>
      </c>
      <c r="AG247">
        <v>17</v>
      </c>
      <c r="AH247">
        <v>16</v>
      </c>
      <c r="AJ247">
        <v>42</v>
      </c>
      <c r="AM247" s="5"/>
      <c r="AO247" s="5"/>
    </row>
    <row r="248" spans="1:41" x14ac:dyDescent="0.35">
      <c r="A248" s="3" t="str">
        <f t="shared" si="3"/>
        <v>Darius Van Driel</v>
      </c>
      <c r="B248" s="4">
        <v>46040</v>
      </c>
      <c r="C248" t="s">
        <v>669</v>
      </c>
      <c r="D248" t="s">
        <v>670</v>
      </c>
      <c r="E248" t="s">
        <v>671</v>
      </c>
      <c r="F248" t="s">
        <v>672</v>
      </c>
      <c r="I248" t="s">
        <v>745</v>
      </c>
      <c r="J248" t="s">
        <v>746</v>
      </c>
      <c r="K248">
        <v>42</v>
      </c>
      <c r="L248">
        <v>74</v>
      </c>
      <c r="M248">
        <v>74</v>
      </c>
      <c r="N248">
        <v>69</v>
      </c>
      <c r="O248">
        <v>73</v>
      </c>
      <c r="Q248">
        <v>290</v>
      </c>
      <c r="R248">
        <v>71.069999999999993</v>
      </c>
      <c r="S248">
        <v>71.06</v>
      </c>
      <c r="T248">
        <v>73.650000000000006</v>
      </c>
      <c r="U248">
        <v>71.400000000000006</v>
      </c>
      <c r="V248">
        <v>69.5</v>
      </c>
      <c r="W248">
        <v>73.540000000000006</v>
      </c>
      <c r="Y248">
        <v>72.02</v>
      </c>
      <c r="Z248">
        <v>45</v>
      </c>
      <c r="AA248">
        <v>45</v>
      </c>
      <c r="AB248">
        <v>37</v>
      </c>
      <c r="AC248">
        <v>42</v>
      </c>
      <c r="AE248">
        <v>8</v>
      </c>
      <c r="AF248">
        <v>11</v>
      </c>
      <c r="AG248">
        <v>12</v>
      </c>
      <c r="AH248">
        <v>16</v>
      </c>
      <c r="AJ248">
        <v>42</v>
      </c>
      <c r="AM248" s="5"/>
      <c r="AO248" s="5"/>
    </row>
    <row r="249" spans="1:41" x14ac:dyDescent="0.35">
      <c r="A249" s="3" t="str">
        <f t="shared" si="3"/>
        <v>Danny Willett</v>
      </c>
      <c r="B249" s="4">
        <v>46040</v>
      </c>
      <c r="C249" t="s">
        <v>669</v>
      </c>
      <c r="D249" t="s">
        <v>670</v>
      </c>
      <c r="E249" t="s">
        <v>671</v>
      </c>
      <c r="F249" t="s">
        <v>672</v>
      </c>
      <c r="I249" t="s">
        <v>747</v>
      </c>
      <c r="J249" t="s">
        <v>748</v>
      </c>
      <c r="K249">
        <v>45</v>
      </c>
      <c r="L249">
        <v>70</v>
      </c>
      <c r="M249">
        <v>74</v>
      </c>
      <c r="N249">
        <v>71</v>
      </c>
      <c r="O249">
        <v>76</v>
      </c>
      <c r="Q249">
        <v>291</v>
      </c>
      <c r="R249">
        <v>71.069999999999993</v>
      </c>
      <c r="S249">
        <v>71.06</v>
      </c>
      <c r="T249">
        <v>69.650000000000006</v>
      </c>
      <c r="U249">
        <v>71.400000000000006</v>
      </c>
      <c r="V249">
        <v>71.5</v>
      </c>
      <c r="W249">
        <v>76.540000000000006</v>
      </c>
      <c r="Y249">
        <v>72.27</v>
      </c>
      <c r="Z249">
        <v>19</v>
      </c>
      <c r="AA249">
        <v>24</v>
      </c>
      <c r="AB249">
        <v>27</v>
      </c>
      <c r="AC249">
        <v>45</v>
      </c>
      <c r="AE249">
        <v>4</v>
      </c>
      <c r="AF249">
        <v>7</v>
      </c>
      <c r="AG249">
        <v>10</v>
      </c>
      <c r="AH249">
        <v>17</v>
      </c>
      <c r="AJ249">
        <v>45</v>
      </c>
      <c r="AM249" s="5"/>
      <c r="AO249" s="5"/>
    </row>
    <row r="250" spans="1:41" x14ac:dyDescent="0.35">
      <c r="A250" s="3" t="str">
        <f t="shared" si="3"/>
        <v>Padraig Harrington</v>
      </c>
      <c r="B250" s="4">
        <v>46040</v>
      </c>
      <c r="C250" t="s">
        <v>669</v>
      </c>
      <c r="D250" t="s">
        <v>670</v>
      </c>
      <c r="E250" t="s">
        <v>671</v>
      </c>
      <c r="F250" t="s">
        <v>672</v>
      </c>
      <c r="I250" t="s">
        <v>749</v>
      </c>
      <c r="J250" t="s">
        <v>750</v>
      </c>
      <c r="K250">
        <v>46</v>
      </c>
      <c r="L250">
        <v>72</v>
      </c>
      <c r="M250">
        <v>75</v>
      </c>
      <c r="N250">
        <v>75</v>
      </c>
      <c r="O250">
        <v>70</v>
      </c>
      <c r="Q250">
        <v>292</v>
      </c>
      <c r="R250">
        <v>71.069999999999993</v>
      </c>
      <c r="S250">
        <v>71.06</v>
      </c>
      <c r="T250">
        <v>71.650000000000006</v>
      </c>
      <c r="U250">
        <v>72.400000000000006</v>
      </c>
      <c r="V250">
        <v>75.5</v>
      </c>
      <c r="W250">
        <v>70.540000000000006</v>
      </c>
      <c r="Y250">
        <v>72.52</v>
      </c>
      <c r="Z250">
        <v>32</v>
      </c>
      <c r="AA250">
        <v>39</v>
      </c>
      <c r="AB250">
        <v>49</v>
      </c>
      <c r="AC250">
        <v>46</v>
      </c>
      <c r="AE250">
        <v>6</v>
      </c>
      <c r="AF250">
        <v>10</v>
      </c>
      <c r="AG250">
        <v>17</v>
      </c>
      <c r="AH250">
        <v>18</v>
      </c>
      <c r="AJ250">
        <v>46</v>
      </c>
      <c r="AM250" s="5"/>
      <c r="AO250" s="5"/>
    </row>
    <row r="251" spans="1:41" x14ac:dyDescent="0.35">
      <c r="A251" s="3" t="str">
        <f t="shared" si="3"/>
        <v>Calum Hill</v>
      </c>
      <c r="B251" s="4">
        <v>46040</v>
      </c>
      <c r="C251" t="s">
        <v>669</v>
      </c>
      <c r="D251" t="s">
        <v>670</v>
      </c>
      <c r="E251" t="s">
        <v>671</v>
      </c>
      <c r="F251" t="s">
        <v>672</v>
      </c>
      <c r="I251" t="s">
        <v>751</v>
      </c>
      <c r="J251" t="s">
        <v>752</v>
      </c>
      <c r="K251">
        <v>47</v>
      </c>
      <c r="L251">
        <v>70</v>
      </c>
      <c r="M251">
        <v>74</v>
      </c>
      <c r="N251">
        <v>71</v>
      </c>
      <c r="O251">
        <v>78</v>
      </c>
      <c r="Q251">
        <v>293</v>
      </c>
      <c r="R251">
        <v>71.069999999999993</v>
      </c>
      <c r="S251">
        <v>71.06</v>
      </c>
      <c r="T251">
        <v>69.650000000000006</v>
      </c>
      <c r="U251">
        <v>71.400000000000006</v>
      </c>
      <c r="V251">
        <v>71.5</v>
      </c>
      <c r="W251">
        <v>78.540000000000006</v>
      </c>
      <c r="Y251">
        <v>72.77</v>
      </c>
      <c r="Z251">
        <v>19</v>
      </c>
      <c r="AA251">
        <v>24</v>
      </c>
      <c r="AB251">
        <v>27</v>
      </c>
      <c r="AC251">
        <v>47</v>
      </c>
      <c r="AE251">
        <v>4</v>
      </c>
      <c r="AF251">
        <v>7</v>
      </c>
      <c r="AG251">
        <v>10</v>
      </c>
      <c r="AH251">
        <v>19</v>
      </c>
      <c r="AJ251">
        <v>47</v>
      </c>
      <c r="AM251" s="5"/>
      <c r="AO251" s="5"/>
    </row>
    <row r="252" spans="1:41" x14ac:dyDescent="0.35">
      <c r="A252" s="3" t="str">
        <f t="shared" si="3"/>
        <v>Rikuya Hoshino</v>
      </c>
      <c r="B252" s="4">
        <v>46040</v>
      </c>
      <c r="C252" t="s">
        <v>669</v>
      </c>
      <c r="D252" t="s">
        <v>670</v>
      </c>
      <c r="E252" t="s">
        <v>671</v>
      </c>
      <c r="F252" t="s">
        <v>672</v>
      </c>
      <c r="I252" t="s">
        <v>753</v>
      </c>
      <c r="J252" t="s">
        <v>754</v>
      </c>
      <c r="K252">
        <v>47</v>
      </c>
      <c r="L252">
        <v>74</v>
      </c>
      <c r="M252">
        <v>76</v>
      </c>
      <c r="N252">
        <v>73</v>
      </c>
      <c r="O252">
        <v>70</v>
      </c>
      <c r="Q252">
        <v>293</v>
      </c>
      <c r="R252">
        <v>71.069999999999993</v>
      </c>
      <c r="S252">
        <v>71.06</v>
      </c>
      <c r="T252">
        <v>73.650000000000006</v>
      </c>
      <c r="U252">
        <v>73.400000000000006</v>
      </c>
      <c r="V252">
        <v>73.5</v>
      </c>
      <c r="W252">
        <v>70.540000000000006</v>
      </c>
      <c r="Y252">
        <v>72.77</v>
      </c>
      <c r="Z252">
        <v>45</v>
      </c>
      <c r="AA252">
        <v>49</v>
      </c>
      <c r="AB252">
        <v>52</v>
      </c>
      <c r="AC252">
        <v>47</v>
      </c>
      <c r="AE252">
        <v>8</v>
      </c>
      <c r="AF252">
        <v>13</v>
      </c>
      <c r="AG252">
        <v>18</v>
      </c>
      <c r="AH252">
        <v>19</v>
      </c>
      <c r="AJ252">
        <v>47</v>
      </c>
      <c r="AM252" s="5"/>
      <c r="AO252" s="5"/>
    </row>
    <row r="253" spans="1:41" x14ac:dyDescent="0.35">
      <c r="A253" s="3" t="str">
        <f t="shared" si="3"/>
        <v>Yuto Katsuragawa</v>
      </c>
      <c r="B253" s="4">
        <v>46040</v>
      </c>
      <c r="C253" t="s">
        <v>669</v>
      </c>
      <c r="D253" t="s">
        <v>670</v>
      </c>
      <c r="E253" t="s">
        <v>671</v>
      </c>
      <c r="F253" t="s">
        <v>672</v>
      </c>
      <c r="I253" t="s">
        <v>755</v>
      </c>
      <c r="J253" t="s">
        <v>756</v>
      </c>
      <c r="K253">
        <v>47</v>
      </c>
      <c r="L253">
        <v>70</v>
      </c>
      <c r="M253">
        <v>76</v>
      </c>
      <c r="N253">
        <v>76</v>
      </c>
      <c r="O253">
        <v>71</v>
      </c>
      <c r="Q253">
        <v>293</v>
      </c>
      <c r="R253">
        <v>71.069999999999993</v>
      </c>
      <c r="S253">
        <v>71.06</v>
      </c>
      <c r="T253">
        <v>69.650000000000006</v>
      </c>
      <c r="U253">
        <v>73.400000000000006</v>
      </c>
      <c r="V253">
        <v>76.5</v>
      </c>
      <c r="W253">
        <v>71.540000000000006</v>
      </c>
      <c r="Y253">
        <v>72.77</v>
      </c>
      <c r="Z253">
        <v>19</v>
      </c>
      <c r="AA253">
        <v>35</v>
      </c>
      <c r="AB253">
        <v>49</v>
      </c>
      <c r="AC253">
        <v>47</v>
      </c>
      <c r="AE253">
        <v>4</v>
      </c>
      <c r="AF253">
        <v>9</v>
      </c>
      <c r="AG253">
        <v>17</v>
      </c>
      <c r="AH253">
        <v>19</v>
      </c>
      <c r="AJ253">
        <v>47</v>
      </c>
      <c r="AM253" s="5"/>
      <c r="AO253" s="5"/>
    </row>
    <row r="254" spans="1:41" x14ac:dyDescent="0.35">
      <c r="A254" s="3" t="str">
        <f t="shared" si="3"/>
        <v>Francesco Molinari</v>
      </c>
      <c r="B254" s="4">
        <v>46040</v>
      </c>
      <c r="C254" t="s">
        <v>669</v>
      </c>
      <c r="D254" t="s">
        <v>670</v>
      </c>
      <c r="E254" t="s">
        <v>671</v>
      </c>
      <c r="F254" t="s">
        <v>672</v>
      </c>
      <c r="I254" t="s">
        <v>757</v>
      </c>
      <c r="J254" t="s">
        <v>758</v>
      </c>
      <c r="K254">
        <v>47</v>
      </c>
      <c r="L254">
        <v>71</v>
      </c>
      <c r="M254">
        <v>76</v>
      </c>
      <c r="N254">
        <v>72</v>
      </c>
      <c r="O254">
        <v>74</v>
      </c>
      <c r="Q254">
        <v>293</v>
      </c>
      <c r="R254">
        <v>71.069999999999993</v>
      </c>
      <c r="S254">
        <v>71.06</v>
      </c>
      <c r="T254">
        <v>70.650000000000006</v>
      </c>
      <c r="U254">
        <v>73.400000000000006</v>
      </c>
      <c r="V254">
        <v>72.5</v>
      </c>
      <c r="W254">
        <v>74.540000000000006</v>
      </c>
      <c r="Y254">
        <v>72.77</v>
      </c>
      <c r="Z254">
        <v>26</v>
      </c>
      <c r="AA254">
        <v>39</v>
      </c>
      <c r="AB254">
        <v>42</v>
      </c>
      <c r="AC254">
        <v>47</v>
      </c>
      <c r="AE254">
        <v>5</v>
      </c>
      <c r="AF254">
        <v>10</v>
      </c>
      <c r="AG254">
        <v>14</v>
      </c>
      <c r="AH254">
        <v>19</v>
      </c>
      <c r="AJ254">
        <v>47</v>
      </c>
      <c r="AM254" s="5"/>
      <c r="AO254" s="5"/>
    </row>
    <row r="255" spans="1:41" x14ac:dyDescent="0.35">
      <c r="A255" s="3" t="str">
        <f t="shared" si="3"/>
        <v>Nicolai Von Dellingshausen</v>
      </c>
      <c r="B255" s="4">
        <v>46040</v>
      </c>
      <c r="C255" t="s">
        <v>669</v>
      </c>
      <c r="D255" t="s">
        <v>670</v>
      </c>
      <c r="E255" t="s">
        <v>671</v>
      </c>
      <c r="F255" t="s">
        <v>672</v>
      </c>
      <c r="I255" t="s">
        <v>759</v>
      </c>
      <c r="J255" t="s">
        <v>760</v>
      </c>
      <c r="K255">
        <v>47</v>
      </c>
      <c r="L255">
        <v>75</v>
      </c>
      <c r="M255">
        <v>77</v>
      </c>
      <c r="N255">
        <v>73</v>
      </c>
      <c r="O255">
        <v>68</v>
      </c>
      <c r="Q255">
        <v>293</v>
      </c>
      <c r="R255">
        <v>71.069999999999993</v>
      </c>
      <c r="S255">
        <v>71.06</v>
      </c>
      <c r="T255">
        <v>74.650000000000006</v>
      </c>
      <c r="U255">
        <v>74.400000000000006</v>
      </c>
      <c r="V255">
        <v>73.5</v>
      </c>
      <c r="W255">
        <v>68.540000000000006</v>
      </c>
      <c r="Y255">
        <v>72.77</v>
      </c>
      <c r="Z255">
        <v>51</v>
      </c>
      <c r="AA255">
        <v>51</v>
      </c>
      <c r="AB255">
        <v>53</v>
      </c>
      <c r="AC255">
        <v>47</v>
      </c>
      <c r="AE255">
        <v>9</v>
      </c>
      <c r="AF255">
        <v>15</v>
      </c>
      <c r="AG255">
        <v>20</v>
      </c>
      <c r="AH255">
        <v>19</v>
      </c>
      <c r="AJ255">
        <v>47</v>
      </c>
      <c r="AM255" s="5"/>
      <c r="AO255" s="5"/>
    </row>
    <row r="256" spans="1:41" x14ac:dyDescent="0.35">
      <c r="A256" s="3" t="str">
        <f t="shared" si="3"/>
        <v>Nicolai Hojgaard</v>
      </c>
      <c r="B256" s="4">
        <v>46040</v>
      </c>
      <c r="C256" t="s">
        <v>669</v>
      </c>
      <c r="D256" t="s">
        <v>670</v>
      </c>
      <c r="E256" t="s">
        <v>671</v>
      </c>
      <c r="F256" t="s">
        <v>672</v>
      </c>
      <c r="I256" t="s">
        <v>761</v>
      </c>
      <c r="J256" t="s">
        <v>760</v>
      </c>
      <c r="K256">
        <v>52</v>
      </c>
      <c r="L256">
        <v>74</v>
      </c>
      <c r="M256">
        <v>78</v>
      </c>
      <c r="N256">
        <v>69</v>
      </c>
      <c r="O256">
        <v>74</v>
      </c>
      <c r="Q256">
        <v>295</v>
      </c>
      <c r="R256">
        <v>71.069999999999993</v>
      </c>
      <c r="S256">
        <v>71.06</v>
      </c>
      <c r="T256">
        <v>73.650000000000006</v>
      </c>
      <c r="U256">
        <v>75.400000000000006</v>
      </c>
      <c r="V256">
        <v>69.5</v>
      </c>
      <c r="W256">
        <v>74.540000000000006</v>
      </c>
      <c r="Y256">
        <v>73.27</v>
      </c>
      <c r="Z256">
        <v>45</v>
      </c>
      <c r="AA256">
        <v>51</v>
      </c>
      <c r="AB256">
        <v>45</v>
      </c>
      <c r="AC256">
        <v>52</v>
      </c>
      <c r="AE256">
        <v>8</v>
      </c>
      <c r="AF256">
        <v>15</v>
      </c>
      <c r="AG256">
        <v>16</v>
      </c>
      <c r="AH256">
        <v>21</v>
      </c>
      <c r="AJ256">
        <v>52</v>
      </c>
      <c r="AM256" s="5"/>
      <c r="AO256" s="5"/>
    </row>
    <row r="257" spans="1:41" x14ac:dyDescent="0.35">
      <c r="A257" s="3" t="str">
        <f t="shared" si="3"/>
        <v>Andy Sullivan</v>
      </c>
      <c r="B257" s="4">
        <v>46040</v>
      </c>
      <c r="C257" t="s">
        <v>669</v>
      </c>
      <c r="D257" t="s">
        <v>670</v>
      </c>
      <c r="E257" t="s">
        <v>671</v>
      </c>
      <c r="F257" t="s">
        <v>672</v>
      </c>
      <c r="I257" t="s">
        <v>656</v>
      </c>
      <c r="J257" t="s">
        <v>762</v>
      </c>
      <c r="K257">
        <v>52</v>
      </c>
      <c r="L257">
        <v>73</v>
      </c>
      <c r="M257">
        <v>74</v>
      </c>
      <c r="N257">
        <v>74</v>
      </c>
      <c r="O257">
        <v>74</v>
      </c>
      <c r="Q257">
        <v>295</v>
      </c>
      <c r="R257">
        <v>71.069999999999993</v>
      </c>
      <c r="S257">
        <v>71.06</v>
      </c>
      <c r="T257">
        <v>72.650000000000006</v>
      </c>
      <c r="U257">
        <v>71.400000000000006</v>
      </c>
      <c r="V257">
        <v>74.5</v>
      </c>
      <c r="W257">
        <v>74.540000000000006</v>
      </c>
      <c r="Y257">
        <v>73.27</v>
      </c>
      <c r="Z257">
        <v>42</v>
      </c>
      <c r="AA257">
        <v>39</v>
      </c>
      <c r="AB257">
        <v>45</v>
      </c>
      <c r="AC257">
        <v>52</v>
      </c>
      <c r="AE257">
        <v>7</v>
      </c>
      <c r="AF257">
        <v>10</v>
      </c>
      <c r="AG257">
        <v>16</v>
      </c>
      <c r="AH257">
        <v>21</v>
      </c>
      <c r="AJ257">
        <v>52</v>
      </c>
      <c r="AM257" s="5"/>
      <c r="AO257" s="5"/>
    </row>
    <row r="258" spans="1:41" x14ac:dyDescent="0.35">
      <c r="A258" s="3" t="str">
        <f t="shared" ref="A258:A321" si="4">IF(J258="","",CONCATENATE(J258," ",I258))</f>
        <v>Pablo Larrazabal</v>
      </c>
      <c r="B258" s="4">
        <v>46040</v>
      </c>
      <c r="C258" t="s">
        <v>669</v>
      </c>
      <c r="D258" t="s">
        <v>670</v>
      </c>
      <c r="E258" t="s">
        <v>671</v>
      </c>
      <c r="F258" t="s">
        <v>672</v>
      </c>
      <c r="I258" t="s">
        <v>763</v>
      </c>
      <c r="J258" t="s">
        <v>764</v>
      </c>
      <c r="K258">
        <v>54</v>
      </c>
      <c r="L258">
        <v>69</v>
      </c>
      <c r="M258">
        <v>81</v>
      </c>
      <c r="N258">
        <v>75</v>
      </c>
      <c r="O258">
        <v>72</v>
      </c>
      <c r="Q258">
        <v>297</v>
      </c>
      <c r="R258">
        <v>71.069999999999993</v>
      </c>
      <c r="S258">
        <v>71.06</v>
      </c>
      <c r="T258">
        <v>68.650000000000006</v>
      </c>
      <c r="U258">
        <v>78.400000000000006</v>
      </c>
      <c r="V258">
        <v>75.5</v>
      </c>
      <c r="W258">
        <v>72.540000000000006</v>
      </c>
      <c r="Y258">
        <v>73.77</v>
      </c>
      <c r="Z258">
        <v>9</v>
      </c>
      <c r="AA258">
        <v>49</v>
      </c>
      <c r="AB258">
        <v>53</v>
      </c>
      <c r="AC258">
        <v>54</v>
      </c>
      <c r="AE258">
        <v>3</v>
      </c>
      <c r="AF258">
        <v>13</v>
      </c>
      <c r="AG258">
        <v>20</v>
      </c>
      <c r="AH258">
        <v>23</v>
      </c>
      <c r="AJ258">
        <v>54</v>
      </c>
      <c r="AM258" s="5"/>
      <c r="AO258" s="5"/>
    </row>
    <row r="259" spans="1:41" x14ac:dyDescent="0.35">
      <c r="A259" s="3" t="str">
        <f t="shared" si="4"/>
        <v>Johannes Veerman</v>
      </c>
      <c r="B259" s="4">
        <v>46040</v>
      </c>
      <c r="C259" t="s">
        <v>669</v>
      </c>
      <c r="D259" t="s">
        <v>670</v>
      </c>
      <c r="E259" t="s">
        <v>671</v>
      </c>
      <c r="F259" t="s">
        <v>672</v>
      </c>
      <c r="I259" t="s">
        <v>765</v>
      </c>
      <c r="J259" t="s">
        <v>766</v>
      </c>
      <c r="K259">
        <v>54</v>
      </c>
      <c r="L259">
        <v>75</v>
      </c>
      <c r="M259">
        <v>79</v>
      </c>
      <c r="N259">
        <v>72</v>
      </c>
      <c r="O259">
        <v>71</v>
      </c>
      <c r="Q259">
        <v>297</v>
      </c>
      <c r="R259">
        <v>71.069999999999993</v>
      </c>
      <c r="S259">
        <v>71.06</v>
      </c>
      <c r="T259">
        <v>74.650000000000006</v>
      </c>
      <c r="U259">
        <v>76.400000000000006</v>
      </c>
      <c r="V259">
        <v>72.5</v>
      </c>
      <c r="W259">
        <v>71.540000000000006</v>
      </c>
      <c r="Y259">
        <v>73.77</v>
      </c>
      <c r="Z259">
        <v>51</v>
      </c>
      <c r="AA259">
        <v>56</v>
      </c>
      <c r="AB259">
        <v>55</v>
      </c>
      <c r="AC259">
        <v>54</v>
      </c>
      <c r="AE259">
        <v>9</v>
      </c>
      <c r="AF259">
        <v>17</v>
      </c>
      <c r="AG259">
        <v>21</v>
      </c>
      <c r="AH259">
        <v>23</v>
      </c>
      <c r="AJ259">
        <v>54</v>
      </c>
      <c r="AM259" s="5"/>
      <c r="AO259" s="5"/>
    </row>
    <row r="260" spans="1:41" x14ac:dyDescent="0.35">
      <c r="A260" s="3" t="str">
        <f t="shared" si="4"/>
        <v>Ockie Strydom</v>
      </c>
      <c r="B260" s="4">
        <v>46040</v>
      </c>
      <c r="C260" t="s">
        <v>669</v>
      </c>
      <c r="D260" t="s">
        <v>670</v>
      </c>
      <c r="E260" t="s">
        <v>671</v>
      </c>
      <c r="F260" t="s">
        <v>672</v>
      </c>
      <c r="I260" t="s">
        <v>767</v>
      </c>
      <c r="J260" t="s">
        <v>768</v>
      </c>
      <c r="K260">
        <v>56</v>
      </c>
      <c r="L260">
        <v>80</v>
      </c>
      <c r="M260">
        <v>73</v>
      </c>
      <c r="N260">
        <v>74</v>
      </c>
      <c r="O260">
        <v>72</v>
      </c>
      <c r="Q260">
        <v>299</v>
      </c>
      <c r="R260">
        <v>71.069999999999993</v>
      </c>
      <c r="S260">
        <v>71.06</v>
      </c>
      <c r="T260">
        <v>79.650000000000006</v>
      </c>
      <c r="U260">
        <v>70.400000000000006</v>
      </c>
      <c r="V260">
        <v>74.5</v>
      </c>
      <c r="W260">
        <v>72.540000000000006</v>
      </c>
      <c r="Y260">
        <v>74.27</v>
      </c>
      <c r="Z260">
        <v>59</v>
      </c>
      <c r="AA260">
        <v>55</v>
      </c>
      <c r="AB260">
        <v>56</v>
      </c>
      <c r="AC260">
        <v>56</v>
      </c>
      <c r="AE260">
        <v>14</v>
      </c>
      <c r="AF260">
        <v>16</v>
      </c>
      <c r="AG260">
        <v>22</v>
      </c>
      <c r="AH260">
        <v>25</v>
      </c>
      <c r="AJ260">
        <v>56</v>
      </c>
      <c r="AM260" s="5"/>
      <c r="AO260" s="5"/>
    </row>
    <row r="261" spans="1:41" x14ac:dyDescent="0.35">
      <c r="A261" s="3" t="str">
        <f t="shared" si="4"/>
        <v>David Ravetto</v>
      </c>
      <c r="B261" s="4">
        <v>46040</v>
      </c>
      <c r="C261" t="s">
        <v>669</v>
      </c>
      <c r="D261" t="s">
        <v>670</v>
      </c>
      <c r="E261" t="s">
        <v>671</v>
      </c>
      <c r="F261" t="s">
        <v>672</v>
      </c>
      <c r="I261" t="s">
        <v>769</v>
      </c>
      <c r="J261" t="s">
        <v>380</v>
      </c>
      <c r="K261">
        <v>57</v>
      </c>
      <c r="L261">
        <v>75</v>
      </c>
      <c r="M261">
        <v>79</v>
      </c>
      <c r="N261">
        <v>73</v>
      </c>
      <c r="O261">
        <v>74</v>
      </c>
      <c r="Q261">
        <v>301</v>
      </c>
      <c r="R261">
        <v>71.069999999999993</v>
      </c>
      <c r="S261">
        <v>71.06</v>
      </c>
      <c r="T261">
        <v>74.650000000000006</v>
      </c>
      <c r="U261">
        <v>76.400000000000006</v>
      </c>
      <c r="V261">
        <v>73.5</v>
      </c>
      <c r="W261">
        <v>74.540000000000006</v>
      </c>
      <c r="Y261">
        <v>74.77</v>
      </c>
      <c r="Z261">
        <v>51</v>
      </c>
      <c r="AA261">
        <v>56</v>
      </c>
      <c r="AB261">
        <v>56</v>
      </c>
      <c r="AC261">
        <v>57</v>
      </c>
      <c r="AE261">
        <v>9</v>
      </c>
      <c r="AF261">
        <v>17</v>
      </c>
      <c r="AG261">
        <v>22</v>
      </c>
      <c r="AH261">
        <v>27</v>
      </c>
      <c r="AJ261">
        <v>57</v>
      </c>
      <c r="AM261" s="5"/>
      <c r="AO261" s="5"/>
    </row>
    <row r="262" spans="1:41" x14ac:dyDescent="0.35">
      <c r="A262" s="3" t="str">
        <f t="shared" si="4"/>
        <v>Dylan Naidoo</v>
      </c>
      <c r="B262" s="4">
        <v>46040</v>
      </c>
      <c r="C262" t="s">
        <v>669</v>
      </c>
      <c r="D262" t="s">
        <v>670</v>
      </c>
      <c r="E262" t="s">
        <v>671</v>
      </c>
      <c r="F262" t="s">
        <v>672</v>
      </c>
      <c r="I262" t="s">
        <v>770</v>
      </c>
      <c r="J262" t="s">
        <v>438</v>
      </c>
      <c r="K262">
        <v>58</v>
      </c>
      <c r="L262">
        <v>75</v>
      </c>
      <c r="M262">
        <v>79</v>
      </c>
      <c r="N262">
        <v>77</v>
      </c>
      <c r="O262">
        <v>75</v>
      </c>
      <c r="Q262">
        <v>306</v>
      </c>
      <c r="R262">
        <v>71.069999999999993</v>
      </c>
      <c r="S262">
        <v>71.06</v>
      </c>
      <c r="T262">
        <v>74.650000000000006</v>
      </c>
      <c r="U262">
        <v>76.400000000000006</v>
      </c>
      <c r="V262">
        <v>77.5</v>
      </c>
      <c r="W262">
        <v>75.540000000000006</v>
      </c>
      <c r="Y262">
        <v>76.02</v>
      </c>
      <c r="Z262">
        <v>51</v>
      </c>
      <c r="AA262">
        <v>56</v>
      </c>
      <c r="AB262">
        <v>58</v>
      </c>
      <c r="AC262">
        <v>58</v>
      </c>
      <c r="AE262">
        <v>9</v>
      </c>
      <c r="AF262">
        <v>17</v>
      </c>
      <c r="AG262">
        <v>26</v>
      </c>
      <c r="AH262">
        <v>32</v>
      </c>
      <c r="AJ262">
        <v>58</v>
      </c>
      <c r="AM262" s="5"/>
      <c r="AO262" s="5"/>
    </row>
    <row r="263" spans="1:41" x14ac:dyDescent="0.35">
      <c r="A263" s="3" t="str">
        <f t="shared" si="4"/>
        <v>Ashun Wu</v>
      </c>
      <c r="B263" s="4">
        <v>46040</v>
      </c>
      <c r="C263" t="s">
        <v>669</v>
      </c>
      <c r="D263" t="s">
        <v>670</v>
      </c>
      <c r="E263" t="s">
        <v>671</v>
      </c>
      <c r="F263" t="s">
        <v>672</v>
      </c>
      <c r="I263" t="s">
        <v>426</v>
      </c>
      <c r="J263" t="s">
        <v>771</v>
      </c>
      <c r="K263" t="s">
        <v>534</v>
      </c>
      <c r="L263">
        <v>74</v>
      </c>
      <c r="Q263">
        <v>74</v>
      </c>
      <c r="R263">
        <v>71.069999999999993</v>
      </c>
      <c r="S263">
        <v>71.06</v>
      </c>
      <c r="T263">
        <v>73.650000000000006</v>
      </c>
      <c r="Y263">
        <v>73.650000000000006</v>
      </c>
      <c r="Z263">
        <v>45</v>
      </c>
      <c r="AE263">
        <v>8</v>
      </c>
      <c r="AJ263">
        <v>59</v>
      </c>
      <c r="AM263" s="5"/>
      <c r="AO263" s="5"/>
    </row>
    <row r="264" spans="1:41" x14ac:dyDescent="0.35">
      <c r="A264" s="3" t="str">
        <f t="shared" si="4"/>
        <v>Taylor Dickson</v>
      </c>
      <c r="B264" s="4">
        <v>46040</v>
      </c>
      <c r="C264" t="s">
        <v>772</v>
      </c>
      <c r="D264" t="s">
        <v>773</v>
      </c>
      <c r="E264" t="s">
        <v>774</v>
      </c>
      <c r="F264" t="s">
        <v>775</v>
      </c>
      <c r="I264" t="s">
        <v>776</v>
      </c>
      <c r="J264" t="s">
        <v>777</v>
      </c>
      <c r="K264">
        <v>1</v>
      </c>
      <c r="L264">
        <v>67</v>
      </c>
      <c r="M264">
        <v>62</v>
      </c>
      <c r="N264">
        <v>67</v>
      </c>
      <c r="O264">
        <v>65</v>
      </c>
      <c r="Q264">
        <v>261</v>
      </c>
      <c r="R264">
        <v>71.709999999999994</v>
      </c>
      <c r="S264">
        <v>71.62</v>
      </c>
      <c r="T264">
        <v>70.53</v>
      </c>
      <c r="U264">
        <v>65.05</v>
      </c>
      <c r="V264">
        <v>70</v>
      </c>
      <c r="W264">
        <v>67.33</v>
      </c>
      <c r="Y264">
        <v>68.23</v>
      </c>
      <c r="Z264">
        <v>39</v>
      </c>
      <c r="AA264">
        <v>1</v>
      </c>
      <c r="AB264">
        <v>1</v>
      </c>
      <c r="AC264">
        <v>1</v>
      </c>
      <c r="AE264">
        <v>5</v>
      </c>
      <c r="AF264">
        <v>0</v>
      </c>
      <c r="AG264">
        <v>0</v>
      </c>
      <c r="AH264">
        <v>-3</v>
      </c>
      <c r="AJ264">
        <v>1</v>
      </c>
      <c r="AM264" s="5"/>
      <c r="AO264" s="5"/>
    </row>
    <row r="265" spans="1:41" x14ac:dyDescent="0.35">
      <c r="A265" s="3" t="str">
        <f t="shared" si="4"/>
        <v>Roger Sloan</v>
      </c>
      <c r="B265" s="4">
        <v>46040</v>
      </c>
      <c r="C265" t="s">
        <v>772</v>
      </c>
      <c r="D265" t="s">
        <v>773</v>
      </c>
      <c r="E265" t="s">
        <v>774</v>
      </c>
      <c r="F265" t="s">
        <v>775</v>
      </c>
      <c r="I265" t="s">
        <v>778</v>
      </c>
      <c r="J265" t="s">
        <v>779</v>
      </c>
      <c r="K265">
        <v>2</v>
      </c>
      <c r="L265">
        <v>64</v>
      </c>
      <c r="M265">
        <v>65</v>
      </c>
      <c r="N265">
        <v>68</v>
      </c>
      <c r="O265">
        <v>67</v>
      </c>
      <c r="Q265">
        <v>264</v>
      </c>
      <c r="R265">
        <v>71.709999999999994</v>
      </c>
      <c r="S265">
        <v>71.62</v>
      </c>
      <c r="T265">
        <v>67.53</v>
      </c>
      <c r="U265">
        <v>68.05</v>
      </c>
      <c r="V265">
        <v>71</v>
      </c>
      <c r="W265">
        <v>69.33</v>
      </c>
      <c r="Y265">
        <v>68.98</v>
      </c>
      <c r="Z265">
        <v>5</v>
      </c>
      <c r="AA265">
        <v>1</v>
      </c>
      <c r="AB265">
        <v>3</v>
      </c>
      <c r="AC265">
        <v>2</v>
      </c>
      <c r="AE265">
        <v>2</v>
      </c>
      <c r="AF265">
        <v>0</v>
      </c>
      <c r="AG265">
        <v>1</v>
      </c>
      <c r="AH265">
        <v>3</v>
      </c>
      <c r="AJ265">
        <v>2</v>
      </c>
      <c r="AM265" s="5"/>
      <c r="AO265" s="5"/>
    </row>
    <row r="266" spans="1:41" x14ac:dyDescent="0.35">
      <c r="A266" s="3" t="str">
        <f t="shared" si="4"/>
        <v>Mason Andersen</v>
      </c>
      <c r="B266" s="4">
        <v>46040</v>
      </c>
      <c r="C266" t="s">
        <v>772</v>
      </c>
      <c r="D266" t="s">
        <v>773</v>
      </c>
      <c r="E266" t="s">
        <v>774</v>
      </c>
      <c r="F266" t="s">
        <v>775</v>
      </c>
      <c r="I266" t="s">
        <v>780</v>
      </c>
      <c r="J266" t="s">
        <v>455</v>
      </c>
      <c r="K266">
        <v>3</v>
      </c>
      <c r="L266">
        <v>68</v>
      </c>
      <c r="M266">
        <v>65</v>
      </c>
      <c r="N266">
        <v>63</v>
      </c>
      <c r="O266">
        <v>69</v>
      </c>
      <c r="Q266">
        <v>265</v>
      </c>
      <c r="R266">
        <v>71.709999999999994</v>
      </c>
      <c r="S266">
        <v>71.62</v>
      </c>
      <c r="T266">
        <v>71.53</v>
      </c>
      <c r="U266">
        <v>68.05</v>
      </c>
      <c r="V266">
        <v>66</v>
      </c>
      <c r="W266">
        <v>71.33</v>
      </c>
      <c r="Y266">
        <v>69.23</v>
      </c>
      <c r="Z266">
        <v>57</v>
      </c>
      <c r="AA266">
        <v>21</v>
      </c>
      <c r="AB266">
        <v>1</v>
      </c>
      <c r="AC266">
        <v>3</v>
      </c>
      <c r="AE266">
        <v>6</v>
      </c>
      <c r="AF266">
        <v>4</v>
      </c>
      <c r="AG266">
        <v>0</v>
      </c>
      <c r="AH266">
        <v>4</v>
      </c>
      <c r="AJ266">
        <v>3</v>
      </c>
      <c r="AM266" s="5"/>
      <c r="AO266" s="5"/>
    </row>
    <row r="267" spans="1:41" x14ac:dyDescent="0.35">
      <c r="A267" s="3" t="str">
        <f t="shared" si="4"/>
        <v>Jeff Overton</v>
      </c>
      <c r="B267" s="4">
        <v>46040</v>
      </c>
      <c r="C267" t="s">
        <v>772</v>
      </c>
      <c r="D267" t="s">
        <v>773</v>
      </c>
      <c r="E267" t="s">
        <v>774</v>
      </c>
      <c r="F267" t="s">
        <v>775</v>
      </c>
      <c r="I267" t="s">
        <v>781</v>
      </c>
      <c r="J267" t="s">
        <v>782</v>
      </c>
      <c r="K267">
        <v>3</v>
      </c>
      <c r="L267">
        <v>69</v>
      </c>
      <c r="M267">
        <v>66</v>
      </c>
      <c r="N267">
        <v>64</v>
      </c>
      <c r="O267">
        <v>66</v>
      </c>
      <c r="Q267">
        <v>265</v>
      </c>
      <c r="R267">
        <v>71.709999999999994</v>
      </c>
      <c r="S267">
        <v>71.62</v>
      </c>
      <c r="T267">
        <v>72.53</v>
      </c>
      <c r="U267">
        <v>69.05</v>
      </c>
      <c r="V267">
        <v>67</v>
      </c>
      <c r="W267">
        <v>68.33</v>
      </c>
      <c r="Y267">
        <v>69.23</v>
      </c>
      <c r="Z267">
        <v>75</v>
      </c>
      <c r="AA267">
        <v>44</v>
      </c>
      <c r="AB267">
        <v>11</v>
      </c>
      <c r="AC267">
        <v>3</v>
      </c>
      <c r="AE267">
        <v>7</v>
      </c>
      <c r="AF267">
        <v>6</v>
      </c>
      <c r="AG267">
        <v>3</v>
      </c>
      <c r="AH267">
        <v>4</v>
      </c>
      <c r="AJ267">
        <v>3</v>
      </c>
      <c r="AM267" s="5"/>
      <c r="AO267" s="5"/>
    </row>
    <row r="268" spans="1:41" x14ac:dyDescent="0.35">
      <c r="A268" s="3" t="str">
        <f t="shared" si="4"/>
        <v>Trent Phillips</v>
      </c>
      <c r="B268" s="4">
        <v>46040</v>
      </c>
      <c r="C268" t="s">
        <v>772</v>
      </c>
      <c r="D268" t="s">
        <v>773</v>
      </c>
      <c r="E268" t="s">
        <v>774</v>
      </c>
      <c r="F268" t="s">
        <v>775</v>
      </c>
      <c r="I268" t="s">
        <v>385</v>
      </c>
      <c r="J268" t="s">
        <v>783</v>
      </c>
      <c r="K268">
        <v>3</v>
      </c>
      <c r="L268">
        <v>67</v>
      </c>
      <c r="M268">
        <v>66</v>
      </c>
      <c r="N268">
        <v>66</v>
      </c>
      <c r="O268">
        <v>66</v>
      </c>
      <c r="Q268">
        <v>265</v>
      </c>
      <c r="R268">
        <v>71.709999999999994</v>
      </c>
      <c r="S268">
        <v>71.62</v>
      </c>
      <c r="T268">
        <v>70.53</v>
      </c>
      <c r="U268">
        <v>69.05</v>
      </c>
      <c r="V268">
        <v>69</v>
      </c>
      <c r="W268">
        <v>68.33</v>
      </c>
      <c r="Y268">
        <v>69.23</v>
      </c>
      <c r="Z268">
        <v>39</v>
      </c>
      <c r="AA268">
        <v>21</v>
      </c>
      <c r="AB268">
        <v>11</v>
      </c>
      <c r="AC268">
        <v>3</v>
      </c>
      <c r="AE268">
        <v>5</v>
      </c>
      <c r="AF268">
        <v>4</v>
      </c>
      <c r="AG268">
        <v>3</v>
      </c>
      <c r="AH268">
        <v>4</v>
      </c>
      <c r="AJ268">
        <v>3</v>
      </c>
      <c r="AM268" s="5"/>
      <c r="AO268" s="5"/>
    </row>
    <row r="269" spans="1:41" x14ac:dyDescent="0.35">
      <c r="A269" s="3" t="str">
        <f t="shared" si="4"/>
        <v>Cooper Dossey</v>
      </c>
      <c r="B269" s="4">
        <v>46040</v>
      </c>
      <c r="C269" t="s">
        <v>772</v>
      </c>
      <c r="D269" t="s">
        <v>773</v>
      </c>
      <c r="E269" t="s">
        <v>774</v>
      </c>
      <c r="F269" t="s">
        <v>775</v>
      </c>
      <c r="I269" t="s">
        <v>784</v>
      </c>
      <c r="J269" t="s">
        <v>384</v>
      </c>
      <c r="K269">
        <v>6</v>
      </c>
      <c r="L269">
        <v>64</v>
      </c>
      <c r="M269">
        <v>68</v>
      </c>
      <c r="N269">
        <v>66</v>
      </c>
      <c r="O269">
        <v>68</v>
      </c>
      <c r="Q269">
        <v>266</v>
      </c>
      <c r="R269">
        <v>71.709999999999994</v>
      </c>
      <c r="S269">
        <v>71.62</v>
      </c>
      <c r="T269">
        <v>67.53</v>
      </c>
      <c r="U269">
        <v>71.05</v>
      </c>
      <c r="V269">
        <v>69</v>
      </c>
      <c r="W269">
        <v>70.33</v>
      </c>
      <c r="Y269">
        <v>69.48</v>
      </c>
      <c r="Z269">
        <v>5</v>
      </c>
      <c r="AA269">
        <v>8</v>
      </c>
      <c r="AB269">
        <v>7</v>
      </c>
      <c r="AC269">
        <v>6</v>
      </c>
      <c r="AE269">
        <v>2</v>
      </c>
      <c r="AF269">
        <v>3</v>
      </c>
      <c r="AG269">
        <v>2</v>
      </c>
      <c r="AH269">
        <v>5</v>
      </c>
      <c r="AJ269">
        <v>6</v>
      </c>
      <c r="AM269" s="5"/>
      <c r="AO269" s="5"/>
    </row>
    <row r="270" spans="1:41" x14ac:dyDescent="0.35">
      <c r="A270" s="3" t="str">
        <f t="shared" si="4"/>
        <v>Hunter Eichhorn</v>
      </c>
      <c r="B270" s="4">
        <v>46040</v>
      </c>
      <c r="C270" t="s">
        <v>772</v>
      </c>
      <c r="D270" t="s">
        <v>773</v>
      </c>
      <c r="E270" t="s">
        <v>774</v>
      </c>
      <c r="F270" t="s">
        <v>775</v>
      </c>
      <c r="I270" t="s">
        <v>785</v>
      </c>
      <c r="J270" t="s">
        <v>786</v>
      </c>
      <c r="K270">
        <v>6</v>
      </c>
      <c r="L270">
        <v>67</v>
      </c>
      <c r="M270">
        <v>65</v>
      </c>
      <c r="N270">
        <v>65</v>
      </c>
      <c r="O270">
        <v>69</v>
      </c>
      <c r="Q270">
        <v>266</v>
      </c>
      <c r="R270">
        <v>71.709999999999994</v>
      </c>
      <c r="S270">
        <v>71.62</v>
      </c>
      <c r="T270">
        <v>70.53</v>
      </c>
      <c r="U270">
        <v>68.05</v>
      </c>
      <c r="V270">
        <v>68</v>
      </c>
      <c r="W270">
        <v>71.33</v>
      </c>
      <c r="Y270">
        <v>69.48</v>
      </c>
      <c r="Z270">
        <v>39</v>
      </c>
      <c r="AA270">
        <v>8</v>
      </c>
      <c r="AB270">
        <v>3</v>
      </c>
      <c r="AC270">
        <v>6</v>
      </c>
      <c r="AE270">
        <v>5</v>
      </c>
      <c r="AF270">
        <v>3</v>
      </c>
      <c r="AG270">
        <v>1</v>
      </c>
      <c r="AH270">
        <v>5</v>
      </c>
      <c r="AJ270">
        <v>6</v>
      </c>
      <c r="AM270" s="5"/>
      <c r="AO270" s="5"/>
    </row>
    <row r="271" spans="1:41" x14ac:dyDescent="0.35">
      <c r="A271" s="3" t="str">
        <f t="shared" si="4"/>
        <v>Jorge Fernandez Valdes</v>
      </c>
      <c r="B271" s="4">
        <v>46040</v>
      </c>
      <c r="C271" t="s">
        <v>772</v>
      </c>
      <c r="D271" t="s">
        <v>773</v>
      </c>
      <c r="E271" t="s">
        <v>774</v>
      </c>
      <c r="F271" t="s">
        <v>775</v>
      </c>
      <c r="I271" t="s">
        <v>787</v>
      </c>
      <c r="J271" t="s">
        <v>788</v>
      </c>
      <c r="K271">
        <v>6</v>
      </c>
      <c r="L271">
        <v>68</v>
      </c>
      <c r="M271">
        <v>66</v>
      </c>
      <c r="N271">
        <v>65</v>
      </c>
      <c r="O271">
        <v>67</v>
      </c>
      <c r="Q271">
        <v>266</v>
      </c>
      <c r="R271">
        <v>71.709999999999994</v>
      </c>
      <c r="S271">
        <v>71.62</v>
      </c>
      <c r="T271">
        <v>71.53</v>
      </c>
      <c r="U271">
        <v>69.05</v>
      </c>
      <c r="V271">
        <v>68</v>
      </c>
      <c r="W271">
        <v>69.33</v>
      </c>
      <c r="Y271">
        <v>69.48</v>
      </c>
      <c r="Z271">
        <v>57</v>
      </c>
      <c r="AA271">
        <v>31</v>
      </c>
      <c r="AB271">
        <v>11</v>
      </c>
      <c r="AC271">
        <v>6</v>
      </c>
      <c r="AE271">
        <v>6</v>
      </c>
      <c r="AF271">
        <v>5</v>
      </c>
      <c r="AG271">
        <v>3</v>
      </c>
      <c r="AH271">
        <v>5</v>
      </c>
      <c r="AJ271">
        <v>6</v>
      </c>
      <c r="AM271" s="5"/>
      <c r="AO271" s="5"/>
    </row>
    <row r="272" spans="1:41" x14ac:dyDescent="0.35">
      <c r="A272" s="3" t="str">
        <f t="shared" si="4"/>
        <v>Logan McAllister</v>
      </c>
      <c r="B272" s="4">
        <v>46040</v>
      </c>
      <c r="C272" t="s">
        <v>772</v>
      </c>
      <c r="D272" t="s">
        <v>773</v>
      </c>
      <c r="E272" t="s">
        <v>774</v>
      </c>
      <c r="F272" t="s">
        <v>775</v>
      </c>
      <c r="I272" t="s">
        <v>789</v>
      </c>
      <c r="J272" t="s">
        <v>790</v>
      </c>
      <c r="K272">
        <v>6</v>
      </c>
      <c r="L272">
        <v>65</v>
      </c>
      <c r="M272">
        <v>68</v>
      </c>
      <c r="N272">
        <v>66</v>
      </c>
      <c r="O272">
        <v>67</v>
      </c>
      <c r="Q272">
        <v>266</v>
      </c>
      <c r="R272">
        <v>71.709999999999994</v>
      </c>
      <c r="S272">
        <v>71.62</v>
      </c>
      <c r="T272">
        <v>68.53</v>
      </c>
      <c r="U272">
        <v>71.05</v>
      </c>
      <c r="V272">
        <v>69</v>
      </c>
      <c r="W272">
        <v>69.33</v>
      </c>
      <c r="Y272">
        <v>69.48</v>
      </c>
      <c r="Z272">
        <v>16</v>
      </c>
      <c r="AA272">
        <v>21</v>
      </c>
      <c r="AB272">
        <v>11</v>
      </c>
      <c r="AC272">
        <v>6</v>
      </c>
      <c r="AE272">
        <v>3</v>
      </c>
      <c r="AF272">
        <v>4</v>
      </c>
      <c r="AG272">
        <v>3</v>
      </c>
      <c r="AH272">
        <v>5</v>
      </c>
      <c r="AJ272">
        <v>6</v>
      </c>
      <c r="AM272" s="5"/>
      <c r="AO272" s="5"/>
    </row>
    <row r="273" spans="1:41" x14ac:dyDescent="0.35">
      <c r="A273" s="3" t="str">
        <f t="shared" si="4"/>
        <v>Dylan Menante</v>
      </c>
      <c r="B273" s="4">
        <v>46040</v>
      </c>
      <c r="C273" t="s">
        <v>772</v>
      </c>
      <c r="D273" t="s">
        <v>773</v>
      </c>
      <c r="E273" t="s">
        <v>774</v>
      </c>
      <c r="F273" t="s">
        <v>775</v>
      </c>
      <c r="I273" t="s">
        <v>791</v>
      </c>
      <c r="J273" t="s">
        <v>438</v>
      </c>
      <c r="K273">
        <v>6</v>
      </c>
      <c r="L273">
        <v>64</v>
      </c>
      <c r="M273">
        <v>65</v>
      </c>
      <c r="N273">
        <v>68</v>
      </c>
      <c r="O273">
        <v>69</v>
      </c>
      <c r="Q273">
        <v>266</v>
      </c>
      <c r="R273">
        <v>71.709999999999994</v>
      </c>
      <c r="S273">
        <v>71.62</v>
      </c>
      <c r="T273">
        <v>67.53</v>
      </c>
      <c r="U273">
        <v>68.05</v>
      </c>
      <c r="V273">
        <v>71</v>
      </c>
      <c r="W273">
        <v>71.33</v>
      </c>
      <c r="Y273">
        <v>69.48</v>
      </c>
      <c r="Z273">
        <v>5</v>
      </c>
      <c r="AA273">
        <v>1</v>
      </c>
      <c r="AB273">
        <v>3</v>
      </c>
      <c r="AC273">
        <v>6</v>
      </c>
      <c r="AE273">
        <v>2</v>
      </c>
      <c r="AF273">
        <v>0</v>
      </c>
      <c r="AG273">
        <v>1</v>
      </c>
      <c r="AH273">
        <v>5</v>
      </c>
      <c r="AJ273">
        <v>6</v>
      </c>
      <c r="AM273" s="5"/>
      <c r="AO273" s="5"/>
    </row>
    <row r="274" spans="1:41" x14ac:dyDescent="0.35">
      <c r="A274" s="3" t="str">
        <f t="shared" si="4"/>
        <v>Bryson Nimmer</v>
      </c>
      <c r="B274" s="4">
        <v>46040</v>
      </c>
      <c r="C274" t="s">
        <v>772</v>
      </c>
      <c r="D274" t="s">
        <v>773</v>
      </c>
      <c r="E274" t="s">
        <v>774</v>
      </c>
      <c r="F274" t="s">
        <v>775</v>
      </c>
      <c r="I274" t="s">
        <v>792</v>
      </c>
      <c r="J274" t="s">
        <v>793</v>
      </c>
      <c r="K274">
        <v>6</v>
      </c>
      <c r="L274">
        <v>66</v>
      </c>
      <c r="M274">
        <v>64</v>
      </c>
      <c r="N274">
        <v>68</v>
      </c>
      <c r="O274">
        <v>68</v>
      </c>
      <c r="Q274">
        <v>266</v>
      </c>
      <c r="R274">
        <v>71.709999999999994</v>
      </c>
      <c r="S274">
        <v>71.62</v>
      </c>
      <c r="T274">
        <v>69.53</v>
      </c>
      <c r="U274">
        <v>67.05</v>
      </c>
      <c r="V274">
        <v>71</v>
      </c>
      <c r="W274">
        <v>70.33</v>
      </c>
      <c r="Y274">
        <v>69.48</v>
      </c>
      <c r="Z274">
        <v>26</v>
      </c>
      <c r="AA274">
        <v>4</v>
      </c>
      <c r="AB274">
        <v>7</v>
      </c>
      <c r="AC274">
        <v>6</v>
      </c>
      <c r="AE274">
        <v>4</v>
      </c>
      <c r="AF274">
        <v>1</v>
      </c>
      <c r="AG274">
        <v>2</v>
      </c>
      <c r="AH274">
        <v>5</v>
      </c>
      <c r="AJ274">
        <v>6</v>
      </c>
      <c r="AM274" s="5"/>
      <c r="AO274" s="5"/>
    </row>
    <row r="275" spans="1:41" x14ac:dyDescent="0.35">
      <c r="A275" s="3" t="str">
        <f t="shared" si="4"/>
        <v>Cole Sherwood</v>
      </c>
      <c r="B275" s="4">
        <v>46040</v>
      </c>
      <c r="C275" t="s">
        <v>772</v>
      </c>
      <c r="D275" t="s">
        <v>773</v>
      </c>
      <c r="E275" t="s">
        <v>774</v>
      </c>
      <c r="F275" t="s">
        <v>775</v>
      </c>
      <c r="I275" t="s">
        <v>794</v>
      </c>
      <c r="J275" t="s">
        <v>795</v>
      </c>
      <c r="K275">
        <v>6</v>
      </c>
      <c r="L275">
        <v>66</v>
      </c>
      <c r="M275">
        <v>68</v>
      </c>
      <c r="N275">
        <v>67</v>
      </c>
      <c r="O275">
        <v>65</v>
      </c>
      <c r="Q275">
        <v>266</v>
      </c>
      <c r="R275">
        <v>71.709999999999994</v>
      </c>
      <c r="S275">
        <v>71.62</v>
      </c>
      <c r="T275">
        <v>69.53</v>
      </c>
      <c r="U275">
        <v>71.05</v>
      </c>
      <c r="V275">
        <v>70</v>
      </c>
      <c r="W275">
        <v>67.33</v>
      </c>
      <c r="Y275">
        <v>69.48</v>
      </c>
      <c r="Z275">
        <v>26</v>
      </c>
      <c r="AA275">
        <v>31</v>
      </c>
      <c r="AB275">
        <v>24</v>
      </c>
      <c r="AC275">
        <v>6</v>
      </c>
      <c r="AE275">
        <v>4</v>
      </c>
      <c r="AF275">
        <v>5</v>
      </c>
      <c r="AG275">
        <v>5</v>
      </c>
      <c r="AH275">
        <v>5</v>
      </c>
      <c r="AJ275">
        <v>6</v>
      </c>
      <c r="AM275" s="5"/>
      <c r="AO275" s="5"/>
    </row>
    <row r="276" spans="1:41" x14ac:dyDescent="0.35">
      <c r="A276" s="3" t="str">
        <f t="shared" si="4"/>
        <v>Trevor Cone</v>
      </c>
      <c r="B276" s="4">
        <v>46040</v>
      </c>
      <c r="C276" t="s">
        <v>772</v>
      </c>
      <c r="D276" t="s">
        <v>773</v>
      </c>
      <c r="E276" t="s">
        <v>774</v>
      </c>
      <c r="F276" t="s">
        <v>775</v>
      </c>
      <c r="I276" t="s">
        <v>796</v>
      </c>
      <c r="J276" t="s">
        <v>797</v>
      </c>
      <c r="K276">
        <v>13</v>
      </c>
      <c r="L276">
        <v>68</v>
      </c>
      <c r="M276">
        <v>64</v>
      </c>
      <c r="N276">
        <v>68</v>
      </c>
      <c r="O276">
        <v>67</v>
      </c>
      <c r="Q276">
        <v>267</v>
      </c>
      <c r="R276">
        <v>71.709999999999994</v>
      </c>
      <c r="S276">
        <v>71.62</v>
      </c>
      <c r="T276">
        <v>71.53</v>
      </c>
      <c r="U276">
        <v>67.05</v>
      </c>
      <c r="V276">
        <v>71</v>
      </c>
      <c r="W276">
        <v>69.33</v>
      </c>
      <c r="Y276">
        <v>69.73</v>
      </c>
      <c r="Z276">
        <v>57</v>
      </c>
      <c r="AA276">
        <v>8</v>
      </c>
      <c r="AB276">
        <v>19</v>
      </c>
      <c r="AC276">
        <v>13</v>
      </c>
      <c r="AE276">
        <v>6</v>
      </c>
      <c r="AF276">
        <v>3</v>
      </c>
      <c r="AG276">
        <v>4</v>
      </c>
      <c r="AH276">
        <v>6</v>
      </c>
      <c r="AJ276">
        <v>13</v>
      </c>
      <c r="AM276" s="5"/>
      <c r="AO276" s="5"/>
    </row>
    <row r="277" spans="1:41" x14ac:dyDescent="0.35">
      <c r="A277" s="3" t="str">
        <f t="shared" si="4"/>
        <v>Ben Martin</v>
      </c>
      <c r="B277" s="4">
        <v>46040</v>
      </c>
      <c r="C277" t="s">
        <v>772</v>
      </c>
      <c r="D277" t="s">
        <v>773</v>
      </c>
      <c r="E277" t="s">
        <v>774</v>
      </c>
      <c r="F277" t="s">
        <v>775</v>
      </c>
      <c r="I277" t="s">
        <v>396</v>
      </c>
      <c r="J277" t="s">
        <v>393</v>
      </c>
      <c r="K277">
        <v>13</v>
      </c>
      <c r="L277">
        <v>63</v>
      </c>
      <c r="M277">
        <v>69</v>
      </c>
      <c r="N277">
        <v>66</v>
      </c>
      <c r="O277">
        <v>69</v>
      </c>
      <c r="Q277">
        <v>267</v>
      </c>
      <c r="R277">
        <v>71.709999999999994</v>
      </c>
      <c r="S277">
        <v>71.62</v>
      </c>
      <c r="T277">
        <v>66.53</v>
      </c>
      <c r="U277">
        <v>72.05</v>
      </c>
      <c r="V277">
        <v>69</v>
      </c>
      <c r="W277">
        <v>71.33</v>
      </c>
      <c r="Y277">
        <v>69.73</v>
      </c>
      <c r="Z277">
        <v>3</v>
      </c>
      <c r="AA277">
        <v>8</v>
      </c>
      <c r="AB277">
        <v>7</v>
      </c>
      <c r="AC277">
        <v>13</v>
      </c>
      <c r="AE277">
        <v>1</v>
      </c>
      <c r="AF277">
        <v>3</v>
      </c>
      <c r="AG277">
        <v>2</v>
      </c>
      <c r="AH277">
        <v>6</v>
      </c>
      <c r="AJ277">
        <v>13</v>
      </c>
      <c r="AM277" s="5"/>
      <c r="AO277" s="5"/>
    </row>
    <row r="278" spans="1:41" x14ac:dyDescent="0.35">
      <c r="A278" s="3" t="str">
        <f t="shared" si="4"/>
        <v>Caleb VanArragon</v>
      </c>
      <c r="B278" s="4">
        <v>46040</v>
      </c>
      <c r="C278" t="s">
        <v>772</v>
      </c>
      <c r="D278" t="s">
        <v>773</v>
      </c>
      <c r="E278" t="s">
        <v>774</v>
      </c>
      <c r="F278" t="s">
        <v>775</v>
      </c>
      <c r="I278" t="s">
        <v>798</v>
      </c>
      <c r="J278" t="s">
        <v>799</v>
      </c>
      <c r="K278">
        <v>13</v>
      </c>
      <c r="L278">
        <v>67</v>
      </c>
      <c r="M278">
        <v>67</v>
      </c>
      <c r="N278">
        <v>65</v>
      </c>
      <c r="O278">
        <v>68</v>
      </c>
      <c r="Q278">
        <v>267</v>
      </c>
      <c r="R278">
        <v>71.709999999999994</v>
      </c>
      <c r="S278">
        <v>71.62</v>
      </c>
      <c r="T278">
        <v>70.53</v>
      </c>
      <c r="U278">
        <v>70.05</v>
      </c>
      <c r="V278">
        <v>68</v>
      </c>
      <c r="W278">
        <v>70.33</v>
      </c>
      <c r="Y278">
        <v>69.73</v>
      </c>
      <c r="Z278">
        <v>39</v>
      </c>
      <c r="AA278">
        <v>31</v>
      </c>
      <c r="AB278">
        <v>11</v>
      </c>
      <c r="AC278">
        <v>13</v>
      </c>
      <c r="AE278">
        <v>5</v>
      </c>
      <c r="AF278">
        <v>5</v>
      </c>
      <c r="AG278">
        <v>3</v>
      </c>
      <c r="AH278">
        <v>6</v>
      </c>
      <c r="AJ278">
        <v>13</v>
      </c>
      <c r="AM278" s="5"/>
      <c r="AO278" s="5"/>
    </row>
    <row r="279" spans="1:41" x14ac:dyDescent="0.35">
      <c r="A279" s="3" t="str">
        <f t="shared" si="4"/>
        <v>Bronson Burgoon</v>
      </c>
      <c r="B279" s="4">
        <v>46040</v>
      </c>
      <c r="C279" t="s">
        <v>772</v>
      </c>
      <c r="D279" t="s">
        <v>773</v>
      </c>
      <c r="E279" t="s">
        <v>774</v>
      </c>
      <c r="F279" t="s">
        <v>775</v>
      </c>
      <c r="I279" t="s">
        <v>800</v>
      </c>
      <c r="J279" t="s">
        <v>801</v>
      </c>
      <c r="K279">
        <v>16</v>
      </c>
      <c r="L279">
        <v>69</v>
      </c>
      <c r="M279">
        <v>64</v>
      </c>
      <c r="N279">
        <v>66</v>
      </c>
      <c r="O279">
        <v>69</v>
      </c>
      <c r="Q279">
        <v>268</v>
      </c>
      <c r="R279">
        <v>71.709999999999994</v>
      </c>
      <c r="S279">
        <v>71.62</v>
      </c>
      <c r="T279">
        <v>72.53</v>
      </c>
      <c r="U279">
        <v>67.05</v>
      </c>
      <c r="V279">
        <v>69</v>
      </c>
      <c r="W279">
        <v>71.33</v>
      </c>
      <c r="Y279">
        <v>69.98</v>
      </c>
      <c r="Z279">
        <v>75</v>
      </c>
      <c r="AA279">
        <v>21</v>
      </c>
      <c r="AB279">
        <v>11</v>
      </c>
      <c r="AC279">
        <v>16</v>
      </c>
      <c r="AE279">
        <v>7</v>
      </c>
      <c r="AF279">
        <v>4</v>
      </c>
      <c r="AG279">
        <v>3</v>
      </c>
      <c r="AH279">
        <v>7</v>
      </c>
      <c r="AJ279">
        <v>16</v>
      </c>
      <c r="AM279" s="5"/>
      <c r="AO279" s="5"/>
    </row>
    <row r="280" spans="1:41" x14ac:dyDescent="0.35">
      <c r="A280" s="3" t="str">
        <f t="shared" si="4"/>
        <v>Michael Johnson</v>
      </c>
      <c r="B280" s="4">
        <v>46040</v>
      </c>
      <c r="C280" t="s">
        <v>772</v>
      </c>
      <c r="D280" t="s">
        <v>773</v>
      </c>
      <c r="E280" t="s">
        <v>774</v>
      </c>
      <c r="F280" t="s">
        <v>775</v>
      </c>
      <c r="I280" t="s">
        <v>802</v>
      </c>
      <c r="J280" t="s">
        <v>378</v>
      </c>
      <c r="K280">
        <v>16</v>
      </c>
      <c r="L280">
        <v>65</v>
      </c>
      <c r="M280">
        <v>67</v>
      </c>
      <c r="N280">
        <v>65</v>
      </c>
      <c r="O280">
        <v>71</v>
      </c>
      <c r="Q280">
        <v>268</v>
      </c>
      <c r="R280">
        <v>71.709999999999994</v>
      </c>
      <c r="S280">
        <v>71.62</v>
      </c>
      <c r="T280">
        <v>68.53</v>
      </c>
      <c r="U280">
        <v>70.05</v>
      </c>
      <c r="V280">
        <v>68</v>
      </c>
      <c r="W280">
        <v>73.33</v>
      </c>
      <c r="Y280">
        <v>69.98</v>
      </c>
      <c r="Z280">
        <v>16</v>
      </c>
      <c r="AA280">
        <v>8</v>
      </c>
      <c r="AB280">
        <v>3</v>
      </c>
      <c r="AC280">
        <v>16</v>
      </c>
      <c r="AE280">
        <v>3</v>
      </c>
      <c r="AF280">
        <v>3</v>
      </c>
      <c r="AG280">
        <v>1</v>
      </c>
      <c r="AH280">
        <v>7</v>
      </c>
      <c r="AJ280">
        <v>16</v>
      </c>
      <c r="AM280" s="5"/>
      <c r="AO280" s="5"/>
    </row>
    <row r="281" spans="1:41" x14ac:dyDescent="0.35">
      <c r="A281" s="3" t="str">
        <f t="shared" si="4"/>
        <v>David Skinns</v>
      </c>
      <c r="B281" s="4">
        <v>46040</v>
      </c>
      <c r="C281" t="s">
        <v>772</v>
      </c>
      <c r="D281" t="s">
        <v>773</v>
      </c>
      <c r="E281" t="s">
        <v>774</v>
      </c>
      <c r="F281" t="s">
        <v>775</v>
      </c>
      <c r="I281" t="s">
        <v>803</v>
      </c>
      <c r="J281" t="s">
        <v>380</v>
      </c>
      <c r="K281">
        <v>16</v>
      </c>
      <c r="L281">
        <v>68</v>
      </c>
      <c r="M281">
        <v>64</v>
      </c>
      <c r="N281">
        <v>68</v>
      </c>
      <c r="O281">
        <v>68</v>
      </c>
      <c r="Q281">
        <v>268</v>
      </c>
      <c r="R281">
        <v>71.709999999999994</v>
      </c>
      <c r="S281">
        <v>71.62</v>
      </c>
      <c r="T281">
        <v>71.53</v>
      </c>
      <c r="U281">
        <v>67.05</v>
      </c>
      <c r="V281">
        <v>71</v>
      </c>
      <c r="W281">
        <v>70.33</v>
      </c>
      <c r="Y281">
        <v>69.98</v>
      </c>
      <c r="Z281">
        <v>57</v>
      </c>
      <c r="AA281">
        <v>8</v>
      </c>
      <c r="AB281">
        <v>19</v>
      </c>
      <c r="AC281">
        <v>16</v>
      </c>
      <c r="AE281">
        <v>6</v>
      </c>
      <c r="AF281">
        <v>3</v>
      </c>
      <c r="AG281">
        <v>4</v>
      </c>
      <c r="AH281">
        <v>7</v>
      </c>
      <c r="AJ281">
        <v>16</v>
      </c>
      <c r="AM281" s="5"/>
      <c r="AO281" s="5"/>
    </row>
    <row r="282" spans="1:41" x14ac:dyDescent="0.35">
      <c r="A282" s="3" t="str">
        <f t="shared" si="4"/>
        <v>Jay Card</v>
      </c>
      <c r="B282" s="4">
        <v>46040</v>
      </c>
      <c r="C282" t="s">
        <v>772</v>
      </c>
      <c r="D282" t="s">
        <v>773</v>
      </c>
      <c r="E282" t="s">
        <v>774</v>
      </c>
      <c r="F282" t="s">
        <v>775</v>
      </c>
      <c r="I282" t="s">
        <v>804</v>
      </c>
      <c r="J282" t="s">
        <v>481</v>
      </c>
      <c r="K282">
        <v>19</v>
      </c>
      <c r="L282">
        <v>65</v>
      </c>
      <c r="M282">
        <v>68</v>
      </c>
      <c r="N282">
        <v>69</v>
      </c>
      <c r="O282">
        <v>67</v>
      </c>
      <c r="Q282">
        <v>269</v>
      </c>
      <c r="R282">
        <v>71.709999999999994</v>
      </c>
      <c r="S282">
        <v>71.62</v>
      </c>
      <c r="T282">
        <v>68.53</v>
      </c>
      <c r="U282">
        <v>71.05</v>
      </c>
      <c r="V282">
        <v>72</v>
      </c>
      <c r="W282">
        <v>69.33</v>
      </c>
      <c r="Y282">
        <v>70.23</v>
      </c>
      <c r="Z282">
        <v>16</v>
      </c>
      <c r="AA282">
        <v>21</v>
      </c>
      <c r="AB282">
        <v>31</v>
      </c>
      <c r="AC282">
        <v>19</v>
      </c>
      <c r="AE282">
        <v>3</v>
      </c>
      <c r="AF282">
        <v>4</v>
      </c>
      <c r="AG282">
        <v>6</v>
      </c>
      <c r="AH282">
        <v>8</v>
      </c>
      <c r="AJ282">
        <v>19</v>
      </c>
      <c r="AM282" s="5"/>
      <c r="AO282" s="5"/>
    </row>
    <row r="283" spans="1:41" x14ac:dyDescent="0.35">
      <c r="A283" s="3" t="str">
        <f t="shared" si="4"/>
        <v>Ben Kohles</v>
      </c>
      <c r="B283" s="4">
        <v>46040</v>
      </c>
      <c r="C283" t="s">
        <v>772</v>
      </c>
      <c r="D283" t="s">
        <v>773</v>
      </c>
      <c r="E283" t="s">
        <v>774</v>
      </c>
      <c r="F283" t="s">
        <v>775</v>
      </c>
      <c r="I283" t="s">
        <v>805</v>
      </c>
      <c r="J283" t="s">
        <v>393</v>
      </c>
      <c r="K283">
        <v>19</v>
      </c>
      <c r="L283">
        <v>63</v>
      </c>
      <c r="M283">
        <v>68</v>
      </c>
      <c r="N283">
        <v>68</v>
      </c>
      <c r="O283">
        <v>70</v>
      </c>
      <c r="Q283">
        <v>269</v>
      </c>
      <c r="R283">
        <v>71.709999999999994</v>
      </c>
      <c r="S283">
        <v>71.62</v>
      </c>
      <c r="T283">
        <v>66.53</v>
      </c>
      <c r="U283">
        <v>71.05</v>
      </c>
      <c r="V283">
        <v>71</v>
      </c>
      <c r="W283">
        <v>72.33</v>
      </c>
      <c r="Y283">
        <v>70.23</v>
      </c>
      <c r="Z283">
        <v>3</v>
      </c>
      <c r="AA283">
        <v>5</v>
      </c>
      <c r="AB283">
        <v>11</v>
      </c>
      <c r="AC283">
        <v>19</v>
      </c>
      <c r="AE283">
        <v>1</v>
      </c>
      <c r="AF283">
        <v>2</v>
      </c>
      <c r="AG283">
        <v>3</v>
      </c>
      <c r="AH283">
        <v>8</v>
      </c>
      <c r="AJ283">
        <v>19</v>
      </c>
      <c r="AM283" s="5"/>
      <c r="AO283" s="5"/>
    </row>
    <row r="284" spans="1:41" x14ac:dyDescent="0.35">
      <c r="A284" s="3" t="str">
        <f t="shared" si="4"/>
        <v>Paul Peterson</v>
      </c>
      <c r="B284" s="4">
        <v>46040</v>
      </c>
      <c r="C284" t="s">
        <v>772</v>
      </c>
      <c r="D284" t="s">
        <v>773</v>
      </c>
      <c r="E284" t="s">
        <v>774</v>
      </c>
      <c r="F284" t="s">
        <v>775</v>
      </c>
      <c r="I284" t="s">
        <v>806</v>
      </c>
      <c r="J284" t="s">
        <v>566</v>
      </c>
      <c r="K284">
        <v>19</v>
      </c>
      <c r="L284">
        <v>65</v>
      </c>
      <c r="M284">
        <v>68</v>
      </c>
      <c r="N284">
        <v>65</v>
      </c>
      <c r="O284">
        <v>71</v>
      </c>
      <c r="Q284">
        <v>269</v>
      </c>
      <c r="R284">
        <v>71.709999999999994</v>
      </c>
      <c r="S284">
        <v>71.62</v>
      </c>
      <c r="T284">
        <v>68.53</v>
      </c>
      <c r="U284">
        <v>71.05</v>
      </c>
      <c r="V284">
        <v>68</v>
      </c>
      <c r="W284">
        <v>73.33</v>
      </c>
      <c r="Y284">
        <v>70.23</v>
      </c>
      <c r="Z284">
        <v>16</v>
      </c>
      <c r="AA284">
        <v>21</v>
      </c>
      <c r="AB284">
        <v>7</v>
      </c>
      <c r="AC284">
        <v>19</v>
      </c>
      <c r="AE284">
        <v>3</v>
      </c>
      <c r="AF284">
        <v>4</v>
      </c>
      <c r="AG284">
        <v>2</v>
      </c>
      <c r="AH284">
        <v>8</v>
      </c>
      <c r="AJ284">
        <v>19</v>
      </c>
      <c r="AM284" s="5"/>
      <c r="AO284" s="5"/>
    </row>
    <row r="285" spans="1:41" x14ac:dyDescent="0.35">
      <c r="A285" s="3" t="str">
        <f t="shared" si="4"/>
        <v>Matt Atkins</v>
      </c>
      <c r="B285" s="4">
        <v>46040</v>
      </c>
      <c r="C285" t="s">
        <v>772</v>
      </c>
      <c r="D285" t="s">
        <v>773</v>
      </c>
      <c r="E285" t="s">
        <v>774</v>
      </c>
      <c r="F285" t="s">
        <v>775</v>
      </c>
      <c r="I285" t="s">
        <v>807</v>
      </c>
      <c r="J285" t="s">
        <v>449</v>
      </c>
      <c r="K285">
        <v>22</v>
      </c>
      <c r="L285">
        <v>67</v>
      </c>
      <c r="M285">
        <v>65</v>
      </c>
      <c r="N285">
        <v>70</v>
      </c>
      <c r="O285">
        <v>68</v>
      </c>
      <c r="Q285">
        <v>270</v>
      </c>
      <c r="R285">
        <v>71.709999999999994</v>
      </c>
      <c r="S285">
        <v>71.62</v>
      </c>
      <c r="T285">
        <v>70.53</v>
      </c>
      <c r="U285">
        <v>68.05</v>
      </c>
      <c r="V285">
        <v>73</v>
      </c>
      <c r="W285">
        <v>70.33</v>
      </c>
      <c r="Y285">
        <v>70.48</v>
      </c>
      <c r="Z285">
        <v>39</v>
      </c>
      <c r="AA285">
        <v>8</v>
      </c>
      <c r="AB285">
        <v>31</v>
      </c>
      <c r="AC285">
        <v>22</v>
      </c>
      <c r="AE285">
        <v>5</v>
      </c>
      <c r="AF285">
        <v>3</v>
      </c>
      <c r="AG285">
        <v>6</v>
      </c>
      <c r="AH285">
        <v>9</v>
      </c>
      <c r="AJ285">
        <v>22</v>
      </c>
      <c r="AM285" s="5"/>
      <c r="AO285" s="5"/>
    </row>
    <row r="286" spans="1:41" x14ac:dyDescent="0.35">
      <c r="A286" s="3" t="str">
        <f t="shared" si="4"/>
        <v>Barend Botha</v>
      </c>
      <c r="B286" s="4">
        <v>46040</v>
      </c>
      <c r="C286" t="s">
        <v>772</v>
      </c>
      <c r="D286" t="s">
        <v>773</v>
      </c>
      <c r="E286" t="s">
        <v>774</v>
      </c>
      <c r="F286" t="s">
        <v>775</v>
      </c>
      <c r="I286" t="s">
        <v>808</v>
      </c>
      <c r="J286" t="s">
        <v>809</v>
      </c>
      <c r="K286">
        <v>22</v>
      </c>
      <c r="L286">
        <v>72</v>
      </c>
      <c r="M286">
        <v>64</v>
      </c>
      <c r="N286">
        <v>67</v>
      </c>
      <c r="O286">
        <v>67</v>
      </c>
      <c r="Q286">
        <v>270</v>
      </c>
      <c r="R286">
        <v>71.709999999999994</v>
      </c>
      <c r="S286">
        <v>71.62</v>
      </c>
      <c r="T286">
        <v>75.53</v>
      </c>
      <c r="U286">
        <v>67.05</v>
      </c>
      <c r="V286">
        <v>70</v>
      </c>
      <c r="W286">
        <v>69.33</v>
      </c>
      <c r="Y286">
        <v>70.48</v>
      </c>
      <c r="Z286">
        <v>116</v>
      </c>
      <c r="AA286">
        <v>53</v>
      </c>
      <c r="AB286">
        <v>36</v>
      </c>
      <c r="AC286">
        <v>22</v>
      </c>
      <c r="AE286">
        <v>10</v>
      </c>
      <c r="AF286">
        <v>7</v>
      </c>
      <c r="AG286">
        <v>7</v>
      </c>
      <c r="AH286">
        <v>9</v>
      </c>
      <c r="AJ286">
        <v>22</v>
      </c>
      <c r="AM286" s="5"/>
      <c r="AO286" s="5"/>
    </row>
    <row r="287" spans="1:41" x14ac:dyDescent="0.35">
      <c r="A287" s="3" t="str">
        <f t="shared" si="4"/>
        <v>Michael Feagles</v>
      </c>
      <c r="B287" s="4">
        <v>46040</v>
      </c>
      <c r="C287" t="s">
        <v>772</v>
      </c>
      <c r="D287" t="s">
        <v>773</v>
      </c>
      <c r="E287" t="s">
        <v>774</v>
      </c>
      <c r="F287" t="s">
        <v>775</v>
      </c>
      <c r="I287" t="s">
        <v>810</v>
      </c>
      <c r="J287" t="s">
        <v>378</v>
      </c>
      <c r="K287">
        <v>22</v>
      </c>
      <c r="L287">
        <v>67</v>
      </c>
      <c r="M287">
        <v>67</v>
      </c>
      <c r="N287">
        <v>66</v>
      </c>
      <c r="O287">
        <v>70</v>
      </c>
      <c r="Q287">
        <v>270</v>
      </c>
      <c r="R287">
        <v>71.709999999999994</v>
      </c>
      <c r="S287">
        <v>71.62</v>
      </c>
      <c r="T287">
        <v>70.53</v>
      </c>
      <c r="U287">
        <v>70.05</v>
      </c>
      <c r="V287">
        <v>69</v>
      </c>
      <c r="W287">
        <v>72.33</v>
      </c>
      <c r="Y287">
        <v>70.48</v>
      </c>
      <c r="Z287">
        <v>39</v>
      </c>
      <c r="AA287">
        <v>31</v>
      </c>
      <c r="AB287">
        <v>19</v>
      </c>
      <c r="AC287">
        <v>22</v>
      </c>
      <c r="AE287">
        <v>5</v>
      </c>
      <c r="AF287">
        <v>5</v>
      </c>
      <c r="AG287">
        <v>4</v>
      </c>
      <c r="AH287">
        <v>9</v>
      </c>
      <c r="AJ287">
        <v>22</v>
      </c>
      <c r="AM287" s="5"/>
      <c r="AO287" s="5"/>
    </row>
    <row r="288" spans="1:41" x14ac:dyDescent="0.35">
      <c r="A288" s="3" t="str">
        <f t="shared" si="4"/>
        <v>Ian Holt</v>
      </c>
      <c r="B288" s="4">
        <v>46040</v>
      </c>
      <c r="C288" t="s">
        <v>772</v>
      </c>
      <c r="D288" t="s">
        <v>773</v>
      </c>
      <c r="E288" t="s">
        <v>774</v>
      </c>
      <c r="F288" t="s">
        <v>775</v>
      </c>
      <c r="I288" t="s">
        <v>811</v>
      </c>
      <c r="J288" t="s">
        <v>812</v>
      </c>
      <c r="K288">
        <v>22</v>
      </c>
      <c r="L288">
        <v>65</v>
      </c>
      <c r="M288">
        <v>68</v>
      </c>
      <c r="N288">
        <v>68</v>
      </c>
      <c r="O288">
        <v>69</v>
      </c>
      <c r="Q288">
        <v>270</v>
      </c>
      <c r="R288">
        <v>71.709999999999994</v>
      </c>
      <c r="S288">
        <v>71.62</v>
      </c>
      <c r="T288">
        <v>68.53</v>
      </c>
      <c r="U288">
        <v>71.05</v>
      </c>
      <c r="V288">
        <v>71</v>
      </c>
      <c r="W288">
        <v>71.33</v>
      </c>
      <c r="Y288">
        <v>70.48</v>
      </c>
      <c r="Z288">
        <v>16</v>
      </c>
      <c r="AA288">
        <v>21</v>
      </c>
      <c r="AB288">
        <v>24</v>
      </c>
      <c r="AC288">
        <v>22</v>
      </c>
      <c r="AE288">
        <v>3</v>
      </c>
      <c r="AF288">
        <v>4</v>
      </c>
      <c r="AG288">
        <v>5</v>
      </c>
      <c r="AH288">
        <v>9</v>
      </c>
      <c r="AJ288">
        <v>22</v>
      </c>
      <c r="AM288" s="5"/>
      <c r="AO288" s="5"/>
    </row>
    <row r="289" spans="1:41" x14ac:dyDescent="0.35">
      <c r="A289" s="3" t="str">
        <f t="shared" si="4"/>
        <v>Davis Lamb</v>
      </c>
      <c r="B289" s="4">
        <v>46040</v>
      </c>
      <c r="C289" t="s">
        <v>772</v>
      </c>
      <c r="D289" t="s">
        <v>773</v>
      </c>
      <c r="E289" t="s">
        <v>774</v>
      </c>
      <c r="F289" t="s">
        <v>775</v>
      </c>
      <c r="I289" t="s">
        <v>452</v>
      </c>
      <c r="J289" t="s">
        <v>502</v>
      </c>
      <c r="K289">
        <v>22</v>
      </c>
      <c r="L289">
        <v>66</v>
      </c>
      <c r="M289">
        <v>67</v>
      </c>
      <c r="N289">
        <v>70</v>
      </c>
      <c r="O289">
        <v>67</v>
      </c>
      <c r="Q289">
        <v>270</v>
      </c>
      <c r="R289">
        <v>71.709999999999994</v>
      </c>
      <c r="S289">
        <v>71.62</v>
      </c>
      <c r="T289">
        <v>69.53</v>
      </c>
      <c r="U289">
        <v>70.05</v>
      </c>
      <c r="V289">
        <v>73</v>
      </c>
      <c r="W289">
        <v>69.33</v>
      </c>
      <c r="Y289">
        <v>70.48</v>
      </c>
      <c r="Z289">
        <v>26</v>
      </c>
      <c r="AA289">
        <v>21</v>
      </c>
      <c r="AB289">
        <v>36</v>
      </c>
      <c r="AC289">
        <v>22</v>
      </c>
      <c r="AE289">
        <v>4</v>
      </c>
      <c r="AF289">
        <v>4</v>
      </c>
      <c r="AG289">
        <v>7</v>
      </c>
      <c r="AH289">
        <v>9</v>
      </c>
      <c r="AJ289">
        <v>22</v>
      </c>
      <c r="AM289" s="5"/>
      <c r="AO289" s="5"/>
    </row>
    <row r="290" spans="1:41" x14ac:dyDescent="0.35">
      <c r="A290" s="3" t="str">
        <f t="shared" si="4"/>
        <v>Rick Lamb</v>
      </c>
      <c r="B290" s="4">
        <v>46040</v>
      </c>
      <c r="C290" t="s">
        <v>772</v>
      </c>
      <c r="D290" t="s">
        <v>773</v>
      </c>
      <c r="E290" t="s">
        <v>774</v>
      </c>
      <c r="F290" t="s">
        <v>775</v>
      </c>
      <c r="I290" t="s">
        <v>452</v>
      </c>
      <c r="J290" t="s">
        <v>813</v>
      </c>
      <c r="K290">
        <v>22</v>
      </c>
      <c r="L290">
        <v>68</v>
      </c>
      <c r="M290">
        <v>67</v>
      </c>
      <c r="N290">
        <v>66</v>
      </c>
      <c r="O290">
        <v>69</v>
      </c>
      <c r="Q290">
        <v>270</v>
      </c>
      <c r="R290">
        <v>71.709999999999994</v>
      </c>
      <c r="S290">
        <v>71.62</v>
      </c>
      <c r="T290">
        <v>71.53</v>
      </c>
      <c r="U290">
        <v>70.05</v>
      </c>
      <c r="V290">
        <v>69</v>
      </c>
      <c r="W290">
        <v>71.33</v>
      </c>
      <c r="Y290">
        <v>70.48</v>
      </c>
      <c r="Z290">
        <v>57</v>
      </c>
      <c r="AA290">
        <v>44</v>
      </c>
      <c r="AB290">
        <v>24</v>
      </c>
      <c r="AC290">
        <v>22</v>
      </c>
      <c r="AE290">
        <v>6</v>
      </c>
      <c r="AF290">
        <v>6</v>
      </c>
      <c r="AG290">
        <v>5</v>
      </c>
      <c r="AH290">
        <v>9</v>
      </c>
      <c r="AJ290">
        <v>22</v>
      </c>
      <c r="AM290" s="5"/>
      <c r="AO290" s="5"/>
    </row>
    <row r="291" spans="1:41" x14ac:dyDescent="0.35">
      <c r="A291" s="3" t="str">
        <f t="shared" si="4"/>
        <v>Cole Hammer</v>
      </c>
      <c r="B291" s="4">
        <v>46040</v>
      </c>
      <c r="C291" t="s">
        <v>772</v>
      </c>
      <c r="D291" t="s">
        <v>773</v>
      </c>
      <c r="E291" t="s">
        <v>774</v>
      </c>
      <c r="F291" t="s">
        <v>775</v>
      </c>
      <c r="I291" t="s">
        <v>814</v>
      </c>
      <c r="J291" t="s">
        <v>795</v>
      </c>
      <c r="K291">
        <v>28</v>
      </c>
      <c r="L291">
        <v>67</v>
      </c>
      <c r="M291">
        <v>69</v>
      </c>
      <c r="N291">
        <v>68</v>
      </c>
      <c r="O291">
        <v>67</v>
      </c>
      <c r="Q291">
        <v>271</v>
      </c>
      <c r="R291">
        <v>71.709999999999994</v>
      </c>
      <c r="S291">
        <v>71.62</v>
      </c>
      <c r="T291">
        <v>70.53</v>
      </c>
      <c r="U291">
        <v>72.05</v>
      </c>
      <c r="V291">
        <v>71</v>
      </c>
      <c r="W291">
        <v>69.33</v>
      </c>
      <c r="Y291">
        <v>70.73</v>
      </c>
      <c r="Z291">
        <v>39</v>
      </c>
      <c r="AA291">
        <v>53</v>
      </c>
      <c r="AB291">
        <v>45</v>
      </c>
      <c r="AC291">
        <v>28</v>
      </c>
      <c r="AE291">
        <v>5</v>
      </c>
      <c r="AF291">
        <v>7</v>
      </c>
      <c r="AG291">
        <v>8</v>
      </c>
      <c r="AH291">
        <v>10</v>
      </c>
      <c r="AJ291">
        <v>28</v>
      </c>
      <c r="AM291" s="5"/>
      <c r="AO291" s="5"/>
    </row>
    <row r="292" spans="1:41" x14ac:dyDescent="0.35">
      <c r="A292" s="3" t="str">
        <f t="shared" si="4"/>
        <v>Harry Higgs</v>
      </c>
      <c r="B292" s="4">
        <v>46040</v>
      </c>
      <c r="C292" t="s">
        <v>772</v>
      </c>
      <c r="D292" t="s">
        <v>773</v>
      </c>
      <c r="E292" t="s">
        <v>774</v>
      </c>
      <c r="F292" t="s">
        <v>775</v>
      </c>
      <c r="I292" t="s">
        <v>815</v>
      </c>
      <c r="J292" t="s">
        <v>514</v>
      </c>
      <c r="K292">
        <v>28</v>
      </c>
      <c r="L292">
        <v>67</v>
      </c>
      <c r="M292">
        <v>68</v>
      </c>
      <c r="N292">
        <v>69</v>
      </c>
      <c r="O292">
        <v>67</v>
      </c>
      <c r="Q292">
        <v>271</v>
      </c>
      <c r="R292">
        <v>71.709999999999994</v>
      </c>
      <c r="S292">
        <v>71.62</v>
      </c>
      <c r="T292">
        <v>70.53</v>
      </c>
      <c r="U292">
        <v>71.05</v>
      </c>
      <c r="V292">
        <v>72</v>
      </c>
      <c r="W292">
        <v>69.33</v>
      </c>
      <c r="Y292">
        <v>70.73</v>
      </c>
      <c r="Z292">
        <v>39</v>
      </c>
      <c r="AA292">
        <v>44</v>
      </c>
      <c r="AB292">
        <v>45</v>
      </c>
      <c r="AC292">
        <v>28</v>
      </c>
      <c r="AE292">
        <v>5</v>
      </c>
      <c r="AF292">
        <v>6</v>
      </c>
      <c r="AG292">
        <v>8</v>
      </c>
      <c r="AH292">
        <v>10</v>
      </c>
      <c r="AJ292">
        <v>28</v>
      </c>
      <c r="AM292" s="5"/>
      <c r="AO292" s="5"/>
    </row>
    <row r="293" spans="1:41" x14ac:dyDescent="0.35">
      <c r="A293" s="3" t="str">
        <f t="shared" si="4"/>
        <v>Chan Kim</v>
      </c>
      <c r="B293" s="4">
        <v>46040</v>
      </c>
      <c r="C293" t="s">
        <v>772</v>
      </c>
      <c r="D293" t="s">
        <v>773</v>
      </c>
      <c r="E293" t="s">
        <v>774</v>
      </c>
      <c r="F293" t="s">
        <v>775</v>
      </c>
      <c r="I293" t="s">
        <v>816</v>
      </c>
      <c r="J293" t="s">
        <v>817</v>
      </c>
      <c r="K293">
        <v>28</v>
      </c>
      <c r="L293">
        <v>70</v>
      </c>
      <c r="M293">
        <v>64</v>
      </c>
      <c r="N293">
        <v>67</v>
      </c>
      <c r="O293">
        <v>70</v>
      </c>
      <c r="Q293">
        <v>271</v>
      </c>
      <c r="R293">
        <v>71.709999999999994</v>
      </c>
      <c r="S293">
        <v>71.62</v>
      </c>
      <c r="T293">
        <v>73.53</v>
      </c>
      <c r="U293">
        <v>67.05</v>
      </c>
      <c r="V293">
        <v>70</v>
      </c>
      <c r="W293">
        <v>72.33</v>
      </c>
      <c r="Y293">
        <v>70.73</v>
      </c>
      <c r="Z293">
        <v>91</v>
      </c>
      <c r="AA293">
        <v>31</v>
      </c>
      <c r="AB293">
        <v>24</v>
      </c>
      <c r="AC293">
        <v>28</v>
      </c>
      <c r="AE293">
        <v>8</v>
      </c>
      <c r="AF293">
        <v>5</v>
      </c>
      <c r="AG293">
        <v>5</v>
      </c>
      <c r="AH293">
        <v>10</v>
      </c>
      <c r="AJ293">
        <v>28</v>
      </c>
      <c r="AM293" s="5"/>
      <c r="AO293" s="5"/>
    </row>
    <row r="294" spans="1:41" x14ac:dyDescent="0.35">
      <c r="A294" s="3" t="str">
        <f t="shared" si="4"/>
        <v>Stuart Macdonald</v>
      </c>
      <c r="B294" s="4">
        <v>46040</v>
      </c>
      <c r="C294" t="s">
        <v>772</v>
      </c>
      <c r="D294" t="s">
        <v>773</v>
      </c>
      <c r="E294" t="s">
        <v>774</v>
      </c>
      <c r="F294" t="s">
        <v>775</v>
      </c>
      <c r="I294" t="s">
        <v>818</v>
      </c>
      <c r="J294" t="s">
        <v>819</v>
      </c>
      <c r="K294">
        <v>28</v>
      </c>
      <c r="L294">
        <v>67</v>
      </c>
      <c r="M294">
        <v>67</v>
      </c>
      <c r="N294">
        <v>69</v>
      </c>
      <c r="O294">
        <v>68</v>
      </c>
      <c r="Q294">
        <v>271</v>
      </c>
      <c r="R294">
        <v>71.709999999999994</v>
      </c>
      <c r="S294">
        <v>71.62</v>
      </c>
      <c r="T294">
        <v>70.53</v>
      </c>
      <c r="U294">
        <v>70.05</v>
      </c>
      <c r="V294">
        <v>72</v>
      </c>
      <c r="W294">
        <v>70.33</v>
      </c>
      <c r="Y294">
        <v>70.73</v>
      </c>
      <c r="Z294">
        <v>39</v>
      </c>
      <c r="AA294">
        <v>31</v>
      </c>
      <c r="AB294">
        <v>36</v>
      </c>
      <c r="AC294">
        <v>28</v>
      </c>
      <c r="AE294">
        <v>5</v>
      </c>
      <c r="AF294">
        <v>5</v>
      </c>
      <c r="AG294">
        <v>7</v>
      </c>
      <c r="AH294">
        <v>10</v>
      </c>
      <c r="AJ294">
        <v>28</v>
      </c>
      <c r="AM294" s="5"/>
      <c r="AO294" s="5"/>
    </row>
    <row r="295" spans="1:41" x14ac:dyDescent="0.35">
      <c r="A295" s="3" t="str">
        <f t="shared" si="4"/>
        <v>John Pak</v>
      </c>
      <c r="B295" s="4">
        <v>46040</v>
      </c>
      <c r="C295" t="s">
        <v>772</v>
      </c>
      <c r="D295" t="s">
        <v>773</v>
      </c>
      <c r="E295" t="s">
        <v>774</v>
      </c>
      <c r="F295" t="s">
        <v>775</v>
      </c>
      <c r="I295" t="s">
        <v>820</v>
      </c>
      <c r="J295" t="s">
        <v>319</v>
      </c>
      <c r="K295">
        <v>28</v>
      </c>
      <c r="L295">
        <v>65</v>
      </c>
      <c r="M295">
        <v>69</v>
      </c>
      <c r="N295">
        <v>69</v>
      </c>
      <c r="O295">
        <v>68</v>
      </c>
      <c r="Q295">
        <v>271</v>
      </c>
      <c r="R295">
        <v>71.709999999999994</v>
      </c>
      <c r="S295">
        <v>71.62</v>
      </c>
      <c r="T295">
        <v>68.53</v>
      </c>
      <c r="U295">
        <v>72.05</v>
      </c>
      <c r="V295">
        <v>72</v>
      </c>
      <c r="W295">
        <v>70.33</v>
      </c>
      <c r="Y295">
        <v>70.73</v>
      </c>
      <c r="Z295">
        <v>16</v>
      </c>
      <c r="AA295">
        <v>31</v>
      </c>
      <c r="AB295">
        <v>36</v>
      </c>
      <c r="AC295">
        <v>28</v>
      </c>
      <c r="AE295">
        <v>3</v>
      </c>
      <c r="AF295">
        <v>5</v>
      </c>
      <c r="AG295">
        <v>7</v>
      </c>
      <c r="AH295">
        <v>10</v>
      </c>
      <c r="AJ295">
        <v>28</v>
      </c>
      <c r="AM295" s="5"/>
      <c r="AO295" s="5"/>
    </row>
    <row r="296" spans="1:41" x14ac:dyDescent="0.35">
      <c r="A296" s="3" t="str">
        <f t="shared" si="4"/>
        <v>Jackson Buchanan</v>
      </c>
      <c r="B296" s="4">
        <v>46040</v>
      </c>
      <c r="C296" t="s">
        <v>772</v>
      </c>
      <c r="D296" t="s">
        <v>773</v>
      </c>
      <c r="E296" t="s">
        <v>774</v>
      </c>
      <c r="F296" t="s">
        <v>775</v>
      </c>
      <c r="I296" t="s">
        <v>821</v>
      </c>
      <c r="J296" t="s">
        <v>822</v>
      </c>
      <c r="K296">
        <v>33</v>
      </c>
      <c r="L296">
        <v>66</v>
      </c>
      <c r="M296">
        <v>70</v>
      </c>
      <c r="N296">
        <v>66</v>
      </c>
      <c r="O296">
        <v>70</v>
      </c>
      <c r="Q296">
        <v>272</v>
      </c>
      <c r="R296">
        <v>71.709999999999994</v>
      </c>
      <c r="S296">
        <v>71.62</v>
      </c>
      <c r="T296">
        <v>69.53</v>
      </c>
      <c r="U296">
        <v>73.05</v>
      </c>
      <c r="V296">
        <v>69</v>
      </c>
      <c r="W296">
        <v>72.33</v>
      </c>
      <c r="Y296">
        <v>70.98</v>
      </c>
      <c r="Z296">
        <v>26</v>
      </c>
      <c r="AA296">
        <v>53</v>
      </c>
      <c r="AB296">
        <v>31</v>
      </c>
      <c r="AC296">
        <v>33</v>
      </c>
      <c r="AE296">
        <v>4</v>
      </c>
      <c r="AF296">
        <v>7</v>
      </c>
      <c r="AG296">
        <v>6</v>
      </c>
      <c r="AH296">
        <v>11</v>
      </c>
      <c r="AJ296">
        <v>33</v>
      </c>
      <c r="AM296" s="5"/>
      <c r="AO296" s="5"/>
    </row>
    <row r="297" spans="1:41" x14ac:dyDescent="0.35">
      <c r="A297" s="3" t="str">
        <f t="shared" si="4"/>
        <v>Nick Hardy</v>
      </c>
      <c r="B297" s="4">
        <v>46040</v>
      </c>
      <c r="C297" t="s">
        <v>772</v>
      </c>
      <c r="D297" t="s">
        <v>773</v>
      </c>
      <c r="E297" t="s">
        <v>774</v>
      </c>
      <c r="F297" t="s">
        <v>775</v>
      </c>
      <c r="I297" t="s">
        <v>823</v>
      </c>
      <c r="J297" t="s">
        <v>824</v>
      </c>
      <c r="K297">
        <v>33</v>
      </c>
      <c r="L297">
        <v>67</v>
      </c>
      <c r="M297">
        <v>65</v>
      </c>
      <c r="N297">
        <v>71</v>
      </c>
      <c r="O297">
        <v>69</v>
      </c>
      <c r="Q297">
        <v>272</v>
      </c>
      <c r="R297">
        <v>71.709999999999994</v>
      </c>
      <c r="S297">
        <v>71.62</v>
      </c>
      <c r="T297">
        <v>70.53</v>
      </c>
      <c r="U297">
        <v>68.05</v>
      </c>
      <c r="V297">
        <v>74</v>
      </c>
      <c r="W297">
        <v>71.33</v>
      </c>
      <c r="Y297">
        <v>70.98</v>
      </c>
      <c r="Z297">
        <v>39</v>
      </c>
      <c r="AA297">
        <v>8</v>
      </c>
      <c r="AB297">
        <v>36</v>
      </c>
      <c r="AC297">
        <v>33</v>
      </c>
      <c r="AE297">
        <v>5</v>
      </c>
      <c r="AF297">
        <v>3</v>
      </c>
      <c r="AG297">
        <v>7</v>
      </c>
      <c r="AH297">
        <v>11</v>
      </c>
      <c r="AJ297">
        <v>33</v>
      </c>
      <c r="AM297" s="5"/>
      <c r="AO297" s="5"/>
    </row>
    <row r="298" spans="1:41" x14ac:dyDescent="0.35">
      <c r="A298" s="3" t="str">
        <f t="shared" si="4"/>
        <v>Justin Hastings</v>
      </c>
      <c r="B298" s="4">
        <v>46040</v>
      </c>
      <c r="C298" t="s">
        <v>772</v>
      </c>
      <c r="D298" t="s">
        <v>773</v>
      </c>
      <c r="E298" t="s">
        <v>774</v>
      </c>
      <c r="F298" t="s">
        <v>775</v>
      </c>
      <c r="I298" t="s">
        <v>825</v>
      </c>
      <c r="J298" t="s">
        <v>508</v>
      </c>
      <c r="K298">
        <v>33</v>
      </c>
      <c r="L298">
        <v>67</v>
      </c>
      <c r="M298">
        <v>68</v>
      </c>
      <c r="N298">
        <v>69</v>
      </c>
      <c r="O298">
        <v>68</v>
      </c>
      <c r="Q298">
        <v>272</v>
      </c>
      <c r="R298">
        <v>71.709999999999994</v>
      </c>
      <c r="S298">
        <v>71.62</v>
      </c>
      <c r="T298">
        <v>70.53</v>
      </c>
      <c r="U298">
        <v>71.05</v>
      </c>
      <c r="V298">
        <v>72</v>
      </c>
      <c r="W298">
        <v>70.33</v>
      </c>
      <c r="Y298">
        <v>70.98</v>
      </c>
      <c r="Z298">
        <v>39</v>
      </c>
      <c r="AA298">
        <v>44</v>
      </c>
      <c r="AB298">
        <v>45</v>
      </c>
      <c r="AC298">
        <v>33</v>
      </c>
      <c r="AE298">
        <v>5</v>
      </c>
      <c r="AF298">
        <v>6</v>
      </c>
      <c r="AG298">
        <v>8</v>
      </c>
      <c r="AH298">
        <v>11</v>
      </c>
      <c r="AJ298">
        <v>33</v>
      </c>
      <c r="AM298" s="5"/>
      <c r="AO298" s="5"/>
    </row>
    <row r="299" spans="1:41" x14ac:dyDescent="0.35">
      <c r="A299" s="3" t="str">
        <f t="shared" si="4"/>
        <v>Kaito Onishi</v>
      </c>
      <c r="B299" s="4">
        <v>46040</v>
      </c>
      <c r="C299" t="s">
        <v>772</v>
      </c>
      <c r="D299" t="s">
        <v>773</v>
      </c>
      <c r="E299" t="s">
        <v>774</v>
      </c>
      <c r="F299" t="s">
        <v>775</v>
      </c>
      <c r="I299" t="s">
        <v>826</v>
      </c>
      <c r="J299" t="s">
        <v>827</v>
      </c>
      <c r="K299">
        <v>33</v>
      </c>
      <c r="L299">
        <v>69</v>
      </c>
      <c r="M299">
        <v>68</v>
      </c>
      <c r="N299">
        <v>65</v>
      </c>
      <c r="O299">
        <v>70</v>
      </c>
      <c r="Q299">
        <v>272</v>
      </c>
      <c r="R299">
        <v>71.709999999999994</v>
      </c>
      <c r="S299">
        <v>71.62</v>
      </c>
      <c r="T299">
        <v>72.53</v>
      </c>
      <c r="U299">
        <v>71.05</v>
      </c>
      <c r="V299">
        <v>68</v>
      </c>
      <c r="W299">
        <v>72.33</v>
      </c>
      <c r="Y299">
        <v>70.98</v>
      </c>
      <c r="Z299">
        <v>75</v>
      </c>
      <c r="AA299">
        <v>64</v>
      </c>
      <c r="AB299">
        <v>31</v>
      </c>
      <c r="AC299">
        <v>33</v>
      </c>
      <c r="AE299">
        <v>7</v>
      </c>
      <c r="AF299">
        <v>8</v>
      </c>
      <c r="AG299">
        <v>6</v>
      </c>
      <c r="AH299">
        <v>11</v>
      </c>
      <c r="AJ299">
        <v>33</v>
      </c>
      <c r="AM299" s="5"/>
      <c r="AO299" s="5"/>
    </row>
    <row r="300" spans="1:41" x14ac:dyDescent="0.35">
      <c r="A300" s="3" t="str">
        <f t="shared" si="4"/>
        <v>Alvaro Ortiz</v>
      </c>
      <c r="B300" s="4">
        <v>46040</v>
      </c>
      <c r="C300" t="s">
        <v>772</v>
      </c>
      <c r="D300" t="s">
        <v>773</v>
      </c>
      <c r="E300" t="s">
        <v>774</v>
      </c>
      <c r="F300" t="s">
        <v>775</v>
      </c>
      <c r="I300" t="s">
        <v>828</v>
      </c>
      <c r="J300" t="s">
        <v>829</v>
      </c>
      <c r="K300">
        <v>33</v>
      </c>
      <c r="L300">
        <v>66</v>
      </c>
      <c r="M300">
        <v>68</v>
      </c>
      <c r="N300">
        <v>67</v>
      </c>
      <c r="O300">
        <v>71</v>
      </c>
      <c r="Q300">
        <v>272</v>
      </c>
      <c r="R300">
        <v>71.709999999999994</v>
      </c>
      <c r="S300">
        <v>71.62</v>
      </c>
      <c r="T300">
        <v>69.53</v>
      </c>
      <c r="U300">
        <v>71.05</v>
      </c>
      <c r="V300">
        <v>70</v>
      </c>
      <c r="W300">
        <v>73.33</v>
      </c>
      <c r="Y300">
        <v>70.98</v>
      </c>
      <c r="Z300">
        <v>26</v>
      </c>
      <c r="AA300">
        <v>31</v>
      </c>
      <c r="AB300">
        <v>24</v>
      </c>
      <c r="AC300">
        <v>33</v>
      </c>
      <c r="AE300">
        <v>4</v>
      </c>
      <c r="AF300">
        <v>5</v>
      </c>
      <c r="AG300">
        <v>5</v>
      </c>
      <c r="AH300">
        <v>11</v>
      </c>
      <c r="AJ300">
        <v>33</v>
      </c>
      <c r="AM300" s="5"/>
      <c r="AO300" s="5"/>
    </row>
    <row r="301" spans="1:41" x14ac:dyDescent="0.35">
      <c r="A301" s="3" t="str">
        <f t="shared" si="4"/>
        <v>Rayhan Thomas</v>
      </c>
      <c r="B301" s="4">
        <v>46040</v>
      </c>
      <c r="C301" t="s">
        <v>772</v>
      </c>
      <c r="D301" t="s">
        <v>773</v>
      </c>
      <c r="E301" t="s">
        <v>774</v>
      </c>
      <c r="F301" t="s">
        <v>775</v>
      </c>
      <c r="I301" t="s">
        <v>374</v>
      </c>
      <c r="J301" t="s">
        <v>830</v>
      </c>
      <c r="K301">
        <v>33</v>
      </c>
      <c r="L301">
        <v>64</v>
      </c>
      <c r="M301">
        <v>70</v>
      </c>
      <c r="N301">
        <v>66</v>
      </c>
      <c r="O301">
        <v>72</v>
      </c>
      <c r="Q301">
        <v>272</v>
      </c>
      <c r="R301">
        <v>71.709999999999994</v>
      </c>
      <c r="S301">
        <v>71.62</v>
      </c>
      <c r="T301">
        <v>67.53</v>
      </c>
      <c r="U301">
        <v>73.05</v>
      </c>
      <c r="V301">
        <v>69</v>
      </c>
      <c r="W301">
        <v>74.33</v>
      </c>
      <c r="Y301">
        <v>70.98</v>
      </c>
      <c r="Z301">
        <v>5</v>
      </c>
      <c r="AA301">
        <v>31</v>
      </c>
      <c r="AB301">
        <v>19</v>
      </c>
      <c r="AC301">
        <v>33</v>
      </c>
      <c r="AE301">
        <v>2</v>
      </c>
      <c r="AF301">
        <v>5</v>
      </c>
      <c r="AG301">
        <v>4</v>
      </c>
      <c r="AH301">
        <v>11</v>
      </c>
      <c r="AJ301">
        <v>33</v>
      </c>
      <c r="AM301" s="5"/>
      <c r="AO301" s="5"/>
    </row>
    <row r="302" spans="1:41" x14ac:dyDescent="0.35">
      <c r="A302" s="3" t="str">
        <f t="shared" si="4"/>
        <v>Samuel Anderson</v>
      </c>
      <c r="B302" s="4">
        <v>46040</v>
      </c>
      <c r="C302" t="s">
        <v>772</v>
      </c>
      <c r="D302" t="s">
        <v>773</v>
      </c>
      <c r="E302" t="s">
        <v>774</v>
      </c>
      <c r="F302" t="s">
        <v>775</v>
      </c>
      <c r="I302" t="s">
        <v>831</v>
      </c>
      <c r="J302" t="s">
        <v>421</v>
      </c>
      <c r="K302">
        <v>39</v>
      </c>
      <c r="L302">
        <v>70</v>
      </c>
      <c r="M302">
        <v>66</v>
      </c>
      <c r="N302">
        <v>68</v>
      </c>
      <c r="O302">
        <v>69</v>
      </c>
      <c r="Q302">
        <v>273</v>
      </c>
      <c r="R302">
        <v>71.709999999999994</v>
      </c>
      <c r="S302">
        <v>71.62</v>
      </c>
      <c r="T302">
        <v>73.53</v>
      </c>
      <c r="U302">
        <v>69.05</v>
      </c>
      <c r="V302">
        <v>71</v>
      </c>
      <c r="W302">
        <v>71.33</v>
      </c>
      <c r="Y302">
        <v>71.23</v>
      </c>
      <c r="Z302">
        <v>91</v>
      </c>
      <c r="AA302">
        <v>53</v>
      </c>
      <c r="AB302">
        <v>45</v>
      </c>
      <c r="AC302">
        <v>39</v>
      </c>
      <c r="AE302">
        <v>8</v>
      </c>
      <c r="AF302">
        <v>7</v>
      </c>
      <c r="AG302">
        <v>8</v>
      </c>
      <c r="AH302">
        <v>12</v>
      </c>
      <c r="AJ302">
        <v>39</v>
      </c>
      <c r="AM302" s="5"/>
      <c r="AO302" s="5"/>
    </row>
    <row r="303" spans="1:41" x14ac:dyDescent="0.35">
      <c r="A303" s="3" t="str">
        <f t="shared" si="4"/>
        <v>Nick Gabrelcik</v>
      </c>
      <c r="B303" s="4">
        <v>46040</v>
      </c>
      <c r="C303" t="s">
        <v>772</v>
      </c>
      <c r="D303" t="s">
        <v>773</v>
      </c>
      <c r="E303" t="s">
        <v>774</v>
      </c>
      <c r="F303" t="s">
        <v>775</v>
      </c>
      <c r="I303" t="s">
        <v>832</v>
      </c>
      <c r="J303" t="s">
        <v>824</v>
      </c>
      <c r="K303">
        <v>39</v>
      </c>
      <c r="L303">
        <v>69</v>
      </c>
      <c r="M303">
        <v>68</v>
      </c>
      <c r="N303">
        <v>71</v>
      </c>
      <c r="O303">
        <v>65</v>
      </c>
      <c r="Q303">
        <v>273</v>
      </c>
      <c r="R303">
        <v>71.709999999999994</v>
      </c>
      <c r="S303">
        <v>71.62</v>
      </c>
      <c r="T303">
        <v>72.53</v>
      </c>
      <c r="U303">
        <v>71.05</v>
      </c>
      <c r="V303">
        <v>74</v>
      </c>
      <c r="W303">
        <v>67.33</v>
      </c>
      <c r="Y303">
        <v>71.23</v>
      </c>
      <c r="Z303">
        <v>75</v>
      </c>
      <c r="AA303">
        <v>64</v>
      </c>
      <c r="AB303">
        <v>65</v>
      </c>
      <c r="AC303">
        <v>39</v>
      </c>
      <c r="AE303">
        <v>7</v>
      </c>
      <c r="AF303">
        <v>8</v>
      </c>
      <c r="AG303">
        <v>12</v>
      </c>
      <c r="AH303">
        <v>12</v>
      </c>
      <c r="AJ303">
        <v>39</v>
      </c>
      <c r="AM303" s="5"/>
      <c r="AO303" s="5"/>
    </row>
    <row r="304" spans="1:41" x14ac:dyDescent="0.35">
      <c r="A304" s="3" t="str">
        <f t="shared" si="4"/>
        <v>Davis Shore</v>
      </c>
      <c r="B304" s="4">
        <v>46040</v>
      </c>
      <c r="C304" t="s">
        <v>772</v>
      </c>
      <c r="D304" t="s">
        <v>773</v>
      </c>
      <c r="E304" t="s">
        <v>774</v>
      </c>
      <c r="F304" t="s">
        <v>775</v>
      </c>
      <c r="I304" t="s">
        <v>833</v>
      </c>
      <c r="J304" t="s">
        <v>502</v>
      </c>
      <c r="K304">
        <v>39</v>
      </c>
      <c r="L304">
        <v>70</v>
      </c>
      <c r="M304">
        <v>62</v>
      </c>
      <c r="N304">
        <v>67</v>
      </c>
      <c r="O304">
        <v>74</v>
      </c>
      <c r="Q304">
        <v>273</v>
      </c>
      <c r="R304">
        <v>71.709999999999994</v>
      </c>
      <c r="S304">
        <v>71.62</v>
      </c>
      <c r="T304">
        <v>73.53</v>
      </c>
      <c r="U304">
        <v>65.05</v>
      </c>
      <c r="V304">
        <v>70</v>
      </c>
      <c r="W304">
        <v>76.33</v>
      </c>
      <c r="Y304">
        <v>71.23</v>
      </c>
      <c r="Z304">
        <v>91</v>
      </c>
      <c r="AA304">
        <v>8</v>
      </c>
      <c r="AB304">
        <v>11</v>
      </c>
      <c r="AC304">
        <v>39</v>
      </c>
      <c r="AE304">
        <v>8</v>
      </c>
      <c r="AF304">
        <v>3</v>
      </c>
      <c r="AG304">
        <v>3</v>
      </c>
      <c r="AH304">
        <v>12</v>
      </c>
      <c r="AJ304">
        <v>39</v>
      </c>
      <c r="AM304" s="5"/>
      <c r="AO304" s="5"/>
    </row>
    <row r="305" spans="1:41" x14ac:dyDescent="0.35">
      <c r="A305" s="3" t="str">
        <f t="shared" si="4"/>
        <v>Hayden Springer</v>
      </c>
      <c r="B305" s="4">
        <v>46040</v>
      </c>
      <c r="C305" t="s">
        <v>772</v>
      </c>
      <c r="D305" t="s">
        <v>773</v>
      </c>
      <c r="E305" t="s">
        <v>774</v>
      </c>
      <c r="F305" t="s">
        <v>775</v>
      </c>
      <c r="I305" t="s">
        <v>834</v>
      </c>
      <c r="J305" t="s">
        <v>433</v>
      </c>
      <c r="K305">
        <v>39</v>
      </c>
      <c r="L305">
        <v>66</v>
      </c>
      <c r="M305">
        <v>71</v>
      </c>
      <c r="N305">
        <v>70</v>
      </c>
      <c r="O305">
        <v>66</v>
      </c>
      <c r="Q305">
        <v>273</v>
      </c>
      <c r="R305">
        <v>71.709999999999994</v>
      </c>
      <c r="S305">
        <v>71.62</v>
      </c>
      <c r="T305">
        <v>69.53</v>
      </c>
      <c r="U305">
        <v>74.05</v>
      </c>
      <c r="V305">
        <v>73</v>
      </c>
      <c r="W305">
        <v>68.33</v>
      </c>
      <c r="Y305">
        <v>71.23</v>
      </c>
      <c r="Z305">
        <v>26</v>
      </c>
      <c r="AA305">
        <v>64</v>
      </c>
      <c r="AB305">
        <v>62</v>
      </c>
      <c r="AC305">
        <v>39</v>
      </c>
      <c r="AE305">
        <v>4</v>
      </c>
      <c r="AF305">
        <v>8</v>
      </c>
      <c r="AG305">
        <v>11</v>
      </c>
      <c r="AH305">
        <v>12</v>
      </c>
      <c r="AJ305">
        <v>39</v>
      </c>
      <c r="AM305" s="5"/>
      <c r="AO305" s="5"/>
    </row>
    <row r="306" spans="1:41" x14ac:dyDescent="0.35">
      <c r="A306" s="3" t="str">
        <f t="shared" si="4"/>
        <v>Trey Winstead</v>
      </c>
      <c r="B306" s="4">
        <v>46040</v>
      </c>
      <c r="C306" t="s">
        <v>772</v>
      </c>
      <c r="D306" t="s">
        <v>773</v>
      </c>
      <c r="E306" t="s">
        <v>774</v>
      </c>
      <c r="F306" t="s">
        <v>775</v>
      </c>
      <c r="I306" t="s">
        <v>835</v>
      </c>
      <c r="J306" t="s">
        <v>836</v>
      </c>
      <c r="K306">
        <v>39</v>
      </c>
      <c r="L306">
        <v>64</v>
      </c>
      <c r="M306">
        <v>69</v>
      </c>
      <c r="N306">
        <v>70</v>
      </c>
      <c r="O306">
        <v>70</v>
      </c>
      <c r="Q306">
        <v>273</v>
      </c>
      <c r="R306">
        <v>71.709999999999994</v>
      </c>
      <c r="S306">
        <v>71.62</v>
      </c>
      <c r="T306">
        <v>67.53</v>
      </c>
      <c r="U306">
        <v>72.05</v>
      </c>
      <c r="V306">
        <v>73</v>
      </c>
      <c r="W306">
        <v>72.33</v>
      </c>
      <c r="Y306">
        <v>71.23</v>
      </c>
      <c r="Z306">
        <v>5</v>
      </c>
      <c r="AA306">
        <v>21</v>
      </c>
      <c r="AB306">
        <v>36</v>
      </c>
      <c r="AC306">
        <v>39</v>
      </c>
      <c r="AE306">
        <v>2</v>
      </c>
      <c r="AF306">
        <v>4</v>
      </c>
      <c r="AG306">
        <v>7</v>
      </c>
      <c r="AH306">
        <v>12</v>
      </c>
      <c r="AJ306">
        <v>39</v>
      </c>
      <c r="AM306" s="5"/>
      <c r="AO306" s="5"/>
    </row>
    <row r="307" spans="1:41" x14ac:dyDescent="0.35">
      <c r="A307" s="3" t="str">
        <f t="shared" si="4"/>
        <v>Hayden Buckley</v>
      </c>
      <c r="B307" s="4">
        <v>46040</v>
      </c>
      <c r="C307" t="s">
        <v>772</v>
      </c>
      <c r="D307" t="s">
        <v>773</v>
      </c>
      <c r="E307" t="s">
        <v>774</v>
      </c>
      <c r="F307" t="s">
        <v>775</v>
      </c>
      <c r="I307" t="s">
        <v>837</v>
      </c>
      <c r="J307" t="s">
        <v>433</v>
      </c>
      <c r="K307">
        <v>44</v>
      </c>
      <c r="L307">
        <v>68</v>
      </c>
      <c r="M307">
        <v>67</v>
      </c>
      <c r="N307">
        <v>73</v>
      </c>
      <c r="O307">
        <v>66</v>
      </c>
      <c r="Q307">
        <v>274</v>
      </c>
      <c r="R307">
        <v>71.709999999999994</v>
      </c>
      <c r="S307">
        <v>71.62</v>
      </c>
      <c r="T307">
        <v>71.53</v>
      </c>
      <c r="U307">
        <v>70.05</v>
      </c>
      <c r="V307">
        <v>76</v>
      </c>
      <c r="W307">
        <v>68.33</v>
      </c>
      <c r="Y307">
        <v>71.48</v>
      </c>
      <c r="Z307">
        <v>57</v>
      </c>
      <c r="AA307">
        <v>44</v>
      </c>
      <c r="AB307">
        <v>65</v>
      </c>
      <c r="AC307">
        <v>44</v>
      </c>
      <c r="AE307">
        <v>6</v>
      </c>
      <c r="AF307">
        <v>6</v>
      </c>
      <c r="AG307">
        <v>12</v>
      </c>
      <c r="AH307">
        <v>13</v>
      </c>
      <c r="AJ307">
        <v>44</v>
      </c>
      <c r="AM307" s="5"/>
      <c r="AO307" s="5"/>
    </row>
    <row r="308" spans="1:41" x14ac:dyDescent="0.35">
      <c r="A308" s="3" t="str">
        <f t="shared" si="4"/>
        <v>Tyler Leach</v>
      </c>
      <c r="B308" s="4">
        <v>46040</v>
      </c>
      <c r="C308" t="s">
        <v>772</v>
      </c>
      <c r="D308" t="s">
        <v>773</v>
      </c>
      <c r="E308" t="s">
        <v>774</v>
      </c>
      <c r="F308" t="s">
        <v>775</v>
      </c>
      <c r="I308" t="s">
        <v>838</v>
      </c>
      <c r="J308" t="s">
        <v>512</v>
      </c>
      <c r="K308">
        <v>44</v>
      </c>
      <c r="L308">
        <v>64</v>
      </c>
      <c r="M308">
        <v>68</v>
      </c>
      <c r="N308">
        <v>73</v>
      </c>
      <c r="O308">
        <v>69</v>
      </c>
      <c r="Q308">
        <v>274</v>
      </c>
      <c r="R308">
        <v>71.709999999999994</v>
      </c>
      <c r="S308">
        <v>71.62</v>
      </c>
      <c r="T308">
        <v>67.53</v>
      </c>
      <c r="U308">
        <v>71.05</v>
      </c>
      <c r="V308">
        <v>76</v>
      </c>
      <c r="W308">
        <v>71.33</v>
      </c>
      <c r="Y308">
        <v>71.48</v>
      </c>
      <c r="Z308">
        <v>5</v>
      </c>
      <c r="AA308">
        <v>8</v>
      </c>
      <c r="AB308">
        <v>55</v>
      </c>
      <c r="AC308">
        <v>44</v>
      </c>
      <c r="AE308">
        <v>2</v>
      </c>
      <c r="AF308">
        <v>3</v>
      </c>
      <c r="AG308">
        <v>9</v>
      </c>
      <c r="AH308">
        <v>13</v>
      </c>
      <c r="AJ308">
        <v>44</v>
      </c>
      <c r="AM308" s="5"/>
      <c r="AO308" s="5"/>
    </row>
    <row r="309" spans="1:41" x14ac:dyDescent="0.35">
      <c r="A309" s="3" t="str">
        <f t="shared" si="4"/>
        <v>Bryce Lewis</v>
      </c>
      <c r="B309" s="4">
        <v>46040</v>
      </c>
      <c r="C309" t="s">
        <v>772</v>
      </c>
      <c r="D309" t="s">
        <v>773</v>
      </c>
      <c r="E309" t="s">
        <v>774</v>
      </c>
      <c r="F309" t="s">
        <v>775</v>
      </c>
      <c r="I309" t="s">
        <v>839</v>
      </c>
      <c r="J309" t="s">
        <v>840</v>
      </c>
      <c r="K309">
        <v>44</v>
      </c>
      <c r="L309">
        <v>72</v>
      </c>
      <c r="M309">
        <v>65</v>
      </c>
      <c r="N309">
        <v>66</v>
      </c>
      <c r="O309">
        <v>71</v>
      </c>
      <c r="Q309">
        <v>274</v>
      </c>
      <c r="R309">
        <v>71.709999999999994</v>
      </c>
      <c r="S309">
        <v>71.62</v>
      </c>
      <c r="T309">
        <v>75.53</v>
      </c>
      <c r="U309">
        <v>68.05</v>
      </c>
      <c r="V309">
        <v>69</v>
      </c>
      <c r="W309">
        <v>73.33</v>
      </c>
      <c r="Y309">
        <v>71.48</v>
      </c>
      <c r="Z309">
        <v>116</v>
      </c>
      <c r="AA309">
        <v>64</v>
      </c>
      <c r="AB309">
        <v>36</v>
      </c>
      <c r="AC309">
        <v>44</v>
      </c>
      <c r="AE309">
        <v>10</v>
      </c>
      <c r="AF309">
        <v>8</v>
      </c>
      <c r="AG309">
        <v>7</v>
      </c>
      <c r="AH309">
        <v>13</v>
      </c>
      <c r="AJ309">
        <v>44</v>
      </c>
      <c r="AM309" s="5"/>
      <c r="AO309" s="5"/>
    </row>
    <row r="310" spans="1:41" x14ac:dyDescent="0.35">
      <c r="A310" s="3" t="str">
        <f t="shared" si="4"/>
        <v>John Marshall Butler</v>
      </c>
      <c r="B310" s="4">
        <v>46040</v>
      </c>
      <c r="C310" t="s">
        <v>772</v>
      </c>
      <c r="D310" t="s">
        <v>773</v>
      </c>
      <c r="E310" t="s">
        <v>774</v>
      </c>
      <c r="F310" t="s">
        <v>775</v>
      </c>
      <c r="I310" t="s">
        <v>841</v>
      </c>
      <c r="J310" t="s">
        <v>319</v>
      </c>
      <c r="K310">
        <v>44</v>
      </c>
      <c r="L310">
        <v>62</v>
      </c>
      <c r="M310">
        <v>73</v>
      </c>
      <c r="N310">
        <v>71</v>
      </c>
      <c r="O310">
        <v>68</v>
      </c>
      <c r="Q310">
        <v>274</v>
      </c>
      <c r="R310">
        <v>71.709999999999994</v>
      </c>
      <c r="S310">
        <v>71.62</v>
      </c>
      <c r="T310">
        <v>65.53</v>
      </c>
      <c r="U310">
        <v>76.05</v>
      </c>
      <c r="V310">
        <v>74</v>
      </c>
      <c r="W310">
        <v>70.33</v>
      </c>
      <c r="Y310">
        <v>71.48</v>
      </c>
      <c r="Z310">
        <v>1</v>
      </c>
      <c r="AA310">
        <v>44</v>
      </c>
      <c r="AB310">
        <v>59</v>
      </c>
      <c r="AC310">
        <v>44</v>
      </c>
      <c r="AE310">
        <v>0</v>
      </c>
      <c r="AF310">
        <v>6</v>
      </c>
      <c r="AG310">
        <v>10</v>
      </c>
      <c r="AH310">
        <v>13</v>
      </c>
      <c r="AJ310">
        <v>44</v>
      </c>
      <c r="AM310" s="5"/>
      <c r="AO310" s="5"/>
    </row>
    <row r="311" spans="1:41" x14ac:dyDescent="0.35">
      <c r="A311" s="3" t="str">
        <f t="shared" si="4"/>
        <v>Jeremy Paul</v>
      </c>
      <c r="B311" s="4">
        <v>46040</v>
      </c>
      <c r="C311" t="s">
        <v>772</v>
      </c>
      <c r="D311" t="s">
        <v>773</v>
      </c>
      <c r="E311" t="s">
        <v>774</v>
      </c>
      <c r="F311" t="s">
        <v>775</v>
      </c>
      <c r="I311" t="s">
        <v>566</v>
      </c>
      <c r="J311" t="s">
        <v>842</v>
      </c>
      <c r="K311">
        <v>44</v>
      </c>
      <c r="L311">
        <v>64</v>
      </c>
      <c r="M311">
        <v>70</v>
      </c>
      <c r="N311">
        <v>70</v>
      </c>
      <c r="O311">
        <v>70</v>
      </c>
      <c r="Q311">
        <v>274</v>
      </c>
      <c r="R311">
        <v>71.709999999999994</v>
      </c>
      <c r="S311">
        <v>71.62</v>
      </c>
      <c r="T311">
        <v>67.53</v>
      </c>
      <c r="U311">
        <v>73.05</v>
      </c>
      <c r="V311">
        <v>73</v>
      </c>
      <c r="W311">
        <v>72.33</v>
      </c>
      <c r="Y311">
        <v>71.48</v>
      </c>
      <c r="Z311">
        <v>5</v>
      </c>
      <c r="AA311">
        <v>31</v>
      </c>
      <c r="AB311">
        <v>45</v>
      </c>
      <c r="AC311">
        <v>44</v>
      </c>
      <c r="AE311">
        <v>2</v>
      </c>
      <c r="AF311">
        <v>5</v>
      </c>
      <c r="AG311">
        <v>8</v>
      </c>
      <c r="AH311">
        <v>13</v>
      </c>
      <c r="AJ311">
        <v>44</v>
      </c>
      <c r="AM311" s="5"/>
      <c r="AO311" s="5"/>
    </row>
    <row r="312" spans="1:41" x14ac:dyDescent="0.35">
      <c r="A312" s="3" t="str">
        <f t="shared" si="4"/>
        <v>Doc Redman</v>
      </c>
      <c r="B312" s="4">
        <v>46040</v>
      </c>
      <c r="C312" t="s">
        <v>772</v>
      </c>
      <c r="D312" t="s">
        <v>773</v>
      </c>
      <c r="E312" t="s">
        <v>774</v>
      </c>
      <c r="F312" t="s">
        <v>775</v>
      </c>
      <c r="I312" t="s">
        <v>843</v>
      </c>
      <c r="J312" t="s">
        <v>844</v>
      </c>
      <c r="K312">
        <v>44</v>
      </c>
      <c r="L312">
        <v>68</v>
      </c>
      <c r="M312">
        <v>68</v>
      </c>
      <c r="N312">
        <v>66</v>
      </c>
      <c r="O312">
        <v>72</v>
      </c>
      <c r="Q312">
        <v>274</v>
      </c>
      <c r="R312">
        <v>71.709999999999994</v>
      </c>
      <c r="S312">
        <v>71.62</v>
      </c>
      <c r="T312">
        <v>71.53</v>
      </c>
      <c r="U312">
        <v>71.05</v>
      </c>
      <c r="V312">
        <v>69</v>
      </c>
      <c r="W312">
        <v>74.33</v>
      </c>
      <c r="Y312">
        <v>71.48</v>
      </c>
      <c r="Z312">
        <v>57</v>
      </c>
      <c r="AA312">
        <v>53</v>
      </c>
      <c r="AB312">
        <v>31</v>
      </c>
      <c r="AC312">
        <v>44</v>
      </c>
      <c r="AE312">
        <v>6</v>
      </c>
      <c r="AF312">
        <v>7</v>
      </c>
      <c r="AG312">
        <v>6</v>
      </c>
      <c r="AH312">
        <v>13</v>
      </c>
      <c r="AJ312">
        <v>44</v>
      </c>
      <c r="AM312" s="5"/>
      <c r="AO312" s="5"/>
    </row>
    <row r="313" spans="1:41" x14ac:dyDescent="0.35">
      <c r="A313" s="3" t="str">
        <f t="shared" si="4"/>
        <v>Justin Suh</v>
      </c>
      <c r="B313" s="4">
        <v>46040</v>
      </c>
      <c r="C313" t="s">
        <v>772</v>
      </c>
      <c r="D313" t="s">
        <v>773</v>
      </c>
      <c r="E313" t="s">
        <v>774</v>
      </c>
      <c r="F313" t="s">
        <v>775</v>
      </c>
      <c r="I313" t="s">
        <v>845</v>
      </c>
      <c r="J313" t="s">
        <v>508</v>
      </c>
      <c r="K313">
        <v>44</v>
      </c>
      <c r="L313">
        <v>62</v>
      </c>
      <c r="M313">
        <v>70</v>
      </c>
      <c r="N313">
        <v>73</v>
      </c>
      <c r="O313">
        <v>69</v>
      </c>
      <c r="Q313">
        <v>274</v>
      </c>
      <c r="R313">
        <v>71.709999999999994</v>
      </c>
      <c r="S313">
        <v>71.62</v>
      </c>
      <c r="T313">
        <v>65.53</v>
      </c>
      <c r="U313">
        <v>73.05</v>
      </c>
      <c r="V313">
        <v>76</v>
      </c>
      <c r="W313">
        <v>71.33</v>
      </c>
      <c r="Y313">
        <v>71.48</v>
      </c>
      <c r="Z313">
        <v>1</v>
      </c>
      <c r="AA313">
        <v>8</v>
      </c>
      <c r="AB313">
        <v>55</v>
      </c>
      <c r="AC313">
        <v>44</v>
      </c>
      <c r="AE313">
        <v>0</v>
      </c>
      <c r="AF313">
        <v>3</v>
      </c>
      <c r="AG313">
        <v>9</v>
      </c>
      <c r="AH313">
        <v>13</v>
      </c>
      <c r="AJ313">
        <v>44</v>
      </c>
      <c r="AM313" s="5"/>
      <c r="AO313" s="5"/>
    </row>
    <row r="314" spans="1:41" x14ac:dyDescent="0.35">
      <c r="A314" s="3" t="str">
        <f t="shared" si="4"/>
        <v>Joseph Bramlett</v>
      </c>
      <c r="B314" s="4">
        <v>46040</v>
      </c>
      <c r="C314" t="s">
        <v>772</v>
      </c>
      <c r="D314" t="s">
        <v>773</v>
      </c>
      <c r="E314" t="s">
        <v>774</v>
      </c>
      <c r="F314" t="s">
        <v>775</v>
      </c>
      <c r="I314" t="s">
        <v>846</v>
      </c>
      <c r="J314" t="s">
        <v>847</v>
      </c>
      <c r="K314">
        <v>51</v>
      </c>
      <c r="L314">
        <v>67</v>
      </c>
      <c r="M314">
        <v>70</v>
      </c>
      <c r="N314">
        <v>69</v>
      </c>
      <c r="O314">
        <v>69</v>
      </c>
      <c r="Q314">
        <v>275</v>
      </c>
      <c r="R314">
        <v>71.709999999999994</v>
      </c>
      <c r="S314">
        <v>71.62</v>
      </c>
      <c r="T314">
        <v>70.53</v>
      </c>
      <c r="U314">
        <v>73.05</v>
      </c>
      <c r="V314">
        <v>72</v>
      </c>
      <c r="W314">
        <v>71.33</v>
      </c>
      <c r="Y314">
        <v>71.73</v>
      </c>
      <c r="Z314">
        <v>39</v>
      </c>
      <c r="AA314">
        <v>64</v>
      </c>
      <c r="AB314">
        <v>59</v>
      </c>
      <c r="AC314">
        <v>51</v>
      </c>
      <c r="AE314">
        <v>5</v>
      </c>
      <c r="AF314">
        <v>8</v>
      </c>
      <c r="AG314">
        <v>10</v>
      </c>
      <c r="AH314">
        <v>14</v>
      </c>
      <c r="AJ314">
        <v>51</v>
      </c>
    </row>
    <row r="315" spans="1:41" x14ac:dyDescent="0.35">
      <c r="A315" s="3" t="str">
        <f t="shared" si="4"/>
        <v>Ryan Brehm</v>
      </c>
      <c r="B315" s="4">
        <v>46040</v>
      </c>
      <c r="C315" t="s">
        <v>772</v>
      </c>
      <c r="D315" t="s">
        <v>773</v>
      </c>
      <c r="E315" t="s">
        <v>774</v>
      </c>
      <c r="F315" t="s">
        <v>775</v>
      </c>
      <c r="I315" t="s">
        <v>848</v>
      </c>
      <c r="J315" t="s">
        <v>719</v>
      </c>
      <c r="K315">
        <v>51</v>
      </c>
      <c r="L315">
        <v>70</v>
      </c>
      <c r="M315">
        <v>62</v>
      </c>
      <c r="N315">
        <v>68</v>
      </c>
      <c r="O315">
        <v>75</v>
      </c>
      <c r="Q315">
        <v>275</v>
      </c>
      <c r="R315">
        <v>71.709999999999994</v>
      </c>
      <c r="S315">
        <v>71.62</v>
      </c>
      <c r="T315">
        <v>73.53</v>
      </c>
      <c r="U315">
        <v>65.05</v>
      </c>
      <c r="V315">
        <v>71</v>
      </c>
      <c r="W315">
        <v>77.33</v>
      </c>
      <c r="Y315">
        <v>71.73</v>
      </c>
      <c r="Z315">
        <v>91</v>
      </c>
      <c r="AA315">
        <v>8</v>
      </c>
      <c r="AB315">
        <v>19</v>
      </c>
      <c r="AC315">
        <v>51</v>
      </c>
      <c r="AE315">
        <v>8</v>
      </c>
      <c r="AF315">
        <v>3</v>
      </c>
      <c r="AG315">
        <v>4</v>
      </c>
      <c r="AH315">
        <v>14</v>
      </c>
      <c r="AJ315">
        <v>51</v>
      </c>
    </row>
    <row r="316" spans="1:41" x14ac:dyDescent="0.35">
      <c r="A316" s="3" t="str">
        <f t="shared" si="4"/>
        <v>Brandon Matthews</v>
      </c>
      <c r="B316" s="4">
        <v>46040</v>
      </c>
      <c r="C316" t="s">
        <v>772</v>
      </c>
      <c r="D316" t="s">
        <v>773</v>
      </c>
      <c r="E316" t="s">
        <v>774</v>
      </c>
      <c r="F316" t="s">
        <v>775</v>
      </c>
      <c r="I316" t="s">
        <v>849</v>
      </c>
      <c r="J316" t="s">
        <v>850</v>
      </c>
      <c r="K316">
        <v>51</v>
      </c>
      <c r="L316">
        <v>66</v>
      </c>
      <c r="M316">
        <v>68</v>
      </c>
      <c r="N316">
        <v>69</v>
      </c>
      <c r="O316">
        <v>72</v>
      </c>
      <c r="Q316">
        <v>275</v>
      </c>
      <c r="R316">
        <v>71.709999999999994</v>
      </c>
      <c r="S316">
        <v>71.62</v>
      </c>
      <c r="T316">
        <v>69.53</v>
      </c>
      <c r="U316">
        <v>71.05</v>
      </c>
      <c r="V316">
        <v>72</v>
      </c>
      <c r="W316">
        <v>74.33</v>
      </c>
      <c r="Y316">
        <v>71.73</v>
      </c>
      <c r="Z316">
        <v>26</v>
      </c>
      <c r="AA316">
        <v>31</v>
      </c>
      <c r="AB316">
        <v>36</v>
      </c>
      <c r="AC316">
        <v>51</v>
      </c>
      <c r="AE316">
        <v>4</v>
      </c>
      <c r="AF316">
        <v>5</v>
      </c>
      <c r="AG316">
        <v>7</v>
      </c>
      <c r="AH316">
        <v>14</v>
      </c>
      <c r="AJ316">
        <v>51</v>
      </c>
    </row>
    <row r="317" spans="1:41" x14ac:dyDescent="0.35">
      <c r="A317" s="3" t="str">
        <f t="shared" si="4"/>
        <v>Ben Silverman</v>
      </c>
      <c r="B317" s="4">
        <v>46040</v>
      </c>
      <c r="C317" t="s">
        <v>772</v>
      </c>
      <c r="D317" t="s">
        <v>773</v>
      </c>
      <c r="E317" t="s">
        <v>774</v>
      </c>
      <c r="F317" t="s">
        <v>775</v>
      </c>
      <c r="I317" t="s">
        <v>851</v>
      </c>
      <c r="J317" t="s">
        <v>393</v>
      </c>
      <c r="K317">
        <v>51</v>
      </c>
      <c r="L317">
        <v>68</v>
      </c>
      <c r="M317">
        <v>68</v>
      </c>
      <c r="N317">
        <v>68</v>
      </c>
      <c r="O317">
        <v>71</v>
      </c>
      <c r="Q317">
        <v>275</v>
      </c>
      <c r="R317">
        <v>71.709999999999994</v>
      </c>
      <c r="S317">
        <v>71.62</v>
      </c>
      <c r="T317">
        <v>71.53</v>
      </c>
      <c r="U317">
        <v>71.05</v>
      </c>
      <c r="V317">
        <v>71</v>
      </c>
      <c r="W317">
        <v>73.33</v>
      </c>
      <c r="Y317">
        <v>71.73</v>
      </c>
      <c r="Z317">
        <v>57</v>
      </c>
      <c r="AA317">
        <v>53</v>
      </c>
      <c r="AB317">
        <v>45</v>
      </c>
      <c r="AC317">
        <v>51</v>
      </c>
      <c r="AE317">
        <v>6</v>
      </c>
      <c r="AF317">
        <v>7</v>
      </c>
      <c r="AG317">
        <v>8</v>
      </c>
      <c r="AH317">
        <v>14</v>
      </c>
      <c r="AJ317">
        <v>51</v>
      </c>
    </row>
    <row r="318" spans="1:41" x14ac:dyDescent="0.35">
      <c r="A318" s="3" t="str">
        <f t="shared" si="4"/>
        <v>Ben Taylor</v>
      </c>
      <c r="B318" s="4">
        <v>46040</v>
      </c>
      <c r="C318" t="s">
        <v>772</v>
      </c>
      <c r="D318" t="s">
        <v>773</v>
      </c>
      <c r="E318" t="s">
        <v>774</v>
      </c>
      <c r="F318" t="s">
        <v>775</v>
      </c>
      <c r="I318" t="s">
        <v>777</v>
      </c>
      <c r="J318" t="s">
        <v>393</v>
      </c>
      <c r="K318">
        <v>51</v>
      </c>
      <c r="L318">
        <v>66</v>
      </c>
      <c r="M318">
        <v>70</v>
      </c>
      <c r="N318">
        <v>69</v>
      </c>
      <c r="O318">
        <v>70</v>
      </c>
      <c r="Q318">
        <v>275</v>
      </c>
      <c r="R318">
        <v>71.709999999999994</v>
      </c>
      <c r="S318">
        <v>71.62</v>
      </c>
      <c r="T318">
        <v>69.53</v>
      </c>
      <c r="U318">
        <v>73.05</v>
      </c>
      <c r="V318">
        <v>72</v>
      </c>
      <c r="W318">
        <v>72.33</v>
      </c>
      <c r="Y318">
        <v>71.73</v>
      </c>
      <c r="Z318">
        <v>26</v>
      </c>
      <c r="AA318">
        <v>53</v>
      </c>
      <c r="AB318">
        <v>55</v>
      </c>
      <c r="AC318">
        <v>51</v>
      </c>
      <c r="AE318">
        <v>4</v>
      </c>
      <c r="AF318">
        <v>7</v>
      </c>
      <c r="AG318">
        <v>9</v>
      </c>
      <c r="AH318">
        <v>14</v>
      </c>
      <c r="AJ318">
        <v>51</v>
      </c>
    </row>
    <row r="319" spans="1:41" x14ac:dyDescent="0.35">
      <c r="A319" s="3" t="str">
        <f t="shared" si="4"/>
        <v>Kevin Velo</v>
      </c>
      <c r="B319" s="4">
        <v>46040</v>
      </c>
      <c r="C319" t="s">
        <v>772</v>
      </c>
      <c r="D319" t="s">
        <v>773</v>
      </c>
      <c r="E319" t="s">
        <v>774</v>
      </c>
      <c r="F319" t="s">
        <v>775</v>
      </c>
      <c r="I319" t="s">
        <v>852</v>
      </c>
      <c r="J319" t="s">
        <v>643</v>
      </c>
      <c r="K319">
        <v>51</v>
      </c>
      <c r="L319">
        <v>70</v>
      </c>
      <c r="M319">
        <v>65</v>
      </c>
      <c r="N319">
        <v>68</v>
      </c>
      <c r="O319">
        <v>72</v>
      </c>
      <c r="Q319">
        <v>275</v>
      </c>
      <c r="R319">
        <v>71.709999999999994</v>
      </c>
      <c r="S319">
        <v>71.62</v>
      </c>
      <c r="T319">
        <v>73.53</v>
      </c>
      <c r="U319">
        <v>68.05</v>
      </c>
      <c r="V319">
        <v>71</v>
      </c>
      <c r="W319">
        <v>74.33</v>
      </c>
      <c r="Y319">
        <v>71.73</v>
      </c>
      <c r="Z319">
        <v>91</v>
      </c>
      <c r="AA319">
        <v>44</v>
      </c>
      <c r="AB319">
        <v>36</v>
      </c>
      <c r="AC319">
        <v>51</v>
      </c>
      <c r="AE319">
        <v>8</v>
      </c>
      <c r="AF319">
        <v>6</v>
      </c>
      <c r="AG319">
        <v>7</v>
      </c>
      <c r="AH319">
        <v>14</v>
      </c>
      <c r="AJ319">
        <v>51</v>
      </c>
    </row>
    <row r="320" spans="1:41" x14ac:dyDescent="0.35">
      <c r="A320" s="3" t="str">
        <f t="shared" si="4"/>
        <v>Camilo Villegas</v>
      </c>
      <c r="B320" s="4">
        <v>46040</v>
      </c>
      <c r="C320" t="s">
        <v>772</v>
      </c>
      <c r="D320" t="s">
        <v>773</v>
      </c>
      <c r="E320" t="s">
        <v>774</v>
      </c>
      <c r="F320" t="s">
        <v>775</v>
      </c>
      <c r="I320" t="s">
        <v>853</v>
      </c>
      <c r="J320" t="s">
        <v>854</v>
      </c>
      <c r="K320">
        <v>51</v>
      </c>
      <c r="L320">
        <v>64</v>
      </c>
      <c r="M320">
        <v>68</v>
      </c>
      <c r="N320">
        <v>69</v>
      </c>
      <c r="O320">
        <v>74</v>
      </c>
      <c r="Q320">
        <v>275</v>
      </c>
      <c r="R320">
        <v>71.709999999999994</v>
      </c>
      <c r="S320">
        <v>71.62</v>
      </c>
      <c r="T320">
        <v>67.53</v>
      </c>
      <c r="U320">
        <v>71.05</v>
      </c>
      <c r="V320">
        <v>72</v>
      </c>
      <c r="W320">
        <v>76.33</v>
      </c>
      <c r="Y320">
        <v>71.73</v>
      </c>
      <c r="Z320">
        <v>5</v>
      </c>
      <c r="AA320">
        <v>8</v>
      </c>
      <c r="AB320">
        <v>24</v>
      </c>
      <c r="AC320">
        <v>51</v>
      </c>
      <c r="AE320">
        <v>2</v>
      </c>
      <c r="AF320">
        <v>3</v>
      </c>
      <c r="AG320">
        <v>5</v>
      </c>
      <c r="AH320">
        <v>14</v>
      </c>
      <c r="AJ320">
        <v>51</v>
      </c>
    </row>
    <row r="321" spans="1:36" x14ac:dyDescent="0.35">
      <c r="A321" s="3" t="str">
        <f t="shared" si="4"/>
        <v>Parker Coody</v>
      </c>
      <c r="B321" s="4">
        <v>46040</v>
      </c>
      <c r="C321" t="s">
        <v>772</v>
      </c>
      <c r="D321" t="s">
        <v>773</v>
      </c>
      <c r="E321" t="s">
        <v>774</v>
      </c>
      <c r="F321" t="s">
        <v>775</v>
      </c>
      <c r="I321" t="s">
        <v>855</v>
      </c>
      <c r="J321" t="s">
        <v>856</v>
      </c>
      <c r="K321">
        <v>58</v>
      </c>
      <c r="L321">
        <v>67</v>
      </c>
      <c r="M321">
        <v>70</v>
      </c>
      <c r="N321">
        <v>70</v>
      </c>
      <c r="O321">
        <v>69</v>
      </c>
      <c r="Q321">
        <v>276</v>
      </c>
      <c r="R321">
        <v>71.709999999999994</v>
      </c>
      <c r="S321">
        <v>71.62</v>
      </c>
      <c r="T321">
        <v>70.53</v>
      </c>
      <c r="U321">
        <v>73.05</v>
      </c>
      <c r="V321">
        <v>73</v>
      </c>
      <c r="W321">
        <v>71.33</v>
      </c>
      <c r="Y321">
        <v>71.98</v>
      </c>
      <c r="Z321">
        <v>39</v>
      </c>
      <c r="AA321">
        <v>64</v>
      </c>
      <c r="AB321">
        <v>62</v>
      </c>
      <c r="AC321">
        <v>58</v>
      </c>
      <c r="AE321">
        <v>5</v>
      </c>
      <c r="AF321">
        <v>8</v>
      </c>
      <c r="AG321">
        <v>11</v>
      </c>
      <c r="AH321">
        <v>15</v>
      </c>
      <c r="AJ321">
        <v>58</v>
      </c>
    </row>
    <row r="322" spans="1:36" x14ac:dyDescent="0.35">
      <c r="A322" s="3" t="str">
        <f t="shared" ref="A322:A385" si="5">IF(J322="","",CONCATENATE(J322," ",I322))</f>
        <v>Will Gordon</v>
      </c>
      <c r="B322" s="4">
        <v>46040</v>
      </c>
      <c r="C322" t="s">
        <v>772</v>
      </c>
      <c r="D322" t="s">
        <v>773</v>
      </c>
      <c r="E322" t="s">
        <v>774</v>
      </c>
      <c r="F322" t="s">
        <v>775</v>
      </c>
      <c r="I322" t="s">
        <v>857</v>
      </c>
      <c r="J322" t="s">
        <v>431</v>
      </c>
      <c r="K322">
        <v>58</v>
      </c>
      <c r="L322">
        <v>68</v>
      </c>
      <c r="M322">
        <v>69</v>
      </c>
      <c r="N322">
        <v>68</v>
      </c>
      <c r="O322">
        <v>71</v>
      </c>
      <c r="Q322">
        <v>276</v>
      </c>
      <c r="R322">
        <v>71.709999999999994</v>
      </c>
      <c r="S322">
        <v>71.62</v>
      </c>
      <c r="T322">
        <v>71.53</v>
      </c>
      <c r="U322">
        <v>72.05</v>
      </c>
      <c r="V322">
        <v>71</v>
      </c>
      <c r="W322">
        <v>73.33</v>
      </c>
      <c r="Y322">
        <v>71.98</v>
      </c>
      <c r="Z322">
        <v>57</v>
      </c>
      <c r="AA322">
        <v>64</v>
      </c>
      <c r="AB322">
        <v>55</v>
      </c>
      <c r="AC322">
        <v>58</v>
      </c>
      <c r="AE322">
        <v>6</v>
      </c>
      <c r="AF322">
        <v>8</v>
      </c>
      <c r="AG322">
        <v>9</v>
      </c>
      <c r="AH322">
        <v>15</v>
      </c>
      <c r="AJ322">
        <v>58</v>
      </c>
    </row>
    <row r="323" spans="1:36" x14ac:dyDescent="0.35">
      <c r="A323" s="3" t="str">
        <f t="shared" si="5"/>
        <v>Ryo Ishikawa</v>
      </c>
      <c r="B323" s="4">
        <v>46040</v>
      </c>
      <c r="C323" t="s">
        <v>772</v>
      </c>
      <c r="D323" t="s">
        <v>773</v>
      </c>
      <c r="E323" t="s">
        <v>774</v>
      </c>
      <c r="F323" t="s">
        <v>775</v>
      </c>
      <c r="I323" t="s">
        <v>858</v>
      </c>
      <c r="J323" t="s">
        <v>859</v>
      </c>
      <c r="K323">
        <v>58</v>
      </c>
      <c r="L323">
        <v>67</v>
      </c>
      <c r="M323">
        <v>66</v>
      </c>
      <c r="N323">
        <v>71</v>
      </c>
      <c r="O323">
        <v>72</v>
      </c>
      <c r="Q323">
        <v>276</v>
      </c>
      <c r="R323">
        <v>71.709999999999994</v>
      </c>
      <c r="S323">
        <v>71.62</v>
      </c>
      <c r="T323">
        <v>70.53</v>
      </c>
      <c r="U323">
        <v>69.05</v>
      </c>
      <c r="V323">
        <v>74</v>
      </c>
      <c r="W323">
        <v>74.33</v>
      </c>
      <c r="Y323">
        <v>71.98</v>
      </c>
      <c r="Z323">
        <v>39</v>
      </c>
      <c r="AA323">
        <v>21</v>
      </c>
      <c r="AB323">
        <v>45</v>
      </c>
      <c r="AC323">
        <v>58</v>
      </c>
      <c r="AE323">
        <v>5</v>
      </c>
      <c r="AF323">
        <v>4</v>
      </c>
      <c r="AG323">
        <v>8</v>
      </c>
      <c r="AH323">
        <v>15</v>
      </c>
      <c r="AJ323">
        <v>58</v>
      </c>
    </row>
    <row r="324" spans="1:36" x14ac:dyDescent="0.35">
      <c r="A324" s="3" t="str">
        <f t="shared" si="5"/>
        <v>James Nicholas</v>
      </c>
      <c r="B324" s="4">
        <v>46040</v>
      </c>
      <c r="C324" t="s">
        <v>772</v>
      </c>
      <c r="D324" t="s">
        <v>773</v>
      </c>
      <c r="E324" t="s">
        <v>774</v>
      </c>
      <c r="F324" t="s">
        <v>775</v>
      </c>
      <c r="I324" t="s">
        <v>860</v>
      </c>
      <c r="J324" t="s">
        <v>340</v>
      </c>
      <c r="K324">
        <v>58</v>
      </c>
      <c r="L324">
        <v>65</v>
      </c>
      <c r="M324">
        <v>66</v>
      </c>
      <c r="N324">
        <v>70</v>
      </c>
      <c r="O324">
        <v>75</v>
      </c>
      <c r="Q324">
        <v>276</v>
      </c>
      <c r="R324">
        <v>71.709999999999994</v>
      </c>
      <c r="S324">
        <v>71.62</v>
      </c>
      <c r="T324">
        <v>68.53</v>
      </c>
      <c r="U324">
        <v>69.05</v>
      </c>
      <c r="V324">
        <v>73</v>
      </c>
      <c r="W324">
        <v>77.33</v>
      </c>
      <c r="Y324">
        <v>71.98</v>
      </c>
      <c r="Z324">
        <v>16</v>
      </c>
      <c r="AA324">
        <v>5</v>
      </c>
      <c r="AB324">
        <v>24</v>
      </c>
      <c r="AC324">
        <v>58</v>
      </c>
      <c r="AE324">
        <v>3</v>
      </c>
      <c r="AF324">
        <v>2</v>
      </c>
      <c r="AG324">
        <v>5</v>
      </c>
      <c r="AH324">
        <v>15</v>
      </c>
      <c r="AJ324">
        <v>58</v>
      </c>
    </row>
    <row r="325" spans="1:36" x14ac:dyDescent="0.35">
      <c r="A325" s="3" t="str">
        <f t="shared" si="5"/>
        <v>Sandy Scott</v>
      </c>
      <c r="B325" s="4">
        <v>46040</v>
      </c>
      <c r="C325" t="s">
        <v>772</v>
      </c>
      <c r="D325" t="s">
        <v>773</v>
      </c>
      <c r="E325" t="s">
        <v>774</v>
      </c>
      <c r="F325" t="s">
        <v>775</v>
      </c>
      <c r="I325" t="s">
        <v>861</v>
      </c>
      <c r="J325" t="s">
        <v>862</v>
      </c>
      <c r="K325">
        <v>58</v>
      </c>
      <c r="L325">
        <v>70</v>
      </c>
      <c r="M325">
        <v>66</v>
      </c>
      <c r="N325">
        <v>72</v>
      </c>
      <c r="O325">
        <v>68</v>
      </c>
      <c r="Q325">
        <v>276</v>
      </c>
      <c r="R325">
        <v>71.709999999999994</v>
      </c>
      <c r="S325">
        <v>71.62</v>
      </c>
      <c r="T325">
        <v>73.53</v>
      </c>
      <c r="U325">
        <v>69.05</v>
      </c>
      <c r="V325">
        <v>75</v>
      </c>
      <c r="W325">
        <v>70.33</v>
      </c>
      <c r="Y325">
        <v>71.98</v>
      </c>
      <c r="Z325">
        <v>91</v>
      </c>
      <c r="AA325">
        <v>53</v>
      </c>
      <c r="AB325">
        <v>65</v>
      </c>
      <c r="AC325">
        <v>58</v>
      </c>
      <c r="AE325">
        <v>8</v>
      </c>
      <c r="AF325">
        <v>7</v>
      </c>
      <c r="AG325">
        <v>12</v>
      </c>
      <c r="AH325">
        <v>15</v>
      </c>
      <c r="AJ325">
        <v>58</v>
      </c>
    </row>
    <row r="326" spans="1:36" x14ac:dyDescent="0.35">
      <c r="A326" s="3" t="str">
        <f t="shared" si="5"/>
        <v>Chad Sewell</v>
      </c>
      <c r="B326" s="4">
        <v>46040</v>
      </c>
      <c r="C326" t="s">
        <v>772</v>
      </c>
      <c r="D326" t="s">
        <v>773</v>
      </c>
      <c r="E326" t="s">
        <v>774</v>
      </c>
      <c r="F326" t="s">
        <v>775</v>
      </c>
      <c r="I326" t="s">
        <v>863</v>
      </c>
      <c r="J326" t="s">
        <v>864</v>
      </c>
      <c r="K326">
        <v>58</v>
      </c>
      <c r="L326">
        <v>69</v>
      </c>
      <c r="M326">
        <v>68</v>
      </c>
      <c r="N326">
        <v>67</v>
      </c>
      <c r="O326">
        <v>72</v>
      </c>
      <c r="Q326">
        <v>276</v>
      </c>
      <c r="R326">
        <v>71.709999999999994</v>
      </c>
      <c r="S326">
        <v>71.62</v>
      </c>
      <c r="T326">
        <v>72.53</v>
      </c>
      <c r="U326">
        <v>71.05</v>
      </c>
      <c r="V326">
        <v>70</v>
      </c>
      <c r="W326">
        <v>74.33</v>
      </c>
      <c r="Y326">
        <v>71.98</v>
      </c>
      <c r="Z326">
        <v>75</v>
      </c>
      <c r="AA326">
        <v>64</v>
      </c>
      <c r="AB326">
        <v>45</v>
      </c>
      <c r="AC326">
        <v>58</v>
      </c>
      <c r="AE326">
        <v>7</v>
      </c>
      <c r="AF326">
        <v>8</v>
      </c>
      <c r="AG326">
        <v>8</v>
      </c>
      <c r="AH326">
        <v>15</v>
      </c>
      <c r="AJ326">
        <v>58</v>
      </c>
    </row>
    <row r="327" spans="1:36" x14ac:dyDescent="0.35">
      <c r="A327" s="3" t="str">
        <f t="shared" si="5"/>
        <v>Brett White</v>
      </c>
      <c r="B327" s="4">
        <v>46040</v>
      </c>
      <c r="C327" t="s">
        <v>772</v>
      </c>
      <c r="D327" t="s">
        <v>773</v>
      </c>
      <c r="E327" t="s">
        <v>774</v>
      </c>
      <c r="F327" t="s">
        <v>775</v>
      </c>
      <c r="I327" t="s">
        <v>476</v>
      </c>
      <c r="J327" t="s">
        <v>414</v>
      </c>
      <c r="K327">
        <v>58</v>
      </c>
      <c r="L327">
        <v>71</v>
      </c>
      <c r="M327">
        <v>65</v>
      </c>
      <c r="N327">
        <v>72</v>
      </c>
      <c r="O327">
        <v>68</v>
      </c>
      <c r="Q327">
        <v>276</v>
      </c>
      <c r="R327">
        <v>71.709999999999994</v>
      </c>
      <c r="S327">
        <v>71.62</v>
      </c>
      <c r="T327">
        <v>74.53</v>
      </c>
      <c r="U327">
        <v>68.05</v>
      </c>
      <c r="V327">
        <v>75</v>
      </c>
      <c r="W327">
        <v>70.33</v>
      </c>
      <c r="Y327">
        <v>71.98</v>
      </c>
      <c r="Z327">
        <v>104</v>
      </c>
      <c r="AA327">
        <v>53</v>
      </c>
      <c r="AB327">
        <v>65</v>
      </c>
      <c r="AC327">
        <v>58</v>
      </c>
      <c r="AE327">
        <v>9</v>
      </c>
      <c r="AF327">
        <v>7</v>
      </c>
      <c r="AG327">
        <v>12</v>
      </c>
      <c r="AH327">
        <v>15</v>
      </c>
      <c r="AJ327">
        <v>58</v>
      </c>
    </row>
    <row r="328" spans="1:36" x14ac:dyDescent="0.35">
      <c r="A328" s="3" t="str">
        <f t="shared" si="5"/>
        <v>Brandon Wu</v>
      </c>
      <c r="B328" s="4">
        <v>46040</v>
      </c>
      <c r="C328" t="s">
        <v>772</v>
      </c>
      <c r="D328" t="s">
        <v>773</v>
      </c>
      <c r="E328" t="s">
        <v>774</v>
      </c>
      <c r="F328" t="s">
        <v>775</v>
      </c>
      <c r="I328" t="s">
        <v>426</v>
      </c>
      <c r="J328" t="s">
        <v>850</v>
      </c>
      <c r="K328">
        <v>58</v>
      </c>
      <c r="L328">
        <v>68</v>
      </c>
      <c r="M328">
        <v>68</v>
      </c>
      <c r="N328">
        <v>70</v>
      </c>
      <c r="O328">
        <v>70</v>
      </c>
      <c r="Q328">
        <v>276</v>
      </c>
      <c r="R328">
        <v>71.709999999999994</v>
      </c>
      <c r="S328">
        <v>71.62</v>
      </c>
      <c r="T328">
        <v>71.53</v>
      </c>
      <c r="U328">
        <v>71.05</v>
      </c>
      <c r="V328">
        <v>73</v>
      </c>
      <c r="W328">
        <v>72.33</v>
      </c>
      <c r="Y328">
        <v>71.98</v>
      </c>
      <c r="Z328">
        <v>57</v>
      </c>
      <c r="AA328">
        <v>53</v>
      </c>
      <c r="AB328">
        <v>59</v>
      </c>
      <c r="AC328">
        <v>58</v>
      </c>
      <c r="AE328">
        <v>6</v>
      </c>
      <c r="AF328">
        <v>7</v>
      </c>
      <c r="AG328">
        <v>10</v>
      </c>
      <c r="AH328">
        <v>15</v>
      </c>
      <c r="AJ328">
        <v>58</v>
      </c>
    </row>
    <row r="329" spans="1:36" x14ac:dyDescent="0.35">
      <c r="A329" s="3" t="str">
        <f t="shared" si="5"/>
        <v>Nicolo Galletti</v>
      </c>
      <c r="B329" s="4">
        <v>46040</v>
      </c>
      <c r="C329" t="s">
        <v>772</v>
      </c>
      <c r="D329" t="s">
        <v>773</v>
      </c>
      <c r="E329" t="s">
        <v>774</v>
      </c>
      <c r="F329" t="s">
        <v>775</v>
      </c>
      <c r="I329" t="s">
        <v>865</v>
      </c>
      <c r="J329" t="s">
        <v>866</v>
      </c>
      <c r="K329">
        <v>66</v>
      </c>
      <c r="L329">
        <v>68</v>
      </c>
      <c r="M329">
        <v>67</v>
      </c>
      <c r="N329">
        <v>74</v>
      </c>
      <c r="O329">
        <v>68</v>
      </c>
      <c r="Q329">
        <v>277</v>
      </c>
      <c r="R329">
        <v>71.709999999999994</v>
      </c>
      <c r="S329">
        <v>71.62</v>
      </c>
      <c r="T329">
        <v>71.53</v>
      </c>
      <c r="U329">
        <v>70.05</v>
      </c>
      <c r="V329">
        <v>77</v>
      </c>
      <c r="W329">
        <v>70.33</v>
      </c>
      <c r="Y329">
        <v>72.23</v>
      </c>
      <c r="Z329">
        <v>57</v>
      </c>
      <c r="AA329">
        <v>44</v>
      </c>
      <c r="AB329">
        <v>71</v>
      </c>
      <c r="AC329">
        <v>66</v>
      </c>
      <c r="AE329">
        <v>6</v>
      </c>
      <c r="AF329">
        <v>6</v>
      </c>
      <c r="AG329">
        <v>13</v>
      </c>
      <c r="AH329">
        <v>16</v>
      </c>
      <c r="AJ329">
        <v>66</v>
      </c>
    </row>
    <row r="330" spans="1:36" x14ac:dyDescent="0.35">
      <c r="A330" s="3" t="str">
        <f t="shared" si="5"/>
        <v>Harry Hillier</v>
      </c>
      <c r="B330" s="4">
        <v>46040</v>
      </c>
      <c r="C330" t="s">
        <v>772</v>
      </c>
      <c r="D330" t="s">
        <v>773</v>
      </c>
      <c r="E330" t="s">
        <v>774</v>
      </c>
      <c r="F330" t="s">
        <v>775</v>
      </c>
      <c r="I330" t="s">
        <v>675</v>
      </c>
      <c r="J330" t="s">
        <v>514</v>
      </c>
      <c r="K330">
        <v>66</v>
      </c>
      <c r="L330">
        <v>70</v>
      </c>
      <c r="M330">
        <v>67</v>
      </c>
      <c r="N330">
        <v>67</v>
      </c>
      <c r="O330">
        <v>73</v>
      </c>
      <c r="Q330">
        <v>277</v>
      </c>
      <c r="R330">
        <v>71.709999999999994</v>
      </c>
      <c r="S330">
        <v>71.62</v>
      </c>
      <c r="T330">
        <v>73.53</v>
      </c>
      <c r="U330">
        <v>70.05</v>
      </c>
      <c r="V330">
        <v>70</v>
      </c>
      <c r="W330">
        <v>75.33</v>
      </c>
      <c r="Y330">
        <v>72.23</v>
      </c>
      <c r="Z330">
        <v>91</v>
      </c>
      <c r="AA330">
        <v>64</v>
      </c>
      <c r="AB330">
        <v>45</v>
      </c>
      <c r="AC330">
        <v>66</v>
      </c>
      <c r="AE330">
        <v>8</v>
      </c>
      <c r="AF330">
        <v>8</v>
      </c>
      <c r="AG330">
        <v>8</v>
      </c>
      <c r="AH330">
        <v>16</v>
      </c>
      <c r="AJ330">
        <v>66</v>
      </c>
    </row>
    <row r="331" spans="1:36" x14ac:dyDescent="0.35">
      <c r="A331" s="3" t="str">
        <f t="shared" si="5"/>
        <v>Taylor Montgomery</v>
      </c>
      <c r="B331" s="4">
        <v>46040</v>
      </c>
      <c r="C331" t="s">
        <v>772</v>
      </c>
      <c r="D331" t="s">
        <v>773</v>
      </c>
      <c r="E331" t="s">
        <v>774</v>
      </c>
      <c r="F331" t="s">
        <v>775</v>
      </c>
      <c r="I331" t="s">
        <v>867</v>
      </c>
      <c r="J331" t="s">
        <v>777</v>
      </c>
      <c r="K331">
        <v>68</v>
      </c>
      <c r="L331">
        <v>66</v>
      </c>
      <c r="M331">
        <v>68</v>
      </c>
      <c r="N331">
        <v>77</v>
      </c>
      <c r="O331">
        <v>67</v>
      </c>
      <c r="Q331">
        <v>278</v>
      </c>
      <c r="R331">
        <v>71.709999999999994</v>
      </c>
      <c r="S331">
        <v>71.62</v>
      </c>
      <c r="T331">
        <v>69.53</v>
      </c>
      <c r="U331">
        <v>71.05</v>
      </c>
      <c r="V331">
        <v>80</v>
      </c>
      <c r="W331">
        <v>69.33</v>
      </c>
      <c r="Y331">
        <v>72.48</v>
      </c>
      <c r="Z331">
        <v>26</v>
      </c>
      <c r="AA331">
        <v>31</v>
      </c>
      <c r="AB331">
        <v>74</v>
      </c>
      <c r="AC331">
        <v>68</v>
      </c>
      <c r="AE331">
        <v>4</v>
      </c>
      <c r="AF331">
        <v>5</v>
      </c>
      <c r="AG331">
        <v>15</v>
      </c>
      <c r="AH331">
        <v>17</v>
      </c>
      <c r="AJ331">
        <v>68</v>
      </c>
    </row>
    <row r="332" spans="1:36" x14ac:dyDescent="0.35">
      <c r="A332" s="3" t="str">
        <f t="shared" si="5"/>
        <v>Vicente Marzilio</v>
      </c>
      <c r="B332" s="4">
        <v>46040</v>
      </c>
      <c r="C332" t="s">
        <v>772</v>
      </c>
      <c r="D332" t="s">
        <v>773</v>
      </c>
      <c r="E332" t="s">
        <v>774</v>
      </c>
      <c r="F332" t="s">
        <v>775</v>
      </c>
      <c r="I332" t="s">
        <v>868</v>
      </c>
      <c r="J332" t="s">
        <v>869</v>
      </c>
      <c r="K332">
        <v>69</v>
      </c>
      <c r="L332">
        <v>68</v>
      </c>
      <c r="M332">
        <v>69</v>
      </c>
      <c r="N332">
        <v>73</v>
      </c>
      <c r="O332">
        <v>69</v>
      </c>
      <c r="Q332">
        <v>279</v>
      </c>
      <c r="R332">
        <v>71.709999999999994</v>
      </c>
      <c r="S332">
        <v>71.62</v>
      </c>
      <c r="T332">
        <v>71.53</v>
      </c>
      <c r="U332">
        <v>72.05</v>
      </c>
      <c r="V332">
        <v>76</v>
      </c>
      <c r="W332">
        <v>71.33</v>
      </c>
      <c r="Y332">
        <v>72.73</v>
      </c>
      <c r="Z332">
        <v>57</v>
      </c>
      <c r="AA332">
        <v>64</v>
      </c>
      <c r="AB332">
        <v>73</v>
      </c>
      <c r="AC332">
        <v>69</v>
      </c>
      <c r="AE332">
        <v>6</v>
      </c>
      <c r="AF332">
        <v>8</v>
      </c>
      <c r="AG332">
        <v>14</v>
      </c>
      <c r="AH332">
        <v>18</v>
      </c>
      <c r="AJ332">
        <v>69</v>
      </c>
    </row>
    <row r="333" spans="1:36" x14ac:dyDescent="0.35">
      <c r="A333" s="3" t="str">
        <f t="shared" si="5"/>
        <v>Philip Knowles</v>
      </c>
      <c r="B333" s="4">
        <v>46040</v>
      </c>
      <c r="C333" t="s">
        <v>772</v>
      </c>
      <c r="D333" t="s">
        <v>773</v>
      </c>
      <c r="E333" t="s">
        <v>774</v>
      </c>
      <c r="F333" t="s">
        <v>775</v>
      </c>
      <c r="I333" t="s">
        <v>870</v>
      </c>
      <c r="J333" t="s">
        <v>871</v>
      </c>
      <c r="K333">
        <v>70</v>
      </c>
      <c r="L333">
        <v>65</v>
      </c>
      <c r="M333">
        <v>70</v>
      </c>
      <c r="N333">
        <v>72</v>
      </c>
      <c r="O333">
        <v>73</v>
      </c>
      <c r="Q333">
        <v>280</v>
      </c>
      <c r="R333">
        <v>71.709999999999994</v>
      </c>
      <c r="S333">
        <v>71.62</v>
      </c>
      <c r="T333">
        <v>68.53</v>
      </c>
      <c r="U333">
        <v>73.05</v>
      </c>
      <c r="V333">
        <v>75</v>
      </c>
      <c r="W333">
        <v>75.33</v>
      </c>
      <c r="Y333">
        <v>72.98</v>
      </c>
      <c r="Z333">
        <v>16</v>
      </c>
      <c r="AA333">
        <v>44</v>
      </c>
      <c r="AB333">
        <v>62</v>
      </c>
      <c r="AC333">
        <v>70</v>
      </c>
      <c r="AE333">
        <v>3</v>
      </c>
      <c r="AF333">
        <v>6</v>
      </c>
      <c r="AG333">
        <v>11</v>
      </c>
      <c r="AH333">
        <v>19</v>
      </c>
      <c r="AJ333">
        <v>70</v>
      </c>
    </row>
    <row r="334" spans="1:36" x14ac:dyDescent="0.35">
      <c r="A334" s="3" t="str">
        <f t="shared" si="5"/>
        <v>Russell Knox</v>
      </c>
      <c r="B334" s="4">
        <v>46040</v>
      </c>
      <c r="C334" t="s">
        <v>772</v>
      </c>
      <c r="D334" t="s">
        <v>773</v>
      </c>
      <c r="E334" t="s">
        <v>774</v>
      </c>
      <c r="F334" t="s">
        <v>775</v>
      </c>
      <c r="I334" t="s">
        <v>872</v>
      </c>
      <c r="J334" t="s">
        <v>873</v>
      </c>
      <c r="K334">
        <v>70</v>
      </c>
      <c r="L334">
        <v>70</v>
      </c>
      <c r="M334">
        <v>67</v>
      </c>
      <c r="N334">
        <v>72</v>
      </c>
      <c r="O334">
        <v>71</v>
      </c>
      <c r="Q334">
        <v>280</v>
      </c>
      <c r="R334">
        <v>71.709999999999994</v>
      </c>
      <c r="S334">
        <v>71.62</v>
      </c>
      <c r="T334">
        <v>73.53</v>
      </c>
      <c r="U334">
        <v>70.05</v>
      </c>
      <c r="V334">
        <v>75</v>
      </c>
      <c r="W334">
        <v>73.33</v>
      </c>
      <c r="Y334">
        <v>72.98</v>
      </c>
      <c r="Z334">
        <v>91</v>
      </c>
      <c r="AA334">
        <v>64</v>
      </c>
      <c r="AB334">
        <v>71</v>
      </c>
      <c r="AC334">
        <v>70</v>
      </c>
      <c r="AE334">
        <v>8</v>
      </c>
      <c r="AF334">
        <v>8</v>
      </c>
      <c r="AG334">
        <v>13</v>
      </c>
      <c r="AH334">
        <v>19</v>
      </c>
      <c r="AJ334">
        <v>70</v>
      </c>
    </row>
    <row r="335" spans="1:36" x14ac:dyDescent="0.35">
      <c r="A335" s="3" t="str">
        <f t="shared" si="5"/>
        <v>Shad Tuten</v>
      </c>
      <c r="B335" s="4">
        <v>46040</v>
      </c>
      <c r="C335" t="s">
        <v>772</v>
      </c>
      <c r="D335" t="s">
        <v>773</v>
      </c>
      <c r="E335" t="s">
        <v>774</v>
      </c>
      <c r="F335" t="s">
        <v>775</v>
      </c>
      <c r="I335" t="s">
        <v>874</v>
      </c>
      <c r="J335" t="s">
        <v>875</v>
      </c>
      <c r="K335">
        <v>70</v>
      </c>
      <c r="L335">
        <v>64</v>
      </c>
      <c r="M335">
        <v>70</v>
      </c>
      <c r="N335">
        <v>74</v>
      </c>
      <c r="O335">
        <v>72</v>
      </c>
      <c r="Q335">
        <v>280</v>
      </c>
      <c r="R335">
        <v>71.709999999999994</v>
      </c>
      <c r="S335">
        <v>71.62</v>
      </c>
      <c r="T335">
        <v>67.53</v>
      </c>
      <c r="U335">
        <v>73.05</v>
      </c>
      <c r="V335">
        <v>77</v>
      </c>
      <c r="W335">
        <v>74.33</v>
      </c>
      <c r="Y335">
        <v>72.98</v>
      </c>
      <c r="Z335">
        <v>5</v>
      </c>
      <c r="AA335">
        <v>31</v>
      </c>
      <c r="AB335">
        <v>65</v>
      </c>
      <c r="AC335">
        <v>70</v>
      </c>
      <c r="AE335">
        <v>2</v>
      </c>
      <c r="AF335">
        <v>5</v>
      </c>
      <c r="AG335">
        <v>12</v>
      </c>
      <c r="AH335">
        <v>19</v>
      </c>
      <c r="AJ335">
        <v>70</v>
      </c>
    </row>
    <row r="336" spans="1:36" x14ac:dyDescent="0.35">
      <c r="A336" s="3" t="str">
        <f t="shared" si="5"/>
        <v>Carson Young</v>
      </c>
      <c r="B336" s="4">
        <v>46040</v>
      </c>
      <c r="C336" t="s">
        <v>772</v>
      </c>
      <c r="D336" t="s">
        <v>773</v>
      </c>
      <c r="E336" t="s">
        <v>774</v>
      </c>
      <c r="F336" t="s">
        <v>775</v>
      </c>
      <c r="I336" t="s">
        <v>876</v>
      </c>
      <c r="J336" t="s">
        <v>877</v>
      </c>
      <c r="K336">
        <v>70</v>
      </c>
      <c r="L336">
        <v>65</v>
      </c>
      <c r="M336">
        <v>71</v>
      </c>
      <c r="N336">
        <v>72</v>
      </c>
      <c r="O336">
        <v>72</v>
      </c>
      <c r="Q336">
        <v>280</v>
      </c>
      <c r="R336">
        <v>71.709999999999994</v>
      </c>
      <c r="S336">
        <v>71.62</v>
      </c>
      <c r="T336">
        <v>68.53</v>
      </c>
      <c r="U336">
        <v>74.05</v>
      </c>
      <c r="V336">
        <v>75</v>
      </c>
      <c r="W336">
        <v>74.33</v>
      </c>
      <c r="Y336">
        <v>72.98</v>
      </c>
      <c r="Z336">
        <v>16</v>
      </c>
      <c r="AA336">
        <v>53</v>
      </c>
      <c r="AB336">
        <v>65</v>
      </c>
      <c r="AC336">
        <v>70</v>
      </c>
      <c r="AE336">
        <v>3</v>
      </c>
      <c r="AF336">
        <v>7</v>
      </c>
      <c r="AG336">
        <v>12</v>
      </c>
      <c r="AH336">
        <v>19</v>
      </c>
      <c r="AJ336">
        <v>70</v>
      </c>
    </row>
    <row r="337" spans="1:36" x14ac:dyDescent="0.35">
      <c r="A337" s="3" t="str">
        <f t="shared" si="5"/>
        <v>Seung-Yul Noh</v>
      </c>
      <c r="B337" s="4">
        <v>46040</v>
      </c>
      <c r="C337" t="s">
        <v>772</v>
      </c>
      <c r="D337" t="s">
        <v>773</v>
      </c>
      <c r="E337" t="s">
        <v>774</v>
      </c>
      <c r="F337" t="s">
        <v>775</v>
      </c>
      <c r="I337" t="s">
        <v>878</v>
      </c>
      <c r="J337" t="s">
        <v>879</v>
      </c>
      <c r="K337" t="s">
        <v>534</v>
      </c>
      <c r="L337">
        <v>64</v>
      </c>
      <c r="M337">
        <v>67</v>
      </c>
      <c r="N337">
        <v>73</v>
      </c>
      <c r="Q337">
        <v>204</v>
      </c>
      <c r="R337">
        <v>71.709999999999994</v>
      </c>
      <c r="S337">
        <v>71.62</v>
      </c>
      <c r="T337">
        <v>67.53</v>
      </c>
      <c r="U337">
        <v>70.05</v>
      </c>
      <c r="V337">
        <v>76</v>
      </c>
      <c r="Y337">
        <v>71.19</v>
      </c>
      <c r="Z337">
        <v>5</v>
      </c>
      <c r="AA337">
        <v>5</v>
      </c>
      <c r="AB337">
        <v>45</v>
      </c>
      <c r="AE337">
        <v>2</v>
      </c>
      <c r="AF337">
        <v>2</v>
      </c>
      <c r="AG337">
        <v>8</v>
      </c>
      <c r="AJ337">
        <v>74</v>
      </c>
    </row>
    <row r="338" spans="1:36" x14ac:dyDescent="0.35">
      <c r="A338" s="3" t="str">
        <f t="shared" si="5"/>
        <v>Paul Barjon</v>
      </c>
      <c r="B338" s="4">
        <v>46040</v>
      </c>
      <c r="C338" t="s">
        <v>772</v>
      </c>
      <c r="D338" t="s">
        <v>773</v>
      </c>
      <c r="E338" t="s">
        <v>774</v>
      </c>
      <c r="F338" t="s">
        <v>775</v>
      </c>
      <c r="I338" t="s">
        <v>880</v>
      </c>
      <c r="J338" t="s">
        <v>566</v>
      </c>
      <c r="K338" t="s">
        <v>435</v>
      </c>
      <c r="L338">
        <v>73</v>
      </c>
      <c r="M338">
        <v>65</v>
      </c>
      <c r="Q338">
        <v>138</v>
      </c>
      <c r="R338">
        <v>71.709999999999994</v>
      </c>
      <c r="S338">
        <v>71.62</v>
      </c>
      <c r="T338">
        <v>76.53</v>
      </c>
      <c r="U338">
        <v>68.05</v>
      </c>
      <c r="Y338">
        <v>72.290000000000006</v>
      </c>
      <c r="Z338">
        <v>123</v>
      </c>
      <c r="AA338">
        <v>75</v>
      </c>
      <c r="AE338">
        <v>11</v>
      </c>
      <c r="AF338">
        <v>9</v>
      </c>
      <c r="AJ338">
        <v>75</v>
      </c>
    </row>
    <row r="339" spans="1:36" x14ac:dyDescent="0.35">
      <c r="A339" s="3" t="str">
        <f t="shared" si="5"/>
        <v>Brandon Berry</v>
      </c>
      <c r="B339" s="4">
        <v>46040</v>
      </c>
      <c r="C339" t="s">
        <v>772</v>
      </c>
      <c r="D339" t="s">
        <v>773</v>
      </c>
      <c r="E339" t="s">
        <v>774</v>
      </c>
      <c r="F339" t="s">
        <v>775</v>
      </c>
      <c r="I339" t="s">
        <v>881</v>
      </c>
      <c r="J339" t="s">
        <v>850</v>
      </c>
      <c r="K339" t="s">
        <v>435</v>
      </c>
      <c r="L339">
        <v>68</v>
      </c>
      <c r="M339">
        <v>70</v>
      </c>
      <c r="Q339">
        <v>138</v>
      </c>
      <c r="R339">
        <v>71.709999999999994</v>
      </c>
      <c r="S339">
        <v>71.62</v>
      </c>
      <c r="T339">
        <v>71.53</v>
      </c>
      <c r="U339">
        <v>73.05</v>
      </c>
      <c r="Y339">
        <v>72.290000000000006</v>
      </c>
      <c r="Z339">
        <v>57</v>
      </c>
      <c r="AA339">
        <v>75</v>
      </c>
      <c r="AE339">
        <v>6</v>
      </c>
      <c r="AF339">
        <v>9</v>
      </c>
      <c r="AJ339">
        <v>75</v>
      </c>
    </row>
    <row r="340" spans="1:36" x14ac:dyDescent="0.35">
      <c r="A340" s="3" t="str">
        <f t="shared" si="5"/>
        <v>Blades Brown</v>
      </c>
      <c r="B340" s="4">
        <v>46040</v>
      </c>
      <c r="C340" t="s">
        <v>772</v>
      </c>
      <c r="D340" t="s">
        <v>773</v>
      </c>
      <c r="E340" t="s">
        <v>774</v>
      </c>
      <c r="F340" t="s">
        <v>775</v>
      </c>
      <c r="I340" t="s">
        <v>882</v>
      </c>
      <c r="J340" t="s">
        <v>883</v>
      </c>
      <c r="K340" t="s">
        <v>435</v>
      </c>
      <c r="L340">
        <v>68</v>
      </c>
      <c r="M340">
        <v>70</v>
      </c>
      <c r="Q340">
        <v>138</v>
      </c>
      <c r="R340">
        <v>71.709999999999994</v>
      </c>
      <c r="S340">
        <v>71.62</v>
      </c>
      <c r="T340">
        <v>71.53</v>
      </c>
      <c r="U340">
        <v>73.05</v>
      </c>
      <c r="Y340">
        <v>72.290000000000006</v>
      </c>
      <c r="Z340">
        <v>57</v>
      </c>
      <c r="AA340">
        <v>75</v>
      </c>
      <c r="AE340">
        <v>6</v>
      </c>
      <c r="AF340">
        <v>9</v>
      </c>
      <c r="AJ340">
        <v>75</v>
      </c>
    </row>
    <row r="341" spans="1:36" x14ac:dyDescent="0.35">
      <c r="A341" s="3" t="str">
        <f t="shared" si="5"/>
        <v>Austin Cook</v>
      </c>
      <c r="B341" s="4">
        <v>46040</v>
      </c>
      <c r="C341" t="s">
        <v>772</v>
      </c>
      <c r="D341" t="s">
        <v>773</v>
      </c>
      <c r="E341" t="s">
        <v>774</v>
      </c>
      <c r="F341" t="s">
        <v>775</v>
      </c>
      <c r="I341" t="s">
        <v>884</v>
      </c>
      <c r="J341" t="s">
        <v>324</v>
      </c>
      <c r="K341" t="s">
        <v>435</v>
      </c>
      <c r="L341">
        <v>69</v>
      </c>
      <c r="M341">
        <v>69</v>
      </c>
      <c r="Q341">
        <v>138</v>
      </c>
      <c r="R341">
        <v>71.709999999999994</v>
      </c>
      <c r="S341">
        <v>71.62</v>
      </c>
      <c r="T341">
        <v>72.53</v>
      </c>
      <c r="U341">
        <v>72.05</v>
      </c>
      <c r="Y341">
        <v>72.290000000000006</v>
      </c>
      <c r="Z341">
        <v>75</v>
      </c>
      <c r="AA341">
        <v>75</v>
      </c>
      <c r="AE341">
        <v>7</v>
      </c>
      <c r="AF341">
        <v>9</v>
      </c>
      <c r="AJ341">
        <v>75</v>
      </c>
    </row>
    <row r="342" spans="1:36" x14ac:dyDescent="0.35">
      <c r="A342" s="3" t="str">
        <f t="shared" si="5"/>
        <v>Wilson Furr</v>
      </c>
      <c r="B342" s="4">
        <v>46040</v>
      </c>
      <c r="C342" t="s">
        <v>772</v>
      </c>
      <c r="D342" t="s">
        <v>773</v>
      </c>
      <c r="E342" t="s">
        <v>774</v>
      </c>
      <c r="F342" t="s">
        <v>775</v>
      </c>
      <c r="I342" t="s">
        <v>885</v>
      </c>
      <c r="J342" t="s">
        <v>886</v>
      </c>
      <c r="K342" t="s">
        <v>435</v>
      </c>
      <c r="L342">
        <v>69</v>
      </c>
      <c r="M342">
        <v>69</v>
      </c>
      <c r="Q342">
        <v>138</v>
      </c>
      <c r="R342">
        <v>71.709999999999994</v>
      </c>
      <c r="S342">
        <v>71.62</v>
      </c>
      <c r="T342">
        <v>72.53</v>
      </c>
      <c r="U342">
        <v>72.05</v>
      </c>
      <c r="Y342">
        <v>72.290000000000006</v>
      </c>
      <c r="Z342">
        <v>75</v>
      </c>
      <c r="AA342">
        <v>75</v>
      </c>
      <c r="AE342">
        <v>7</v>
      </c>
      <c r="AF342">
        <v>9</v>
      </c>
      <c r="AJ342">
        <v>75</v>
      </c>
    </row>
    <row r="343" spans="1:36" x14ac:dyDescent="0.35">
      <c r="A343" s="3" t="str">
        <f t="shared" si="5"/>
        <v>Jeremy Gandon</v>
      </c>
      <c r="B343" s="4">
        <v>46040</v>
      </c>
      <c r="C343" t="s">
        <v>772</v>
      </c>
      <c r="D343" t="s">
        <v>773</v>
      </c>
      <c r="E343" t="s">
        <v>774</v>
      </c>
      <c r="F343" t="s">
        <v>775</v>
      </c>
      <c r="I343" t="s">
        <v>887</v>
      </c>
      <c r="J343" t="s">
        <v>842</v>
      </c>
      <c r="K343" t="s">
        <v>435</v>
      </c>
      <c r="L343">
        <v>69</v>
      </c>
      <c r="M343">
        <v>69</v>
      </c>
      <c r="Q343">
        <v>138</v>
      </c>
      <c r="R343">
        <v>71.709999999999994</v>
      </c>
      <c r="S343">
        <v>71.62</v>
      </c>
      <c r="T343">
        <v>72.53</v>
      </c>
      <c r="U343">
        <v>72.05</v>
      </c>
      <c r="Y343">
        <v>72.290000000000006</v>
      </c>
      <c r="Z343">
        <v>75</v>
      </c>
      <c r="AA343">
        <v>75</v>
      </c>
      <c r="AE343">
        <v>7</v>
      </c>
      <c r="AF343">
        <v>9</v>
      </c>
      <c r="AJ343">
        <v>75</v>
      </c>
    </row>
    <row r="344" spans="1:36" x14ac:dyDescent="0.35">
      <c r="A344" s="3" t="str">
        <f t="shared" si="5"/>
        <v>Rhein Gibson</v>
      </c>
      <c r="B344" s="4">
        <v>46040</v>
      </c>
      <c r="C344" t="s">
        <v>772</v>
      </c>
      <c r="D344" t="s">
        <v>773</v>
      </c>
      <c r="E344" t="s">
        <v>774</v>
      </c>
      <c r="F344" t="s">
        <v>775</v>
      </c>
      <c r="I344" t="s">
        <v>888</v>
      </c>
      <c r="J344" t="s">
        <v>889</v>
      </c>
      <c r="K344" t="s">
        <v>435</v>
      </c>
      <c r="L344">
        <v>71</v>
      </c>
      <c r="M344">
        <v>67</v>
      </c>
      <c r="Q344">
        <v>138</v>
      </c>
      <c r="R344">
        <v>71.709999999999994</v>
      </c>
      <c r="S344">
        <v>71.62</v>
      </c>
      <c r="T344">
        <v>74.53</v>
      </c>
      <c r="U344">
        <v>70.05</v>
      </c>
      <c r="Y344">
        <v>72.290000000000006</v>
      </c>
      <c r="Z344">
        <v>104</v>
      </c>
      <c r="AA344">
        <v>75</v>
      </c>
      <c r="AE344">
        <v>9</v>
      </c>
      <c r="AF344">
        <v>9</v>
      </c>
      <c r="AJ344">
        <v>75</v>
      </c>
    </row>
    <row r="345" spans="1:36" x14ac:dyDescent="0.35">
      <c r="A345" s="3" t="str">
        <f t="shared" si="5"/>
        <v>Ian Gilligan</v>
      </c>
      <c r="B345" s="4">
        <v>46040</v>
      </c>
      <c r="C345" t="s">
        <v>772</v>
      </c>
      <c r="D345" t="s">
        <v>773</v>
      </c>
      <c r="E345" t="s">
        <v>774</v>
      </c>
      <c r="F345" t="s">
        <v>775</v>
      </c>
      <c r="I345" t="s">
        <v>890</v>
      </c>
      <c r="J345" t="s">
        <v>812</v>
      </c>
      <c r="K345" t="s">
        <v>435</v>
      </c>
      <c r="L345">
        <v>69</v>
      </c>
      <c r="M345">
        <v>69</v>
      </c>
      <c r="Q345">
        <v>138</v>
      </c>
      <c r="R345">
        <v>71.709999999999994</v>
      </c>
      <c r="S345">
        <v>71.62</v>
      </c>
      <c r="T345">
        <v>72.53</v>
      </c>
      <c r="U345">
        <v>72.05</v>
      </c>
      <c r="Y345">
        <v>72.290000000000006</v>
      </c>
      <c r="Z345">
        <v>75</v>
      </c>
      <c r="AA345">
        <v>75</v>
      </c>
      <c r="AE345">
        <v>7</v>
      </c>
      <c r="AF345">
        <v>9</v>
      </c>
      <c r="AJ345">
        <v>75</v>
      </c>
    </row>
    <row r="346" spans="1:36" x14ac:dyDescent="0.35">
      <c r="A346" s="3" t="str">
        <f t="shared" si="5"/>
        <v>Theo Humphrey</v>
      </c>
      <c r="B346" s="4">
        <v>46040</v>
      </c>
      <c r="C346" t="s">
        <v>772</v>
      </c>
      <c r="D346" t="s">
        <v>773</v>
      </c>
      <c r="E346" t="s">
        <v>774</v>
      </c>
      <c r="F346" t="s">
        <v>775</v>
      </c>
      <c r="I346" t="s">
        <v>891</v>
      </c>
      <c r="J346" t="s">
        <v>892</v>
      </c>
      <c r="K346" t="s">
        <v>435</v>
      </c>
      <c r="L346">
        <v>69</v>
      </c>
      <c r="M346">
        <v>69</v>
      </c>
      <c r="Q346">
        <v>138</v>
      </c>
      <c r="R346">
        <v>71.709999999999994</v>
      </c>
      <c r="S346">
        <v>71.62</v>
      </c>
      <c r="T346">
        <v>72.53</v>
      </c>
      <c r="U346">
        <v>72.05</v>
      </c>
      <c r="Y346">
        <v>72.290000000000006</v>
      </c>
      <c r="Z346">
        <v>75</v>
      </c>
      <c r="AA346">
        <v>75</v>
      </c>
      <c r="AE346">
        <v>7</v>
      </c>
      <c r="AF346">
        <v>9</v>
      </c>
      <c r="AJ346">
        <v>75</v>
      </c>
    </row>
    <row r="347" spans="1:36" x14ac:dyDescent="0.35">
      <c r="A347" s="3" t="str">
        <f t="shared" si="5"/>
        <v>Matt NeSmith</v>
      </c>
      <c r="B347" s="4">
        <v>46040</v>
      </c>
      <c r="C347" t="s">
        <v>772</v>
      </c>
      <c r="D347" t="s">
        <v>773</v>
      </c>
      <c r="E347" t="s">
        <v>774</v>
      </c>
      <c r="F347" t="s">
        <v>775</v>
      </c>
      <c r="I347" t="s">
        <v>893</v>
      </c>
      <c r="J347" t="s">
        <v>449</v>
      </c>
      <c r="K347" t="s">
        <v>435</v>
      </c>
      <c r="L347">
        <v>70</v>
      </c>
      <c r="M347">
        <v>68</v>
      </c>
      <c r="Q347">
        <v>138</v>
      </c>
      <c r="R347">
        <v>71.709999999999994</v>
      </c>
      <c r="S347">
        <v>71.62</v>
      </c>
      <c r="T347">
        <v>73.53</v>
      </c>
      <c r="U347">
        <v>71.05</v>
      </c>
      <c r="Y347">
        <v>72.290000000000006</v>
      </c>
      <c r="Z347">
        <v>91</v>
      </c>
      <c r="AA347">
        <v>75</v>
      </c>
      <c r="AE347">
        <v>8</v>
      </c>
      <c r="AF347">
        <v>9</v>
      </c>
      <c r="AJ347">
        <v>75</v>
      </c>
    </row>
    <row r="348" spans="1:36" x14ac:dyDescent="0.35">
      <c r="A348" s="3" t="str">
        <f t="shared" si="5"/>
        <v>Robby Shelton</v>
      </c>
      <c r="B348" s="4">
        <v>46040</v>
      </c>
      <c r="C348" t="s">
        <v>772</v>
      </c>
      <c r="D348" t="s">
        <v>773</v>
      </c>
      <c r="E348" t="s">
        <v>774</v>
      </c>
      <c r="F348" t="s">
        <v>775</v>
      </c>
      <c r="I348" t="s">
        <v>894</v>
      </c>
      <c r="J348" t="s">
        <v>895</v>
      </c>
      <c r="K348" t="s">
        <v>435</v>
      </c>
      <c r="L348">
        <v>67</v>
      </c>
      <c r="M348">
        <v>71</v>
      </c>
      <c r="Q348">
        <v>138</v>
      </c>
      <c r="R348">
        <v>71.709999999999994</v>
      </c>
      <c r="S348">
        <v>71.62</v>
      </c>
      <c r="T348">
        <v>70.53</v>
      </c>
      <c r="U348">
        <v>74.05</v>
      </c>
      <c r="Y348">
        <v>72.290000000000006</v>
      </c>
      <c r="Z348">
        <v>39</v>
      </c>
      <c r="AA348">
        <v>75</v>
      </c>
      <c r="AE348">
        <v>5</v>
      </c>
      <c r="AF348">
        <v>9</v>
      </c>
      <c r="AJ348">
        <v>75</v>
      </c>
    </row>
    <row r="349" spans="1:36" x14ac:dyDescent="0.35">
      <c r="A349" s="3" t="str">
        <f t="shared" si="5"/>
        <v>Dillon Stewart</v>
      </c>
      <c r="B349" s="4">
        <v>46040</v>
      </c>
      <c r="C349" t="s">
        <v>772</v>
      </c>
      <c r="D349" t="s">
        <v>773</v>
      </c>
      <c r="E349" t="s">
        <v>774</v>
      </c>
      <c r="F349" t="s">
        <v>775</v>
      </c>
      <c r="I349" t="s">
        <v>896</v>
      </c>
      <c r="J349" t="s">
        <v>509</v>
      </c>
      <c r="K349" t="s">
        <v>435</v>
      </c>
      <c r="L349">
        <v>73</v>
      </c>
      <c r="M349">
        <v>65</v>
      </c>
      <c r="Q349">
        <v>138</v>
      </c>
      <c r="R349">
        <v>71.709999999999994</v>
      </c>
      <c r="S349">
        <v>71.62</v>
      </c>
      <c r="T349">
        <v>76.53</v>
      </c>
      <c r="U349">
        <v>68.05</v>
      </c>
      <c r="Y349">
        <v>72.290000000000006</v>
      </c>
      <c r="Z349">
        <v>123</v>
      </c>
      <c r="AA349">
        <v>75</v>
      </c>
      <c r="AE349">
        <v>11</v>
      </c>
      <c r="AF349">
        <v>9</v>
      </c>
      <c r="AJ349">
        <v>75</v>
      </c>
    </row>
    <row r="350" spans="1:36" x14ac:dyDescent="0.35">
      <c r="A350" s="3" t="str">
        <f t="shared" si="5"/>
        <v>Julian Suri</v>
      </c>
      <c r="B350" s="4">
        <v>46040</v>
      </c>
      <c r="C350" t="s">
        <v>772</v>
      </c>
      <c r="D350" t="s">
        <v>773</v>
      </c>
      <c r="E350" t="s">
        <v>774</v>
      </c>
      <c r="F350" t="s">
        <v>775</v>
      </c>
      <c r="I350" t="s">
        <v>897</v>
      </c>
      <c r="J350" t="s">
        <v>898</v>
      </c>
      <c r="K350" t="s">
        <v>435</v>
      </c>
      <c r="L350">
        <v>70</v>
      </c>
      <c r="M350">
        <v>68</v>
      </c>
      <c r="Q350">
        <v>138</v>
      </c>
      <c r="R350">
        <v>71.709999999999994</v>
      </c>
      <c r="S350">
        <v>71.62</v>
      </c>
      <c r="T350">
        <v>73.53</v>
      </c>
      <c r="U350">
        <v>71.05</v>
      </c>
      <c r="Y350">
        <v>72.290000000000006</v>
      </c>
      <c r="Z350">
        <v>91</v>
      </c>
      <c r="AA350">
        <v>75</v>
      </c>
      <c r="AE350">
        <v>8</v>
      </c>
      <c r="AF350">
        <v>9</v>
      </c>
      <c r="AJ350">
        <v>75</v>
      </c>
    </row>
    <row r="351" spans="1:36" x14ac:dyDescent="0.35">
      <c r="A351" s="3" t="str">
        <f t="shared" si="5"/>
        <v>Kyle Westmoreland</v>
      </c>
      <c r="B351" s="4">
        <v>46040</v>
      </c>
      <c r="C351" t="s">
        <v>772</v>
      </c>
      <c r="D351" t="s">
        <v>773</v>
      </c>
      <c r="E351" t="s">
        <v>774</v>
      </c>
      <c r="F351" t="s">
        <v>775</v>
      </c>
      <c r="I351" t="s">
        <v>899</v>
      </c>
      <c r="J351" t="s">
        <v>483</v>
      </c>
      <c r="K351" t="s">
        <v>435</v>
      </c>
      <c r="L351">
        <v>71</v>
      </c>
      <c r="M351">
        <v>67</v>
      </c>
      <c r="Q351">
        <v>138</v>
      </c>
      <c r="R351">
        <v>71.709999999999994</v>
      </c>
      <c r="S351">
        <v>71.62</v>
      </c>
      <c r="T351">
        <v>74.53</v>
      </c>
      <c r="U351">
        <v>70.05</v>
      </c>
      <c r="Y351">
        <v>72.290000000000006</v>
      </c>
      <c r="Z351">
        <v>104</v>
      </c>
      <c r="AA351">
        <v>75</v>
      </c>
      <c r="AE351">
        <v>9</v>
      </c>
      <c r="AF351">
        <v>9</v>
      </c>
      <c r="AJ351">
        <v>75</v>
      </c>
    </row>
    <row r="352" spans="1:36" x14ac:dyDescent="0.35">
      <c r="A352" s="3" t="str">
        <f t="shared" si="5"/>
        <v>Frankie Capan</v>
      </c>
      <c r="B352" s="4">
        <v>46040</v>
      </c>
      <c r="C352" t="s">
        <v>772</v>
      </c>
      <c r="D352" t="s">
        <v>773</v>
      </c>
      <c r="E352" t="s">
        <v>774</v>
      </c>
      <c r="F352" t="s">
        <v>775</v>
      </c>
      <c r="I352" t="s">
        <v>900</v>
      </c>
      <c r="J352" t="s">
        <v>901</v>
      </c>
      <c r="K352" t="s">
        <v>435</v>
      </c>
      <c r="L352">
        <v>66</v>
      </c>
      <c r="M352">
        <v>73</v>
      </c>
      <c r="Q352">
        <v>139</v>
      </c>
      <c r="R352">
        <v>71.709999999999994</v>
      </c>
      <c r="S352">
        <v>71.62</v>
      </c>
      <c r="T352">
        <v>69.53</v>
      </c>
      <c r="U352">
        <v>76.05</v>
      </c>
      <c r="Y352">
        <v>72.790000000000006</v>
      </c>
      <c r="Z352">
        <v>26</v>
      </c>
      <c r="AA352">
        <v>89</v>
      </c>
      <c r="AE352">
        <v>4</v>
      </c>
      <c r="AF352">
        <v>10</v>
      </c>
      <c r="AJ352">
        <v>89</v>
      </c>
    </row>
    <row r="353" spans="1:36" x14ac:dyDescent="0.35">
      <c r="A353" s="3" t="str">
        <f t="shared" si="5"/>
        <v>Will Chandler</v>
      </c>
      <c r="B353" s="4">
        <v>46040</v>
      </c>
      <c r="C353" t="s">
        <v>772</v>
      </c>
      <c r="D353" t="s">
        <v>773</v>
      </c>
      <c r="E353" t="s">
        <v>774</v>
      </c>
      <c r="F353" t="s">
        <v>775</v>
      </c>
      <c r="I353" t="s">
        <v>902</v>
      </c>
      <c r="J353" t="s">
        <v>431</v>
      </c>
      <c r="K353" t="s">
        <v>435</v>
      </c>
      <c r="L353">
        <v>68</v>
      </c>
      <c r="M353">
        <v>71</v>
      </c>
      <c r="Q353">
        <v>139</v>
      </c>
      <c r="R353">
        <v>71.709999999999994</v>
      </c>
      <c r="S353">
        <v>71.62</v>
      </c>
      <c r="T353">
        <v>71.53</v>
      </c>
      <c r="U353">
        <v>74.05</v>
      </c>
      <c r="Y353">
        <v>72.790000000000006</v>
      </c>
      <c r="Z353">
        <v>57</v>
      </c>
      <c r="AA353">
        <v>89</v>
      </c>
      <c r="AE353">
        <v>6</v>
      </c>
      <c r="AF353">
        <v>10</v>
      </c>
      <c r="AJ353">
        <v>89</v>
      </c>
    </row>
    <row r="354" spans="1:36" x14ac:dyDescent="0.35">
      <c r="A354" s="3" t="str">
        <f t="shared" si="5"/>
        <v>Cristobal Del Solar</v>
      </c>
      <c r="B354" s="4">
        <v>46040</v>
      </c>
      <c r="C354" t="s">
        <v>772</v>
      </c>
      <c r="D354" t="s">
        <v>773</v>
      </c>
      <c r="E354" t="s">
        <v>774</v>
      </c>
      <c r="F354" t="s">
        <v>775</v>
      </c>
      <c r="I354" t="s">
        <v>903</v>
      </c>
      <c r="J354" t="s">
        <v>904</v>
      </c>
      <c r="K354" t="s">
        <v>435</v>
      </c>
      <c r="L354">
        <v>71</v>
      </c>
      <c r="M354">
        <v>68</v>
      </c>
      <c r="Q354">
        <v>139</v>
      </c>
      <c r="R354">
        <v>71.709999999999994</v>
      </c>
      <c r="S354">
        <v>71.62</v>
      </c>
      <c r="T354">
        <v>74.53</v>
      </c>
      <c r="U354">
        <v>71.05</v>
      </c>
      <c r="Y354">
        <v>72.790000000000006</v>
      </c>
      <c r="Z354">
        <v>104</v>
      </c>
      <c r="AA354">
        <v>89</v>
      </c>
      <c r="AE354">
        <v>9</v>
      </c>
      <c r="AF354">
        <v>10</v>
      </c>
      <c r="AJ354">
        <v>89</v>
      </c>
    </row>
    <row r="355" spans="1:36" x14ac:dyDescent="0.35">
      <c r="A355" s="3" t="str">
        <f t="shared" si="5"/>
        <v>Nicholas Infanti</v>
      </c>
      <c r="B355" s="4">
        <v>46040</v>
      </c>
      <c r="C355" t="s">
        <v>772</v>
      </c>
      <c r="D355" t="s">
        <v>773</v>
      </c>
      <c r="E355" t="s">
        <v>774</v>
      </c>
      <c r="F355" t="s">
        <v>775</v>
      </c>
      <c r="I355" t="s">
        <v>905</v>
      </c>
      <c r="J355" t="s">
        <v>860</v>
      </c>
      <c r="K355" t="s">
        <v>435</v>
      </c>
      <c r="L355">
        <v>68</v>
      </c>
      <c r="M355">
        <v>71</v>
      </c>
      <c r="Q355">
        <v>139</v>
      </c>
      <c r="R355">
        <v>71.709999999999994</v>
      </c>
      <c r="S355">
        <v>71.62</v>
      </c>
      <c r="T355">
        <v>71.53</v>
      </c>
      <c r="U355">
        <v>74.05</v>
      </c>
      <c r="Y355">
        <v>72.790000000000006</v>
      </c>
      <c r="Z355">
        <v>57</v>
      </c>
      <c r="AA355">
        <v>89</v>
      </c>
      <c r="AE355">
        <v>6</v>
      </c>
      <c r="AF355">
        <v>10</v>
      </c>
      <c r="AJ355">
        <v>89</v>
      </c>
    </row>
    <row r="356" spans="1:36" x14ac:dyDescent="0.35">
      <c r="A356" s="3" t="str">
        <f t="shared" si="5"/>
        <v>Peter Kuest</v>
      </c>
      <c r="B356" s="4">
        <v>46040</v>
      </c>
      <c r="C356" t="s">
        <v>772</v>
      </c>
      <c r="D356" t="s">
        <v>773</v>
      </c>
      <c r="E356" t="s">
        <v>774</v>
      </c>
      <c r="F356" t="s">
        <v>775</v>
      </c>
      <c r="I356" t="s">
        <v>906</v>
      </c>
      <c r="J356" t="s">
        <v>382</v>
      </c>
      <c r="K356" t="s">
        <v>435</v>
      </c>
      <c r="L356">
        <v>68</v>
      </c>
      <c r="M356">
        <v>71</v>
      </c>
      <c r="Q356">
        <v>139</v>
      </c>
      <c r="R356">
        <v>71.709999999999994</v>
      </c>
      <c r="S356">
        <v>71.62</v>
      </c>
      <c r="T356">
        <v>71.53</v>
      </c>
      <c r="U356">
        <v>74.05</v>
      </c>
      <c r="Y356">
        <v>72.790000000000006</v>
      </c>
      <c r="Z356">
        <v>57</v>
      </c>
      <c r="AA356">
        <v>89</v>
      </c>
      <c r="AE356">
        <v>6</v>
      </c>
      <c r="AF356">
        <v>10</v>
      </c>
      <c r="AJ356">
        <v>89</v>
      </c>
    </row>
    <row r="357" spans="1:36" x14ac:dyDescent="0.35">
      <c r="A357" s="3" t="str">
        <f t="shared" si="5"/>
        <v>Phichaksn Maichon</v>
      </c>
      <c r="B357" s="4">
        <v>46040</v>
      </c>
      <c r="C357" t="s">
        <v>772</v>
      </c>
      <c r="D357" t="s">
        <v>773</v>
      </c>
      <c r="E357" t="s">
        <v>774</v>
      </c>
      <c r="F357" t="s">
        <v>775</v>
      </c>
      <c r="I357" t="s">
        <v>907</v>
      </c>
      <c r="J357" t="s">
        <v>908</v>
      </c>
      <c r="K357" t="s">
        <v>435</v>
      </c>
      <c r="L357">
        <v>71</v>
      </c>
      <c r="M357">
        <v>68</v>
      </c>
      <c r="Q357">
        <v>139</v>
      </c>
      <c r="R357">
        <v>71.709999999999994</v>
      </c>
      <c r="S357">
        <v>71.62</v>
      </c>
      <c r="T357">
        <v>74.53</v>
      </c>
      <c r="U357">
        <v>71.05</v>
      </c>
      <c r="Y357">
        <v>72.790000000000006</v>
      </c>
      <c r="Z357">
        <v>104</v>
      </c>
      <c r="AA357">
        <v>89</v>
      </c>
      <c r="AE357">
        <v>9</v>
      </c>
      <c r="AF357">
        <v>10</v>
      </c>
      <c r="AJ357">
        <v>89</v>
      </c>
    </row>
    <row r="358" spans="1:36" x14ac:dyDescent="0.35">
      <c r="A358" s="3" t="str">
        <f t="shared" si="5"/>
        <v>Dan McCarthy</v>
      </c>
      <c r="B358" s="4">
        <v>46040</v>
      </c>
      <c r="C358" t="s">
        <v>772</v>
      </c>
      <c r="D358" t="s">
        <v>773</v>
      </c>
      <c r="E358" t="s">
        <v>774</v>
      </c>
      <c r="F358" t="s">
        <v>775</v>
      </c>
      <c r="I358" t="s">
        <v>909</v>
      </c>
      <c r="J358" t="s">
        <v>724</v>
      </c>
      <c r="K358" t="s">
        <v>435</v>
      </c>
      <c r="L358">
        <v>66</v>
      </c>
      <c r="M358">
        <v>73</v>
      </c>
      <c r="Q358">
        <v>139</v>
      </c>
      <c r="R358">
        <v>71.709999999999994</v>
      </c>
      <c r="S358">
        <v>71.62</v>
      </c>
      <c r="T358">
        <v>69.53</v>
      </c>
      <c r="U358">
        <v>76.05</v>
      </c>
      <c r="Y358">
        <v>72.790000000000006</v>
      </c>
      <c r="Z358">
        <v>26</v>
      </c>
      <c r="AA358">
        <v>89</v>
      </c>
      <c r="AE358">
        <v>4</v>
      </c>
      <c r="AF358">
        <v>10</v>
      </c>
      <c r="AJ358">
        <v>89</v>
      </c>
    </row>
    <row r="359" spans="1:36" x14ac:dyDescent="0.35">
      <c r="A359" s="3" t="str">
        <f t="shared" si="5"/>
        <v>Rob Oppenheim</v>
      </c>
      <c r="B359" s="4">
        <v>46040</v>
      </c>
      <c r="C359" t="s">
        <v>772</v>
      </c>
      <c r="D359" t="s">
        <v>773</v>
      </c>
      <c r="E359" t="s">
        <v>774</v>
      </c>
      <c r="F359" t="s">
        <v>775</v>
      </c>
      <c r="I359" t="s">
        <v>910</v>
      </c>
      <c r="J359" t="s">
        <v>911</v>
      </c>
      <c r="K359" t="s">
        <v>435</v>
      </c>
      <c r="L359">
        <v>71</v>
      </c>
      <c r="M359">
        <v>68</v>
      </c>
      <c r="Q359">
        <v>139</v>
      </c>
      <c r="R359">
        <v>71.709999999999994</v>
      </c>
      <c r="S359">
        <v>71.62</v>
      </c>
      <c r="T359">
        <v>74.53</v>
      </c>
      <c r="U359">
        <v>71.05</v>
      </c>
      <c r="Y359">
        <v>72.790000000000006</v>
      </c>
      <c r="Z359">
        <v>104</v>
      </c>
      <c r="AA359">
        <v>89</v>
      </c>
      <c r="AE359">
        <v>9</v>
      </c>
      <c r="AF359">
        <v>10</v>
      </c>
      <c r="AJ359">
        <v>89</v>
      </c>
    </row>
    <row r="360" spans="1:36" x14ac:dyDescent="0.35">
      <c r="A360" s="3" t="str">
        <f t="shared" si="5"/>
        <v>Matthew Riedel</v>
      </c>
      <c r="B360" s="4">
        <v>46040</v>
      </c>
      <c r="C360" t="s">
        <v>772</v>
      </c>
      <c r="D360" t="s">
        <v>773</v>
      </c>
      <c r="E360" t="s">
        <v>774</v>
      </c>
      <c r="F360" t="s">
        <v>775</v>
      </c>
      <c r="I360" t="s">
        <v>912</v>
      </c>
      <c r="J360" t="s">
        <v>376</v>
      </c>
      <c r="K360" t="s">
        <v>435</v>
      </c>
      <c r="L360">
        <v>72</v>
      </c>
      <c r="M360">
        <v>67</v>
      </c>
      <c r="Q360">
        <v>139</v>
      </c>
      <c r="R360">
        <v>71.709999999999994</v>
      </c>
      <c r="S360">
        <v>71.62</v>
      </c>
      <c r="T360">
        <v>75.53</v>
      </c>
      <c r="U360">
        <v>70.05</v>
      </c>
      <c r="Y360">
        <v>72.790000000000006</v>
      </c>
      <c r="Z360">
        <v>116</v>
      </c>
      <c r="AA360">
        <v>89</v>
      </c>
      <c r="AE360">
        <v>10</v>
      </c>
      <c r="AF360">
        <v>10</v>
      </c>
      <c r="AJ360">
        <v>89</v>
      </c>
    </row>
    <row r="361" spans="1:36" x14ac:dyDescent="0.35">
      <c r="A361" s="3" t="str">
        <f t="shared" si="5"/>
        <v>Jimmy Stanger</v>
      </c>
      <c r="B361" s="4">
        <v>46040</v>
      </c>
      <c r="C361" t="s">
        <v>772</v>
      </c>
      <c r="D361" t="s">
        <v>773</v>
      </c>
      <c r="E361" t="s">
        <v>774</v>
      </c>
      <c r="F361" t="s">
        <v>775</v>
      </c>
      <c r="I361" t="s">
        <v>913</v>
      </c>
      <c r="J361" t="s">
        <v>403</v>
      </c>
      <c r="K361" t="s">
        <v>435</v>
      </c>
      <c r="L361">
        <v>69</v>
      </c>
      <c r="M361">
        <v>70</v>
      </c>
      <c r="Q361">
        <v>139</v>
      </c>
      <c r="R361">
        <v>71.709999999999994</v>
      </c>
      <c r="S361">
        <v>71.62</v>
      </c>
      <c r="T361">
        <v>72.53</v>
      </c>
      <c r="U361">
        <v>73.05</v>
      </c>
      <c r="Y361">
        <v>72.790000000000006</v>
      </c>
      <c r="Z361">
        <v>75</v>
      </c>
      <c r="AA361">
        <v>89</v>
      </c>
      <c r="AE361">
        <v>7</v>
      </c>
      <c r="AF361">
        <v>10</v>
      </c>
      <c r="AJ361">
        <v>89</v>
      </c>
    </row>
    <row r="362" spans="1:36" x14ac:dyDescent="0.35">
      <c r="A362" s="3" t="str">
        <f t="shared" si="5"/>
        <v>Ross Steelman</v>
      </c>
      <c r="B362" s="4">
        <v>46040</v>
      </c>
      <c r="C362" t="s">
        <v>772</v>
      </c>
      <c r="D362" t="s">
        <v>773</v>
      </c>
      <c r="E362" t="s">
        <v>774</v>
      </c>
      <c r="F362" t="s">
        <v>775</v>
      </c>
      <c r="I362" t="s">
        <v>914</v>
      </c>
      <c r="J362" t="s">
        <v>915</v>
      </c>
      <c r="K362" t="s">
        <v>435</v>
      </c>
      <c r="L362">
        <v>70</v>
      </c>
      <c r="M362">
        <v>69</v>
      </c>
      <c r="Q362">
        <v>139</v>
      </c>
      <c r="R362">
        <v>71.709999999999994</v>
      </c>
      <c r="S362">
        <v>71.62</v>
      </c>
      <c r="T362">
        <v>73.53</v>
      </c>
      <c r="U362">
        <v>72.05</v>
      </c>
      <c r="Y362">
        <v>72.790000000000006</v>
      </c>
      <c r="Z362">
        <v>91</v>
      </c>
      <c r="AA362">
        <v>89</v>
      </c>
      <c r="AE362">
        <v>8</v>
      </c>
      <c r="AF362">
        <v>10</v>
      </c>
      <c r="AJ362">
        <v>89</v>
      </c>
    </row>
    <row r="363" spans="1:36" x14ac:dyDescent="0.35">
      <c r="A363" s="3" t="str">
        <f t="shared" si="5"/>
        <v>Carson Bacha</v>
      </c>
      <c r="B363" s="4">
        <v>46040</v>
      </c>
      <c r="C363" t="s">
        <v>772</v>
      </c>
      <c r="D363" t="s">
        <v>773</v>
      </c>
      <c r="E363" t="s">
        <v>774</v>
      </c>
      <c r="F363" t="s">
        <v>775</v>
      </c>
      <c r="I363" t="s">
        <v>916</v>
      </c>
      <c r="J363" t="s">
        <v>877</v>
      </c>
      <c r="K363" t="s">
        <v>435</v>
      </c>
      <c r="L363">
        <v>67</v>
      </c>
      <c r="M363">
        <v>73</v>
      </c>
      <c r="Q363">
        <v>140</v>
      </c>
      <c r="R363">
        <v>71.709999999999994</v>
      </c>
      <c r="S363">
        <v>71.62</v>
      </c>
      <c r="T363">
        <v>70.53</v>
      </c>
      <c r="U363">
        <v>76.05</v>
      </c>
      <c r="Y363">
        <v>73.290000000000006</v>
      </c>
      <c r="Z363">
        <v>39</v>
      </c>
      <c r="AA363">
        <v>100</v>
      </c>
      <c r="AE363">
        <v>5</v>
      </c>
      <c r="AF363">
        <v>11</v>
      </c>
      <c r="AJ363">
        <v>100</v>
      </c>
    </row>
    <row r="364" spans="1:36" x14ac:dyDescent="0.35">
      <c r="A364" s="3" t="str">
        <f t="shared" si="5"/>
        <v>Sebastian Cappelen</v>
      </c>
      <c r="B364" s="4">
        <v>46040</v>
      </c>
      <c r="C364" t="s">
        <v>772</v>
      </c>
      <c r="D364" t="s">
        <v>773</v>
      </c>
      <c r="E364" t="s">
        <v>774</v>
      </c>
      <c r="F364" t="s">
        <v>775</v>
      </c>
      <c r="I364" t="s">
        <v>917</v>
      </c>
      <c r="J364" t="s">
        <v>918</v>
      </c>
      <c r="K364" t="s">
        <v>435</v>
      </c>
      <c r="L364">
        <v>67</v>
      </c>
      <c r="M364">
        <v>73</v>
      </c>
      <c r="Q364">
        <v>140</v>
      </c>
      <c r="R364">
        <v>71.709999999999994</v>
      </c>
      <c r="S364">
        <v>71.62</v>
      </c>
      <c r="T364">
        <v>70.53</v>
      </c>
      <c r="U364">
        <v>76.05</v>
      </c>
      <c r="Y364">
        <v>73.290000000000006</v>
      </c>
      <c r="Z364">
        <v>39</v>
      </c>
      <c r="AA364">
        <v>100</v>
      </c>
      <c r="AE364">
        <v>5</v>
      </c>
      <c r="AF364">
        <v>11</v>
      </c>
      <c r="AJ364">
        <v>100</v>
      </c>
    </row>
    <row r="365" spans="1:36" x14ac:dyDescent="0.35">
      <c r="A365" s="3" t="str">
        <f t="shared" si="5"/>
        <v>Cameron Champ</v>
      </c>
      <c r="B365" s="4">
        <v>46040</v>
      </c>
      <c r="C365" t="s">
        <v>772</v>
      </c>
      <c r="D365" t="s">
        <v>773</v>
      </c>
      <c r="E365" t="s">
        <v>774</v>
      </c>
      <c r="F365" t="s">
        <v>775</v>
      </c>
      <c r="I365" t="s">
        <v>919</v>
      </c>
      <c r="J365" t="s">
        <v>320</v>
      </c>
      <c r="K365" t="s">
        <v>435</v>
      </c>
      <c r="L365">
        <v>69</v>
      </c>
      <c r="M365">
        <v>71</v>
      </c>
      <c r="Q365">
        <v>140</v>
      </c>
      <c r="R365">
        <v>71.709999999999994</v>
      </c>
      <c r="S365">
        <v>71.62</v>
      </c>
      <c r="T365">
        <v>72.53</v>
      </c>
      <c r="U365">
        <v>74.05</v>
      </c>
      <c r="Y365">
        <v>73.290000000000006</v>
      </c>
      <c r="Z365">
        <v>75</v>
      </c>
      <c r="AA365">
        <v>100</v>
      </c>
      <c r="AE365">
        <v>7</v>
      </c>
      <c r="AF365">
        <v>11</v>
      </c>
      <c r="AJ365">
        <v>100</v>
      </c>
    </row>
    <row r="366" spans="1:36" x14ac:dyDescent="0.35">
      <c r="A366" s="3" t="str">
        <f t="shared" si="5"/>
        <v>Sam Choi</v>
      </c>
      <c r="B366" s="4">
        <v>46040</v>
      </c>
      <c r="C366" t="s">
        <v>772</v>
      </c>
      <c r="D366" t="s">
        <v>773</v>
      </c>
      <c r="E366" t="s">
        <v>774</v>
      </c>
      <c r="F366" t="s">
        <v>775</v>
      </c>
      <c r="I366" t="s">
        <v>920</v>
      </c>
      <c r="J366" t="s">
        <v>921</v>
      </c>
      <c r="K366" t="s">
        <v>435</v>
      </c>
      <c r="L366">
        <v>64</v>
      </c>
      <c r="M366">
        <v>76</v>
      </c>
      <c r="Q366">
        <v>140</v>
      </c>
      <c r="R366">
        <v>71.709999999999994</v>
      </c>
      <c r="S366">
        <v>71.62</v>
      </c>
      <c r="T366">
        <v>67.53</v>
      </c>
      <c r="U366">
        <v>79.05</v>
      </c>
      <c r="Y366">
        <v>73.290000000000006</v>
      </c>
      <c r="Z366">
        <v>5</v>
      </c>
      <c r="AA366">
        <v>100</v>
      </c>
      <c r="AE366">
        <v>2</v>
      </c>
      <c r="AF366">
        <v>11</v>
      </c>
      <c r="AJ366">
        <v>100</v>
      </c>
    </row>
    <row r="367" spans="1:36" x14ac:dyDescent="0.35">
      <c r="A367" s="3" t="str">
        <f t="shared" si="5"/>
        <v>Marshall Meisel</v>
      </c>
      <c r="B367" s="4">
        <v>46040</v>
      </c>
      <c r="C367" t="s">
        <v>772</v>
      </c>
      <c r="D367" t="s">
        <v>773</v>
      </c>
      <c r="E367" t="s">
        <v>774</v>
      </c>
      <c r="F367" t="s">
        <v>775</v>
      </c>
      <c r="I367" t="s">
        <v>922</v>
      </c>
      <c r="J367" t="s">
        <v>923</v>
      </c>
      <c r="K367" t="s">
        <v>435</v>
      </c>
      <c r="L367">
        <v>74</v>
      </c>
      <c r="M367">
        <v>66</v>
      </c>
      <c r="Q367">
        <v>140</v>
      </c>
      <c r="R367">
        <v>71.709999999999994</v>
      </c>
      <c r="S367">
        <v>71.62</v>
      </c>
      <c r="T367">
        <v>77.53</v>
      </c>
      <c r="U367">
        <v>69.05</v>
      </c>
      <c r="Y367">
        <v>73.290000000000006</v>
      </c>
      <c r="Z367">
        <v>128</v>
      </c>
      <c r="AA367">
        <v>100</v>
      </c>
      <c r="AE367">
        <v>12</v>
      </c>
      <c r="AF367">
        <v>11</v>
      </c>
      <c r="AJ367">
        <v>100</v>
      </c>
    </row>
    <row r="368" spans="1:36" x14ac:dyDescent="0.35">
      <c r="A368" s="3" t="str">
        <f t="shared" si="5"/>
        <v>Mitchell Meissner</v>
      </c>
      <c r="B368" s="4">
        <v>46040</v>
      </c>
      <c r="C368" t="s">
        <v>772</v>
      </c>
      <c r="D368" t="s">
        <v>773</v>
      </c>
      <c r="E368" t="s">
        <v>774</v>
      </c>
      <c r="F368" t="s">
        <v>775</v>
      </c>
      <c r="I368" t="s">
        <v>924</v>
      </c>
      <c r="J368" t="s">
        <v>925</v>
      </c>
      <c r="K368" t="s">
        <v>435</v>
      </c>
      <c r="L368">
        <v>67</v>
      </c>
      <c r="M368">
        <v>73</v>
      </c>
      <c r="Q368">
        <v>140</v>
      </c>
      <c r="R368">
        <v>71.709999999999994</v>
      </c>
      <c r="S368">
        <v>71.62</v>
      </c>
      <c r="T368">
        <v>70.53</v>
      </c>
      <c r="U368">
        <v>76.05</v>
      </c>
      <c r="Y368">
        <v>73.290000000000006</v>
      </c>
      <c r="Z368">
        <v>39</v>
      </c>
      <c r="AA368">
        <v>100</v>
      </c>
      <c r="AE368">
        <v>5</v>
      </c>
      <c r="AF368">
        <v>11</v>
      </c>
      <c r="AJ368">
        <v>100</v>
      </c>
    </row>
    <row r="369" spans="1:36" x14ac:dyDescent="0.35">
      <c r="A369" s="3" t="str">
        <f t="shared" si="5"/>
        <v>Christian Salzer</v>
      </c>
      <c r="B369" s="4">
        <v>46040</v>
      </c>
      <c r="C369" t="s">
        <v>772</v>
      </c>
      <c r="D369" t="s">
        <v>773</v>
      </c>
      <c r="E369" t="s">
        <v>774</v>
      </c>
      <c r="F369" t="s">
        <v>775</v>
      </c>
      <c r="I369" t="s">
        <v>926</v>
      </c>
      <c r="J369" t="s">
        <v>927</v>
      </c>
      <c r="K369" t="s">
        <v>435</v>
      </c>
      <c r="L369">
        <v>72</v>
      </c>
      <c r="M369">
        <v>68</v>
      </c>
      <c r="Q369">
        <v>140</v>
      </c>
      <c r="R369">
        <v>71.709999999999994</v>
      </c>
      <c r="S369">
        <v>71.62</v>
      </c>
      <c r="T369">
        <v>75.53</v>
      </c>
      <c r="U369">
        <v>71.05</v>
      </c>
      <c r="Y369">
        <v>73.290000000000006</v>
      </c>
      <c r="Z369">
        <v>116</v>
      </c>
      <c r="AA369">
        <v>100</v>
      </c>
      <c r="AE369">
        <v>10</v>
      </c>
      <c r="AF369">
        <v>11</v>
      </c>
      <c r="AJ369">
        <v>100</v>
      </c>
    </row>
    <row r="370" spans="1:36" x14ac:dyDescent="0.35">
      <c r="A370" s="3" t="str">
        <f t="shared" si="5"/>
        <v>Joe Weiler</v>
      </c>
      <c r="B370" s="4">
        <v>46040</v>
      </c>
      <c r="C370" t="s">
        <v>772</v>
      </c>
      <c r="D370" t="s">
        <v>773</v>
      </c>
      <c r="E370" t="s">
        <v>774</v>
      </c>
      <c r="F370" t="s">
        <v>775</v>
      </c>
      <c r="I370" t="s">
        <v>928</v>
      </c>
      <c r="J370" t="s">
        <v>929</v>
      </c>
      <c r="K370" t="s">
        <v>435</v>
      </c>
      <c r="L370">
        <v>65</v>
      </c>
      <c r="M370">
        <v>75</v>
      </c>
      <c r="Q370">
        <v>140</v>
      </c>
      <c r="R370">
        <v>71.709999999999994</v>
      </c>
      <c r="S370">
        <v>71.62</v>
      </c>
      <c r="T370">
        <v>68.53</v>
      </c>
      <c r="U370">
        <v>78.05</v>
      </c>
      <c r="Y370">
        <v>73.290000000000006</v>
      </c>
      <c r="Z370">
        <v>16</v>
      </c>
      <c r="AA370">
        <v>100</v>
      </c>
      <c r="AE370">
        <v>3</v>
      </c>
      <c r="AF370">
        <v>11</v>
      </c>
      <c r="AJ370">
        <v>100</v>
      </c>
    </row>
    <row r="371" spans="1:36" x14ac:dyDescent="0.35">
      <c r="A371" s="3" t="str">
        <f t="shared" si="5"/>
        <v>Myles Creighton</v>
      </c>
      <c r="B371" s="4">
        <v>46040</v>
      </c>
      <c r="C371" t="s">
        <v>772</v>
      </c>
      <c r="D371" t="s">
        <v>773</v>
      </c>
      <c r="E371" t="s">
        <v>774</v>
      </c>
      <c r="F371" t="s">
        <v>775</v>
      </c>
      <c r="I371" t="s">
        <v>930</v>
      </c>
      <c r="J371" t="s">
        <v>931</v>
      </c>
      <c r="K371" t="s">
        <v>435</v>
      </c>
      <c r="L371">
        <v>70</v>
      </c>
      <c r="M371">
        <v>71</v>
      </c>
      <c r="Q371">
        <v>141</v>
      </c>
      <c r="R371">
        <v>71.709999999999994</v>
      </c>
      <c r="S371">
        <v>71.62</v>
      </c>
      <c r="T371">
        <v>73.53</v>
      </c>
      <c r="U371">
        <v>74.05</v>
      </c>
      <c r="Y371">
        <v>73.790000000000006</v>
      </c>
      <c r="Z371">
        <v>91</v>
      </c>
      <c r="AA371">
        <v>108</v>
      </c>
      <c r="AE371">
        <v>8</v>
      </c>
      <c r="AF371">
        <v>12</v>
      </c>
      <c r="AJ371">
        <v>108</v>
      </c>
    </row>
    <row r="372" spans="1:36" x14ac:dyDescent="0.35">
      <c r="A372" s="3" t="str">
        <f t="shared" si="5"/>
        <v>Tyler Duncan</v>
      </c>
      <c r="B372" s="4">
        <v>46040</v>
      </c>
      <c r="C372" t="s">
        <v>772</v>
      </c>
      <c r="D372" t="s">
        <v>773</v>
      </c>
      <c r="E372" t="s">
        <v>774</v>
      </c>
      <c r="F372" t="s">
        <v>775</v>
      </c>
      <c r="I372" t="s">
        <v>932</v>
      </c>
      <c r="J372" t="s">
        <v>512</v>
      </c>
      <c r="K372" t="s">
        <v>435</v>
      </c>
      <c r="L372">
        <v>70</v>
      </c>
      <c r="M372">
        <v>71</v>
      </c>
      <c r="Q372">
        <v>141</v>
      </c>
      <c r="R372">
        <v>71.709999999999994</v>
      </c>
      <c r="S372">
        <v>71.62</v>
      </c>
      <c r="T372">
        <v>73.53</v>
      </c>
      <c r="U372">
        <v>74.05</v>
      </c>
      <c r="Y372">
        <v>73.790000000000006</v>
      </c>
      <c r="Z372">
        <v>91</v>
      </c>
      <c r="AA372">
        <v>108</v>
      </c>
      <c r="AE372">
        <v>8</v>
      </c>
      <c r="AF372">
        <v>12</v>
      </c>
      <c r="AJ372">
        <v>108</v>
      </c>
    </row>
    <row r="373" spans="1:36" x14ac:dyDescent="0.35">
      <c r="A373" s="3" t="str">
        <f t="shared" si="5"/>
        <v>Derek Hitchner</v>
      </c>
      <c r="B373" s="4">
        <v>46040</v>
      </c>
      <c r="C373" t="s">
        <v>772</v>
      </c>
      <c r="D373" t="s">
        <v>773</v>
      </c>
      <c r="E373" t="s">
        <v>774</v>
      </c>
      <c r="F373" t="s">
        <v>775</v>
      </c>
      <c r="I373" t="s">
        <v>933</v>
      </c>
      <c r="J373" t="s">
        <v>934</v>
      </c>
      <c r="K373" t="s">
        <v>435</v>
      </c>
      <c r="L373">
        <v>69</v>
      </c>
      <c r="M373">
        <v>72</v>
      </c>
      <c r="Q373">
        <v>141</v>
      </c>
      <c r="R373">
        <v>71.709999999999994</v>
      </c>
      <c r="S373">
        <v>71.62</v>
      </c>
      <c r="T373">
        <v>72.53</v>
      </c>
      <c r="U373">
        <v>75.05</v>
      </c>
      <c r="Y373">
        <v>73.790000000000006</v>
      </c>
      <c r="Z373">
        <v>75</v>
      </c>
      <c r="AA373">
        <v>108</v>
      </c>
      <c r="AE373">
        <v>7</v>
      </c>
      <c r="AF373">
        <v>12</v>
      </c>
      <c r="AJ373">
        <v>108</v>
      </c>
    </row>
    <row r="374" spans="1:36" x14ac:dyDescent="0.35">
      <c r="A374" s="3" t="str">
        <f t="shared" si="5"/>
        <v>Austin Hitt</v>
      </c>
      <c r="B374" s="4">
        <v>46040</v>
      </c>
      <c r="C374" t="s">
        <v>772</v>
      </c>
      <c r="D374" t="s">
        <v>773</v>
      </c>
      <c r="E374" t="s">
        <v>774</v>
      </c>
      <c r="F374" t="s">
        <v>775</v>
      </c>
      <c r="I374" t="s">
        <v>935</v>
      </c>
      <c r="J374" t="s">
        <v>324</v>
      </c>
      <c r="K374" t="s">
        <v>435</v>
      </c>
      <c r="L374">
        <v>71</v>
      </c>
      <c r="M374">
        <v>70</v>
      </c>
      <c r="Q374">
        <v>141</v>
      </c>
      <c r="R374">
        <v>71.709999999999994</v>
      </c>
      <c r="S374">
        <v>71.62</v>
      </c>
      <c r="T374">
        <v>74.53</v>
      </c>
      <c r="U374">
        <v>73.05</v>
      </c>
      <c r="Y374">
        <v>73.790000000000006</v>
      </c>
      <c r="Z374">
        <v>104</v>
      </c>
      <c r="AA374">
        <v>108</v>
      </c>
      <c r="AE374">
        <v>9</v>
      </c>
      <c r="AF374">
        <v>12</v>
      </c>
      <c r="AJ374">
        <v>108</v>
      </c>
    </row>
    <row r="375" spans="1:36" x14ac:dyDescent="0.35">
      <c r="A375" s="3" t="str">
        <f t="shared" si="5"/>
        <v>Martin Laird</v>
      </c>
      <c r="B375" s="4">
        <v>46040</v>
      </c>
      <c r="C375" t="s">
        <v>772</v>
      </c>
      <c r="D375" t="s">
        <v>773</v>
      </c>
      <c r="E375" t="s">
        <v>774</v>
      </c>
      <c r="F375" t="s">
        <v>775</v>
      </c>
      <c r="I375" t="s">
        <v>936</v>
      </c>
      <c r="J375" t="s">
        <v>396</v>
      </c>
      <c r="K375" t="s">
        <v>435</v>
      </c>
      <c r="L375">
        <v>71</v>
      </c>
      <c r="M375">
        <v>70</v>
      </c>
      <c r="Q375">
        <v>141</v>
      </c>
      <c r="R375">
        <v>71.709999999999994</v>
      </c>
      <c r="S375">
        <v>71.62</v>
      </c>
      <c r="T375">
        <v>74.53</v>
      </c>
      <c r="U375">
        <v>73.05</v>
      </c>
      <c r="Y375">
        <v>73.790000000000006</v>
      </c>
      <c r="Z375">
        <v>104</v>
      </c>
      <c r="AA375">
        <v>108</v>
      </c>
      <c r="AE375">
        <v>9</v>
      </c>
      <c r="AF375">
        <v>12</v>
      </c>
      <c r="AJ375">
        <v>108</v>
      </c>
    </row>
    <row r="376" spans="1:36" x14ac:dyDescent="0.35">
      <c r="A376" s="3" t="str">
        <f t="shared" si="5"/>
        <v>David Perkins</v>
      </c>
      <c r="B376" s="4">
        <v>46040</v>
      </c>
      <c r="C376" t="s">
        <v>772</v>
      </c>
      <c r="D376" t="s">
        <v>773</v>
      </c>
      <c r="E376" t="s">
        <v>774</v>
      </c>
      <c r="F376" t="s">
        <v>775</v>
      </c>
      <c r="I376" t="s">
        <v>937</v>
      </c>
      <c r="J376" t="s">
        <v>380</v>
      </c>
      <c r="K376" t="s">
        <v>435</v>
      </c>
      <c r="L376">
        <v>71</v>
      </c>
      <c r="M376">
        <v>70</v>
      </c>
      <c r="Q376">
        <v>141</v>
      </c>
      <c r="R376">
        <v>71.709999999999994</v>
      </c>
      <c r="S376">
        <v>71.62</v>
      </c>
      <c r="T376">
        <v>74.53</v>
      </c>
      <c r="U376">
        <v>73.05</v>
      </c>
      <c r="Y376">
        <v>73.790000000000006</v>
      </c>
      <c r="Z376">
        <v>104</v>
      </c>
      <c r="AA376">
        <v>108</v>
      </c>
      <c r="AE376">
        <v>9</v>
      </c>
      <c r="AF376">
        <v>12</v>
      </c>
      <c r="AJ376">
        <v>108</v>
      </c>
    </row>
    <row r="377" spans="1:36" x14ac:dyDescent="0.35">
      <c r="A377" s="3" t="str">
        <f t="shared" si="5"/>
        <v>Cameron Riley</v>
      </c>
      <c r="B377" s="4">
        <v>46040</v>
      </c>
      <c r="C377" t="s">
        <v>772</v>
      </c>
      <c r="D377" t="s">
        <v>773</v>
      </c>
      <c r="E377" t="s">
        <v>774</v>
      </c>
      <c r="F377" t="s">
        <v>775</v>
      </c>
      <c r="I377" t="s">
        <v>401</v>
      </c>
      <c r="J377" t="s">
        <v>320</v>
      </c>
      <c r="K377" t="s">
        <v>435</v>
      </c>
      <c r="L377">
        <v>71</v>
      </c>
      <c r="M377">
        <v>70</v>
      </c>
      <c r="Q377">
        <v>141</v>
      </c>
      <c r="R377">
        <v>71.709999999999994</v>
      </c>
      <c r="S377">
        <v>71.62</v>
      </c>
      <c r="T377">
        <v>74.53</v>
      </c>
      <c r="U377">
        <v>73.05</v>
      </c>
      <c r="Y377">
        <v>73.790000000000006</v>
      </c>
      <c r="Z377">
        <v>104</v>
      </c>
      <c r="AA377">
        <v>108</v>
      </c>
      <c r="AE377">
        <v>9</v>
      </c>
      <c r="AF377">
        <v>12</v>
      </c>
      <c r="AJ377">
        <v>108</v>
      </c>
    </row>
    <row r="378" spans="1:36" x14ac:dyDescent="0.35">
      <c r="A378" s="3" t="str">
        <f t="shared" si="5"/>
        <v>Ryan Sullivan</v>
      </c>
      <c r="B378" s="4">
        <v>46040</v>
      </c>
      <c r="C378" t="s">
        <v>772</v>
      </c>
      <c r="D378" t="s">
        <v>773</v>
      </c>
      <c r="E378" t="s">
        <v>774</v>
      </c>
      <c r="F378" t="s">
        <v>775</v>
      </c>
      <c r="I378" t="s">
        <v>656</v>
      </c>
      <c r="J378" t="s">
        <v>719</v>
      </c>
      <c r="K378" t="s">
        <v>435</v>
      </c>
      <c r="L378">
        <v>72</v>
      </c>
      <c r="M378">
        <v>69</v>
      </c>
      <c r="Q378">
        <v>141</v>
      </c>
      <c r="R378">
        <v>71.709999999999994</v>
      </c>
      <c r="S378">
        <v>71.62</v>
      </c>
      <c r="T378">
        <v>75.53</v>
      </c>
      <c r="U378">
        <v>72.05</v>
      </c>
      <c r="Y378">
        <v>73.790000000000006</v>
      </c>
      <c r="Z378">
        <v>116</v>
      </c>
      <c r="AA378">
        <v>108</v>
      </c>
      <c r="AE378">
        <v>10</v>
      </c>
      <c r="AF378">
        <v>12</v>
      </c>
      <c r="AJ378">
        <v>108</v>
      </c>
    </row>
    <row r="379" spans="1:36" x14ac:dyDescent="0.35">
      <c r="A379" s="3" t="str">
        <f t="shared" si="5"/>
        <v>Norman Xiong</v>
      </c>
      <c r="B379" s="4">
        <v>46040</v>
      </c>
      <c r="C379" t="s">
        <v>772</v>
      </c>
      <c r="D379" t="s">
        <v>773</v>
      </c>
      <c r="E379" t="s">
        <v>774</v>
      </c>
      <c r="F379" t="s">
        <v>775</v>
      </c>
      <c r="I379" t="s">
        <v>938</v>
      </c>
      <c r="J379" t="s">
        <v>939</v>
      </c>
      <c r="K379" t="s">
        <v>435</v>
      </c>
      <c r="L379">
        <v>69</v>
      </c>
      <c r="M379">
        <v>72</v>
      </c>
      <c r="Q379">
        <v>141</v>
      </c>
      <c r="R379">
        <v>71.709999999999994</v>
      </c>
      <c r="S379">
        <v>71.62</v>
      </c>
      <c r="T379">
        <v>72.53</v>
      </c>
      <c r="U379">
        <v>75.05</v>
      </c>
      <c r="Y379">
        <v>73.790000000000006</v>
      </c>
      <c r="Z379">
        <v>75</v>
      </c>
      <c r="AA379">
        <v>108</v>
      </c>
      <c r="AE379">
        <v>7</v>
      </c>
      <c r="AF379">
        <v>12</v>
      </c>
      <c r="AJ379">
        <v>108</v>
      </c>
    </row>
    <row r="380" spans="1:36" x14ac:dyDescent="0.35">
      <c r="A380" s="3" t="str">
        <f t="shared" si="5"/>
        <v>Spencer Levin</v>
      </c>
      <c r="B380" s="4">
        <v>46040</v>
      </c>
      <c r="C380" t="s">
        <v>772</v>
      </c>
      <c r="D380" t="s">
        <v>773</v>
      </c>
      <c r="E380" t="s">
        <v>774</v>
      </c>
      <c r="F380" t="s">
        <v>775</v>
      </c>
      <c r="I380" t="s">
        <v>940</v>
      </c>
      <c r="J380" t="s">
        <v>488</v>
      </c>
      <c r="K380" t="s">
        <v>435</v>
      </c>
      <c r="L380">
        <v>73</v>
      </c>
      <c r="M380">
        <v>69</v>
      </c>
      <c r="Q380">
        <v>142</v>
      </c>
      <c r="R380">
        <v>71.709999999999994</v>
      </c>
      <c r="S380">
        <v>71.62</v>
      </c>
      <c r="T380">
        <v>76.53</v>
      </c>
      <c r="U380">
        <v>72.05</v>
      </c>
      <c r="Y380">
        <v>74.290000000000006</v>
      </c>
      <c r="Z380">
        <v>123</v>
      </c>
      <c r="AA380">
        <v>117</v>
      </c>
      <c r="AE380">
        <v>11</v>
      </c>
      <c r="AF380">
        <v>13</v>
      </c>
      <c r="AJ380">
        <v>117</v>
      </c>
    </row>
    <row r="381" spans="1:36" x14ac:dyDescent="0.35">
      <c r="A381" s="3" t="str">
        <f t="shared" si="5"/>
        <v>Drew Nesbitt</v>
      </c>
      <c r="B381" s="4">
        <v>46040</v>
      </c>
      <c r="C381" t="s">
        <v>772</v>
      </c>
      <c r="D381" t="s">
        <v>773</v>
      </c>
      <c r="E381" t="s">
        <v>774</v>
      </c>
      <c r="F381" t="s">
        <v>775</v>
      </c>
      <c r="I381" t="s">
        <v>941</v>
      </c>
      <c r="J381" t="s">
        <v>942</v>
      </c>
      <c r="K381" t="s">
        <v>435</v>
      </c>
      <c r="L381">
        <v>71</v>
      </c>
      <c r="M381">
        <v>71</v>
      </c>
      <c r="Q381">
        <v>142</v>
      </c>
      <c r="R381">
        <v>71.709999999999994</v>
      </c>
      <c r="S381">
        <v>71.62</v>
      </c>
      <c r="T381">
        <v>74.53</v>
      </c>
      <c r="U381">
        <v>74.05</v>
      </c>
      <c r="Y381">
        <v>74.290000000000006</v>
      </c>
      <c r="Z381">
        <v>104</v>
      </c>
      <c r="AA381">
        <v>117</v>
      </c>
      <c r="AE381">
        <v>9</v>
      </c>
      <c r="AF381">
        <v>13</v>
      </c>
      <c r="AJ381">
        <v>117</v>
      </c>
    </row>
    <row r="382" spans="1:36" x14ac:dyDescent="0.35">
      <c r="A382" s="3" t="str">
        <f t="shared" si="5"/>
        <v>Brendon Todd</v>
      </c>
      <c r="B382" s="4">
        <v>46040</v>
      </c>
      <c r="C382" t="s">
        <v>772</v>
      </c>
      <c r="D382" t="s">
        <v>773</v>
      </c>
      <c r="E382" t="s">
        <v>774</v>
      </c>
      <c r="F382" t="s">
        <v>775</v>
      </c>
      <c r="I382" t="s">
        <v>330</v>
      </c>
      <c r="J382" t="s">
        <v>943</v>
      </c>
      <c r="K382" t="s">
        <v>435</v>
      </c>
      <c r="L382">
        <v>66</v>
      </c>
      <c r="M382">
        <v>76</v>
      </c>
      <c r="Q382">
        <v>142</v>
      </c>
      <c r="R382">
        <v>71.709999999999994</v>
      </c>
      <c r="S382">
        <v>71.62</v>
      </c>
      <c r="T382">
        <v>69.53</v>
      </c>
      <c r="U382">
        <v>79.05</v>
      </c>
      <c r="Y382">
        <v>74.290000000000006</v>
      </c>
      <c r="Z382">
        <v>26</v>
      </c>
      <c r="AA382">
        <v>117</v>
      </c>
      <c r="AE382">
        <v>4</v>
      </c>
      <c r="AF382">
        <v>13</v>
      </c>
      <c r="AJ382">
        <v>117</v>
      </c>
    </row>
    <row r="383" spans="1:36" x14ac:dyDescent="0.35">
      <c r="A383" s="3" t="str">
        <f t="shared" si="5"/>
        <v>Matthew Anderson</v>
      </c>
      <c r="B383" s="4">
        <v>46040</v>
      </c>
      <c r="C383" t="s">
        <v>772</v>
      </c>
      <c r="D383" t="s">
        <v>773</v>
      </c>
      <c r="E383" t="s">
        <v>774</v>
      </c>
      <c r="F383" t="s">
        <v>775</v>
      </c>
      <c r="I383" t="s">
        <v>831</v>
      </c>
      <c r="J383" t="s">
        <v>376</v>
      </c>
      <c r="K383" t="s">
        <v>435</v>
      </c>
      <c r="L383">
        <v>68</v>
      </c>
      <c r="M383">
        <v>75</v>
      </c>
      <c r="Q383">
        <v>143</v>
      </c>
      <c r="R383">
        <v>71.709999999999994</v>
      </c>
      <c r="S383">
        <v>71.62</v>
      </c>
      <c r="T383">
        <v>71.53</v>
      </c>
      <c r="U383">
        <v>78.05</v>
      </c>
      <c r="Y383">
        <v>74.790000000000006</v>
      </c>
      <c r="Z383">
        <v>57</v>
      </c>
      <c r="AA383">
        <v>120</v>
      </c>
      <c r="AE383">
        <v>6</v>
      </c>
      <c r="AF383">
        <v>14</v>
      </c>
      <c r="AJ383">
        <v>120</v>
      </c>
    </row>
    <row r="384" spans="1:36" x14ac:dyDescent="0.35">
      <c r="A384" s="3" t="str">
        <f t="shared" si="5"/>
        <v>Jack Maguire</v>
      </c>
      <c r="B384" s="4">
        <v>46040</v>
      </c>
      <c r="C384" t="s">
        <v>772</v>
      </c>
      <c r="D384" t="s">
        <v>773</v>
      </c>
      <c r="E384" t="s">
        <v>774</v>
      </c>
      <c r="F384" t="s">
        <v>775</v>
      </c>
      <c r="I384" t="s">
        <v>944</v>
      </c>
      <c r="J384" t="s">
        <v>359</v>
      </c>
      <c r="K384" t="s">
        <v>435</v>
      </c>
      <c r="L384">
        <v>71</v>
      </c>
      <c r="M384">
        <v>72</v>
      </c>
      <c r="Q384">
        <v>143</v>
      </c>
      <c r="R384">
        <v>71.709999999999994</v>
      </c>
      <c r="S384">
        <v>71.62</v>
      </c>
      <c r="T384">
        <v>74.53</v>
      </c>
      <c r="U384">
        <v>75.05</v>
      </c>
      <c r="Y384">
        <v>74.790000000000006</v>
      </c>
      <c r="Z384">
        <v>104</v>
      </c>
      <c r="AA384">
        <v>120</v>
      </c>
      <c r="AE384">
        <v>9</v>
      </c>
      <c r="AF384">
        <v>14</v>
      </c>
      <c r="AJ384">
        <v>120</v>
      </c>
    </row>
    <row r="385" spans="1:47" x14ac:dyDescent="0.35">
      <c r="A385" s="3" t="str">
        <f t="shared" si="5"/>
        <v>Preston Summerhays</v>
      </c>
      <c r="B385" s="4">
        <v>46040</v>
      </c>
      <c r="C385" t="s">
        <v>772</v>
      </c>
      <c r="D385" t="s">
        <v>773</v>
      </c>
      <c r="E385" t="s">
        <v>774</v>
      </c>
      <c r="F385" t="s">
        <v>775</v>
      </c>
      <c r="I385" t="s">
        <v>945</v>
      </c>
      <c r="J385" t="s">
        <v>946</v>
      </c>
      <c r="K385" t="s">
        <v>435</v>
      </c>
      <c r="L385">
        <v>73</v>
      </c>
      <c r="M385">
        <v>70</v>
      </c>
      <c r="Q385">
        <v>143</v>
      </c>
      <c r="R385">
        <v>71.709999999999994</v>
      </c>
      <c r="S385">
        <v>71.62</v>
      </c>
      <c r="T385">
        <v>76.53</v>
      </c>
      <c r="U385">
        <v>73.05</v>
      </c>
      <c r="Y385">
        <v>74.790000000000006</v>
      </c>
      <c r="Z385">
        <v>123</v>
      </c>
      <c r="AA385">
        <v>120</v>
      </c>
      <c r="AE385">
        <v>11</v>
      </c>
      <c r="AF385">
        <v>14</v>
      </c>
      <c r="AJ385">
        <v>120</v>
      </c>
      <c r="AM385" s="5"/>
      <c r="AO385" s="5"/>
      <c r="AQ385" s="5"/>
      <c r="AU385" s="5"/>
    </row>
    <row r="386" spans="1:47" x14ac:dyDescent="0.35">
      <c r="A386" s="3" t="str">
        <f t="shared" ref="A386:A449" si="6">IF(J386="","",CONCATENATE(J386," ",I386))</f>
        <v>Josh Teater</v>
      </c>
      <c r="B386" s="4">
        <v>46040</v>
      </c>
      <c r="C386" t="s">
        <v>772</v>
      </c>
      <c r="D386" t="s">
        <v>773</v>
      </c>
      <c r="E386" t="s">
        <v>774</v>
      </c>
      <c r="F386" t="s">
        <v>775</v>
      </c>
      <c r="I386" t="s">
        <v>947</v>
      </c>
      <c r="J386" t="s">
        <v>349</v>
      </c>
      <c r="K386" t="s">
        <v>435</v>
      </c>
      <c r="L386">
        <v>72</v>
      </c>
      <c r="M386">
        <v>71</v>
      </c>
      <c r="Q386">
        <v>143</v>
      </c>
      <c r="R386">
        <v>71.709999999999994</v>
      </c>
      <c r="S386">
        <v>71.62</v>
      </c>
      <c r="T386">
        <v>75.53</v>
      </c>
      <c r="U386">
        <v>74.05</v>
      </c>
      <c r="Y386">
        <v>74.790000000000006</v>
      </c>
      <c r="Z386">
        <v>116</v>
      </c>
      <c r="AA386">
        <v>120</v>
      </c>
      <c r="AE386">
        <v>10</v>
      </c>
      <c r="AF386">
        <v>14</v>
      </c>
      <c r="AJ386">
        <v>120</v>
      </c>
      <c r="AM386" s="5"/>
      <c r="AO386" s="5"/>
      <c r="AQ386" s="5"/>
      <c r="AU386" s="5"/>
    </row>
    <row r="387" spans="1:47" x14ac:dyDescent="0.35">
      <c r="A387" s="3" t="str">
        <f t="shared" si="6"/>
        <v>Tyson Alexander</v>
      </c>
      <c r="B387" s="4">
        <v>46040</v>
      </c>
      <c r="C387" t="s">
        <v>772</v>
      </c>
      <c r="D387" t="s">
        <v>773</v>
      </c>
      <c r="E387" t="s">
        <v>774</v>
      </c>
      <c r="F387" t="s">
        <v>775</v>
      </c>
      <c r="I387" t="s">
        <v>475</v>
      </c>
      <c r="J387" t="s">
        <v>948</v>
      </c>
      <c r="K387" t="s">
        <v>435</v>
      </c>
      <c r="L387">
        <v>69</v>
      </c>
      <c r="M387">
        <v>75</v>
      </c>
      <c r="Q387">
        <v>144</v>
      </c>
      <c r="R387">
        <v>71.709999999999994</v>
      </c>
      <c r="S387">
        <v>71.62</v>
      </c>
      <c r="T387">
        <v>72.53</v>
      </c>
      <c r="U387">
        <v>78.05</v>
      </c>
      <c r="Y387">
        <v>75.290000000000006</v>
      </c>
      <c r="Z387">
        <v>75</v>
      </c>
      <c r="AA387">
        <v>124</v>
      </c>
      <c r="AE387">
        <v>7</v>
      </c>
      <c r="AF387">
        <v>15</v>
      </c>
      <c r="AJ387">
        <v>124</v>
      </c>
      <c r="AM387" s="5"/>
      <c r="AO387" s="5"/>
      <c r="AQ387" s="5"/>
      <c r="AU387" s="5"/>
    </row>
    <row r="388" spans="1:47" x14ac:dyDescent="0.35">
      <c r="A388" s="3" t="str">
        <f t="shared" si="6"/>
        <v>Kevin Dougherty</v>
      </c>
      <c r="B388" s="4">
        <v>46040</v>
      </c>
      <c r="C388" t="s">
        <v>772</v>
      </c>
      <c r="D388" t="s">
        <v>773</v>
      </c>
      <c r="E388" t="s">
        <v>774</v>
      </c>
      <c r="F388" t="s">
        <v>775</v>
      </c>
      <c r="I388" t="s">
        <v>949</v>
      </c>
      <c r="J388" t="s">
        <v>643</v>
      </c>
      <c r="K388" t="s">
        <v>435</v>
      </c>
      <c r="L388">
        <v>66</v>
      </c>
      <c r="M388">
        <v>78</v>
      </c>
      <c r="Q388">
        <v>144</v>
      </c>
      <c r="R388">
        <v>71.709999999999994</v>
      </c>
      <c r="S388">
        <v>71.62</v>
      </c>
      <c r="T388">
        <v>69.53</v>
      </c>
      <c r="U388">
        <v>81.05</v>
      </c>
      <c r="Y388">
        <v>75.290000000000006</v>
      </c>
      <c r="Z388">
        <v>26</v>
      </c>
      <c r="AA388">
        <v>124</v>
      </c>
      <c r="AE388">
        <v>4</v>
      </c>
      <c r="AF388">
        <v>15</v>
      </c>
      <c r="AJ388">
        <v>124</v>
      </c>
      <c r="AM388" s="5"/>
      <c r="AO388" s="5"/>
      <c r="AQ388" s="5"/>
      <c r="AU388" s="5"/>
    </row>
    <row r="389" spans="1:47" x14ac:dyDescent="0.35">
      <c r="A389" s="3" t="str">
        <f t="shared" si="6"/>
        <v>James Song</v>
      </c>
      <c r="B389" s="4">
        <v>46040</v>
      </c>
      <c r="C389" t="s">
        <v>772</v>
      </c>
      <c r="D389" t="s">
        <v>773</v>
      </c>
      <c r="E389" t="s">
        <v>774</v>
      </c>
      <c r="F389" t="s">
        <v>775</v>
      </c>
      <c r="I389" t="s">
        <v>950</v>
      </c>
      <c r="J389" t="s">
        <v>340</v>
      </c>
      <c r="K389" t="s">
        <v>435</v>
      </c>
      <c r="L389">
        <v>72</v>
      </c>
      <c r="M389">
        <v>72</v>
      </c>
      <c r="Q389">
        <v>144</v>
      </c>
      <c r="R389">
        <v>71.709999999999994</v>
      </c>
      <c r="S389">
        <v>71.62</v>
      </c>
      <c r="T389">
        <v>75.53</v>
      </c>
      <c r="U389">
        <v>75.05</v>
      </c>
      <c r="Y389">
        <v>75.290000000000006</v>
      </c>
      <c r="Z389">
        <v>116</v>
      </c>
      <c r="AA389">
        <v>124</v>
      </c>
      <c r="AE389">
        <v>10</v>
      </c>
      <c r="AF389">
        <v>15</v>
      </c>
      <c r="AJ389">
        <v>124</v>
      </c>
      <c r="AM389" s="5"/>
      <c r="AO389" s="5"/>
      <c r="AQ389" s="5"/>
      <c r="AU389" s="5"/>
    </row>
    <row r="390" spans="1:47" x14ac:dyDescent="0.35">
      <c r="A390" s="3" t="str">
        <f t="shared" si="6"/>
        <v>Patrick Welch</v>
      </c>
      <c r="B390" s="4">
        <v>46040</v>
      </c>
      <c r="C390" t="s">
        <v>772</v>
      </c>
      <c r="D390" t="s">
        <v>773</v>
      </c>
      <c r="E390" t="s">
        <v>774</v>
      </c>
      <c r="F390" t="s">
        <v>775</v>
      </c>
      <c r="I390" t="s">
        <v>951</v>
      </c>
      <c r="J390" t="s">
        <v>504</v>
      </c>
      <c r="K390" t="s">
        <v>435</v>
      </c>
      <c r="L390">
        <v>69</v>
      </c>
      <c r="M390">
        <v>75</v>
      </c>
      <c r="Q390">
        <v>144</v>
      </c>
      <c r="R390">
        <v>71.709999999999994</v>
      </c>
      <c r="S390">
        <v>71.62</v>
      </c>
      <c r="T390">
        <v>72.53</v>
      </c>
      <c r="U390">
        <v>78.05</v>
      </c>
      <c r="Y390">
        <v>75.290000000000006</v>
      </c>
      <c r="Z390">
        <v>75</v>
      </c>
      <c r="AA390">
        <v>124</v>
      </c>
      <c r="AE390">
        <v>7</v>
      </c>
      <c r="AF390">
        <v>15</v>
      </c>
      <c r="AJ390">
        <v>124</v>
      </c>
      <c r="AM390" s="5"/>
      <c r="AO390" s="5"/>
      <c r="AQ390" s="5"/>
      <c r="AU390" s="5"/>
    </row>
    <row r="391" spans="1:47" x14ac:dyDescent="0.35">
      <c r="A391" s="3" t="str">
        <f t="shared" si="6"/>
        <v>Chez Reavie</v>
      </c>
      <c r="B391" s="4">
        <v>46040</v>
      </c>
      <c r="C391" t="s">
        <v>772</v>
      </c>
      <c r="D391" t="s">
        <v>773</v>
      </c>
      <c r="E391" t="s">
        <v>774</v>
      </c>
      <c r="F391" t="s">
        <v>775</v>
      </c>
      <c r="I391" t="s">
        <v>952</v>
      </c>
      <c r="J391" t="s">
        <v>953</v>
      </c>
      <c r="K391" t="s">
        <v>435</v>
      </c>
      <c r="L391">
        <v>76</v>
      </c>
      <c r="M391">
        <v>69</v>
      </c>
      <c r="Q391">
        <v>145</v>
      </c>
      <c r="R391">
        <v>71.709999999999994</v>
      </c>
      <c r="S391">
        <v>71.62</v>
      </c>
      <c r="T391">
        <v>79.53</v>
      </c>
      <c r="U391">
        <v>72.05</v>
      </c>
      <c r="Y391">
        <v>75.790000000000006</v>
      </c>
      <c r="Z391">
        <v>129</v>
      </c>
      <c r="AA391">
        <v>128</v>
      </c>
      <c r="AE391">
        <v>14</v>
      </c>
      <c r="AF391">
        <v>16</v>
      </c>
      <c r="AJ391">
        <v>128</v>
      </c>
      <c r="AM391" s="5"/>
      <c r="AO391" s="5"/>
      <c r="AQ391" s="5"/>
      <c r="AU391" s="5"/>
    </row>
    <row r="392" spans="1:47" x14ac:dyDescent="0.35">
      <c r="A392" s="3" t="str">
        <f t="shared" si="6"/>
        <v>Alistair Docherty</v>
      </c>
      <c r="B392" s="4">
        <v>46040</v>
      </c>
      <c r="C392" t="s">
        <v>772</v>
      </c>
      <c r="D392" t="s">
        <v>773</v>
      </c>
      <c r="E392" t="s">
        <v>774</v>
      </c>
      <c r="F392" t="s">
        <v>775</v>
      </c>
      <c r="I392" t="s">
        <v>954</v>
      </c>
      <c r="J392" t="s">
        <v>955</v>
      </c>
      <c r="K392" t="s">
        <v>435</v>
      </c>
      <c r="L392">
        <v>78</v>
      </c>
      <c r="M392">
        <v>69</v>
      </c>
      <c r="Q392">
        <v>147</v>
      </c>
      <c r="R392">
        <v>71.709999999999994</v>
      </c>
      <c r="S392">
        <v>71.62</v>
      </c>
      <c r="T392">
        <v>81.53</v>
      </c>
      <c r="U392">
        <v>72.05</v>
      </c>
      <c r="Y392">
        <v>76.790000000000006</v>
      </c>
      <c r="Z392">
        <v>131</v>
      </c>
      <c r="AA392">
        <v>129</v>
      </c>
      <c r="AE392">
        <v>16</v>
      </c>
      <c r="AF392">
        <v>18</v>
      </c>
      <c r="AJ392">
        <v>129</v>
      </c>
      <c r="AM392" s="5"/>
      <c r="AO392" s="5"/>
      <c r="AQ392" s="5"/>
      <c r="AU392" s="5"/>
    </row>
    <row r="393" spans="1:47" x14ac:dyDescent="0.35">
      <c r="A393" s="3" t="str">
        <f t="shared" si="6"/>
        <v>Daniel Summerhays</v>
      </c>
      <c r="B393" s="4">
        <v>46040</v>
      </c>
      <c r="C393" t="s">
        <v>772</v>
      </c>
      <c r="D393" t="s">
        <v>773</v>
      </c>
      <c r="E393" t="s">
        <v>774</v>
      </c>
      <c r="F393" t="s">
        <v>775</v>
      </c>
      <c r="I393" t="s">
        <v>945</v>
      </c>
      <c r="J393" t="s">
        <v>345</v>
      </c>
      <c r="K393" t="s">
        <v>435</v>
      </c>
      <c r="L393">
        <v>73</v>
      </c>
      <c r="M393">
        <v>74</v>
      </c>
      <c r="Q393">
        <v>147</v>
      </c>
      <c r="R393">
        <v>71.709999999999994</v>
      </c>
      <c r="S393">
        <v>71.62</v>
      </c>
      <c r="T393">
        <v>76.53</v>
      </c>
      <c r="U393">
        <v>77.05</v>
      </c>
      <c r="Y393">
        <v>76.790000000000006</v>
      </c>
      <c r="Z393">
        <v>123</v>
      </c>
      <c r="AA393">
        <v>129</v>
      </c>
      <c r="AE393">
        <v>11</v>
      </c>
      <c r="AF393">
        <v>18</v>
      </c>
      <c r="AJ393">
        <v>129</v>
      </c>
      <c r="AM393" s="5"/>
      <c r="AO393" s="5"/>
      <c r="AQ393" s="5"/>
      <c r="AU393" s="5"/>
    </row>
    <row r="394" spans="1:47" x14ac:dyDescent="0.35">
      <c r="A394" s="3" t="str">
        <f t="shared" si="6"/>
        <v>Braden Thornberry</v>
      </c>
      <c r="B394" s="4">
        <v>46040</v>
      </c>
      <c r="C394" t="s">
        <v>772</v>
      </c>
      <c r="D394" t="s">
        <v>773</v>
      </c>
      <c r="E394" t="s">
        <v>774</v>
      </c>
      <c r="F394" t="s">
        <v>775</v>
      </c>
      <c r="I394" t="s">
        <v>956</v>
      </c>
      <c r="J394" t="s">
        <v>351</v>
      </c>
      <c r="K394" t="s">
        <v>435</v>
      </c>
      <c r="L394">
        <v>77</v>
      </c>
      <c r="M394">
        <v>71</v>
      </c>
      <c r="Q394">
        <v>148</v>
      </c>
      <c r="R394">
        <v>71.709999999999994</v>
      </c>
      <c r="S394">
        <v>71.62</v>
      </c>
      <c r="T394">
        <v>80.53</v>
      </c>
      <c r="U394">
        <v>74.05</v>
      </c>
      <c r="Y394">
        <v>77.290000000000006</v>
      </c>
      <c r="Z394">
        <v>130</v>
      </c>
      <c r="AA394">
        <v>131</v>
      </c>
      <c r="AE394">
        <v>15</v>
      </c>
      <c r="AF394">
        <v>19</v>
      </c>
      <c r="AJ394">
        <v>131</v>
      </c>
      <c r="AM394" s="5"/>
      <c r="AO394" s="5"/>
      <c r="AQ394" s="5"/>
      <c r="AU394" s="5"/>
    </row>
    <row r="395" spans="1:47" x14ac:dyDescent="0.35">
      <c r="A395" s="3" t="str">
        <f t="shared" si="6"/>
        <v>Chris Gotterup</v>
      </c>
      <c r="B395" s="4">
        <v>46040</v>
      </c>
      <c r="C395" t="s">
        <v>957</v>
      </c>
      <c r="D395" t="s">
        <v>958</v>
      </c>
      <c r="E395" t="s">
        <v>959</v>
      </c>
      <c r="F395" t="s">
        <v>960</v>
      </c>
      <c r="I395" t="s">
        <v>961</v>
      </c>
      <c r="J395" t="s">
        <v>469</v>
      </c>
      <c r="K395">
        <v>1</v>
      </c>
      <c r="L395">
        <v>63</v>
      </c>
      <c r="M395">
        <v>69</v>
      </c>
      <c r="N395">
        <v>68</v>
      </c>
      <c r="O395">
        <v>64</v>
      </c>
      <c r="Q395">
        <v>264</v>
      </c>
      <c r="R395">
        <v>70.2</v>
      </c>
      <c r="S395">
        <v>70</v>
      </c>
      <c r="T395">
        <v>64.42</v>
      </c>
      <c r="U395">
        <v>69.11</v>
      </c>
      <c r="V395">
        <v>67.86</v>
      </c>
      <c r="W395">
        <v>66.08</v>
      </c>
      <c r="Y395">
        <v>66.87</v>
      </c>
      <c r="Z395">
        <v>3</v>
      </c>
      <c r="AA395">
        <v>6</v>
      </c>
      <c r="AB395">
        <v>2</v>
      </c>
      <c r="AC395">
        <v>1</v>
      </c>
      <c r="AE395">
        <v>1</v>
      </c>
      <c r="AF395">
        <v>1</v>
      </c>
      <c r="AG395">
        <v>2</v>
      </c>
      <c r="AH395">
        <v>-2</v>
      </c>
      <c r="AJ395">
        <v>1</v>
      </c>
      <c r="AM395" s="5"/>
      <c r="AO395" s="5"/>
      <c r="AQ395" s="5"/>
      <c r="AU395" s="5"/>
    </row>
    <row r="396" spans="1:47" x14ac:dyDescent="0.35">
      <c r="A396" s="3" t="str">
        <f t="shared" si="6"/>
        <v>Ryan Gerard</v>
      </c>
      <c r="B396" s="4">
        <v>46040</v>
      </c>
      <c r="C396" t="s">
        <v>957</v>
      </c>
      <c r="D396" t="s">
        <v>958</v>
      </c>
      <c r="E396" t="s">
        <v>959</v>
      </c>
      <c r="F396" t="s">
        <v>960</v>
      </c>
      <c r="I396" t="s">
        <v>962</v>
      </c>
      <c r="J396" t="s">
        <v>719</v>
      </c>
      <c r="K396">
        <v>2</v>
      </c>
      <c r="L396">
        <v>69</v>
      </c>
      <c r="M396">
        <v>64</v>
      </c>
      <c r="N396">
        <v>68</v>
      </c>
      <c r="O396">
        <v>65</v>
      </c>
      <c r="Q396">
        <v>266</v>
      </c>
      <c r="R396">
        <v>70.2</v>
      </c>
      <c r="S396">
        <v>70</v>
      </c>
      <c r="T396">
        <v>70.42</v>
      </c>
      <c r="U396">
        <v>64.11</v>
      </c>
      <c r="V396">
        <v>67.86</v>
      </c>
      <c r="W396">
        <v>67.08</v>
      </c>
      <c r="Y396">
        <v>67.37</v>
      </c>
      <c r="Z396">
        <v>59</v>
      </c>
      <c r="AA396">
        <v>10</v>
      </c>
      <c r="AB396">
        <v>5</v>
      </c>
      <c r="AC396">
        <v>2</v>
      </c>
      <c r="AE396">
        <v>7</v>
      </c>
      <c r="AF396">
        <v>2</v>
      </c>
      <c r="AG396">
        <v>3</v>
      </c>
      <c r="AH396">
        <v>2</v>
      </c>
      <c r="AJ396">
        <v>2</v>
      </c>
      <c r="AM396" s="5"/>
      <c r="AO396" s="5"/>
      <c r="AQ396" s="5"/>
      <c r="AU396" s="5"/>
    </row>
    <row r="397" spans="1:47" x14ac:dyDescent="0.35">
      <c r="A397" s="3" t="str">
        <f t="shared" si="6"/>
        <v>Patrick Rodgers</v>
      </c>
      <c r="B397" s="4">
        <v>46040</v>
      </c>
      <c r="C397" t="s">
        <v>957</v>
      </c>
      <c r="D397" t="s">
        <v>958</v>
      </c>
      <c r="E397" t="s">
        <v>959</v>
      </c>
      <c r="F397" t="s">
        <v>960</v>
      </c>
      <c r="I397" t="s">
        <v>963</v>
      </c>
      <c r="J397" t="s">
        <v>504</v>
      </c>
      <c r="K397">
        <v>3</v>
      </c>
      <c r="L397">
        <v>66</v>
      </c>
      <c r="M397">
        <v>67</v>
      </c>
      <c r="N397">
        <v>69</v>
      </c>
      <c r="O397">
        <v>65</v>
      </c>
      <c r="Q397">
        <v>267</v>
      </c>
      <c r="R397">
        <v>70.2</v>
      </c>
      <c r="S397">
        <v>70</v>
      </c>
      <c r="T397">
        <v>67.42</v>
      </c>
      <c r="U397">
        <v>67.11</v>
      </c>
      <c r="V397">
        <v>68.86</v>
      </c>
      <c r="W397">
        <v>67.08</v>
      </c>
      <c r="Y397">
        <v>67.62</v>
      </c>
      <c r="Z397">
        <v>17</v>
      </c>
      <c r="AA397">
        <v>10</v>
      </c>
      <c r="AB397">
        <v>8</v>
      </c>
      <c r="AC397">
        <v>3</v>
      </c>
      <c r="AE397">
        <v>4</v>
      </c>
      <c r="AF397">
        <v>2</v>
      </c>
      <c r="AG397">
        <v>4</v>
      </c>
      <c r="AH397">
        <v>3</v>
      </c>
      <c r="AJ397">
        <v>3</v>
      </c>
      <c r="AM397" s="5"/>
      <c r="AO397" s="5"/>
      <c r="AQ397" s="5"/>
      <c r="AU397" s="5"/>
    </row>
    <row r="398" spans="1:47" x14ac:dyDescent="0.35">
      <c r="A398" s="3" t="str">
        <f t="shared" si="6"/>
        <v>Jacob Bridgeman</v>
      </c>
      <c r="B398" s="4">
        <v>46040</v>
      </c>
      <c r="C398" t="s">
        <v>957</v>
      </c>
      <c r="D398" t="s">
        <v>958</v>
      </c>
      <c r="E398" t="s">
        <v>959</v>
      </c>
      <c r="F398" t="s">
        <v>960</v>
      </c>
      <c r="I398" t="s">
        <v>964</v>
      </c>
      <c r="J398" t="s">
        <v>564</v>
      </c>
      <c r="K398">
        <v>4</v>
      </c>
      <c r="L398">
        <v>69</v>
      </c>
      <c r="M398">
        <v>68</v>
      </c>
      <c r="N398">
        <v>67</v>
      </c>
      <c r="O398">
        <v>64</v>
      </c>
      <c r="Q398">
        <v>268</v>
      </c>
      <c r="R398">
        <v>70.2</v>
      </c>
      <c r="S398">
        <v>70</v>
      </c>
      <c r="T398">
        <v>70.42</v>
      </c>
      <c r="U398">
        <v>68.11</v>
      </c>
      <c r="V398">
        <v>66.86</v>
      </c>
      <c r="W398">
        <v>66.08</v>
      </c>
      <c r="Y398">
        <v>67.87</v>
      </c>
      <c r="Z398">
        <v>59</v>
      </c>
      <c r="AA398">
        <v>36</v>
      </c>
      <c r="AB398">
        <v>13</v>
      </c>
      <c r="AC398">
        <v>4</v>
      </c>
      <c r="AE398">
        <v>7</v>
      </c>
      <c r="AF398">
        <v>6</v>
      </c>
      <c r="AG398">
        <v>6</v>
      </c>
      <c r="AH398">
        <v>4</v>
      </c>
      <c r="AJ398">
        <v>4</v>
      </c>
      <c r="AM398" s="5"/>
      <c r="AO398" s="5"/>
      <c r="AQ398" s="5"/>
      <c r="AU398" s="5"/>
    </row>
    <row r="399" spans="1:47" x14ac:dyDescent="0.35">
      <c r="A399" s="3" t="str">
        <f t="shared" si="6"/>
        <v>Robert MacIntyre</v>
      </c>
      <c r="B399" s="4">
        <v>46040</v>
      </c>
      <c r="C399" t="s">
        <v>957</v>
      </c>
      <c r="D399" t="s">
        <v>958</v>
      </c>
      <c r="E399" t="s">
        <v>959</v>
      </c>
      <c r="F399" t="s">
        <v>960</v>
      </c>
      <c r="I399" t="s">
        <v>965</v>
      </c>
      <c r="J399" t="s">
        <v>966</v>
      </c>
      <c r="K399">
        <v>4</v>
      </c>
      <c r="L399">
        <v>67</v>
      </c>
      <c r="M399">
        <v>71</v>
      </c>
      <c r="N399">
        <v>67</v>
      </c>
      <c r="O399">
        <v>63</v>
      </c>
      <c r="Q399">
        <v>268</v>
      </c>
      <c r="R399">
        <v>70.2</v>
      </c>
      <c r="S399">
        <v>70</v>
      </c>
      <c r="T399">
        <v>68.42</v>
      </c>
      <c r="U399">
        <v>71.11</v>
      </c>
      <c r="V399">
        <v>66.86</v>
      </c>
      <c r="W399">
        <v>65.08</v>
      </c>
      <c r="Y399">
        <v>67.87</v>
      </c>
      <c r="Z399">
        <v>29</v>
      </c>
      <c r="AA399">
        <v>47</v>
      </c>
      <c r="AB399">
        <v>20</v>
      </c>
      <c r="AC399">
        <v>4</v>
      </c>
      <c r="AE399">
        <v>5</v>
      </c>
      <c r="AF399">
        <v>7</v>
      </c>
      <c r="AG399">
        <v>7</v>
      </c>
      <c r="AH399">
        <v>4</v>
      </c>
      <c r="AJ399">
        <v>4</v>
      </c>
      <c r="AM399" s="5"/>
      <c r="AO399" s="5"/>
      <c r="AQ399" s="5"/>
      <c r="AU399" s="5"/>
    </row>
    <row r="400" spans="1:47" x14ac:dyDescent="0.35">
      <c r="A400" s="3" t="str">
        <f t="shared" si="6"/>
        <v>Daniel Berger</v>
      </c>
      <c r="B400" s="4">
        <v>46040</v>
      </c>
      <c r="C400" t="s">
        <v>957</v>
      </c>
      <c r="D400" t="s">
        <v>958</v>
      </c>
      <c r="E400" t="s">
        <v>959</v>
      </c>
      <c r="F400" t="s">
        <v>960</v>
      </c>
      <c r="I400" t="s">
        <v>967</v>
      </c>
      <c r="J400" t="s">
        <v>345</v>
      </c>
      <c r="K400">
        <v>6</v>
      </c>
      <c r="L400">
        <v>66</v>
      </c>
      <c r="M400">
        <v>70</v>
      </c>
      <c r="N400">
        <v>69</v>
      </c>
      <c r="O400">
        <v>64</v>
      </c>
      <c r="Q400">
        <v>269</v>
      </c>
      <c r="R400">
        <v>70.2</v>
      </c>
      <c r="S400">
        <v>70</v>
      </c>
      <c r="T400">
        <v>67.42</v>
      </c>
      <c r="U400">
        <v>70.11</v>
      </c>
      <c r="V400">
        <v>68.86</v>
      </c>
      <c r="W400">
        <v>66.08</v>
      </c>
      <c r="Y400">
        <v>68.12</v>
      </c>
      <c r="Z400">
        <v>17</v>
      </c>
      <c r="AA400">
        <v>28</v>
      </c>
      <c r="AB400">
        <v>20</v>
      </c>
      <c r="AC400">
        <v>6</v>
      </c>
      <c r="AE400">
        <v>4</v>
      </c>
      <c r="AF400">
        <v>5</v>
      </c>
      <c r="AG400">
        <v>7</v>
      </c>
      <c r="AH400">
        <v>5</v>
      </c>
      <c r="AJ400">
        <v>6</v>
      </c>
      <c r="AM400" s="5"/>
      <c r="AO400" s="5"/>
      <c r="AQ400" s="5"/>
      <c r="AU400" s="5"/>
    </row>
    <row r="401" spans="1:47" x14ac:dyDescent="0.35">
      <c r="A401" s="3" t="str">
        <f t="shared" si="6"/>
        <v>Harry Hall</v>
      </c>
      <c r="B401" s="4">
        <v>46040</v>
      </c>
      <c r="C401" t="s">
        <v>957</v>
      </c>
      <c r="D401" t="s">
        <v>958</v>
      </c>
      <c r="E401" t="s">
        <v>959</v>
      </c>
      <c r="F401" t="s">
        <v>960</v>
      </c>
      <c r="I401" t="s">
        <v>968</v>
      </c>
      <c r="J401" t="s">
        <v>514</v>
      </c>
      <c r="K401">
        <v>6</v>
      </c>
      <c r="L401">
        <v>65</v>
      </c>
      <c r="M401">
        <v>69</v>
      </c>
      <c r="N401">
        <v>66</v>
      </c>
      <c r="O401">
        <v>69</v>
      </c>
      <c r="Q401">
        <v>269</v>
      </c>
      <c r="R401">
        <v>70.2</v>
      </c>
      <c r="S401">
        <v>70</v>
      </c>
      <c r="T401">
        <v>66.42</v>
      </c>
      <c r="U401">
        <v>69.11</v>
      </c>
      <c r="V401">
        <v>65.86</v>
      </c>
      <c r="W401">
        <v>71.08</v>
      </c>
      <c r="Y401">
        <v>68.12</v>
      </c>
      <c r="Z401">
        <v>10</v>
      </c>
      <c r="AA401">
        <v>14</v>
      </c>
      <c r="AB401">
        <v>2</v>
      </c>
      <c r="AC401">
        <v>6</v>
      </c>
      <c r="AE401">
        <v>3</v>
      </c>
      <c r="AF401">
        <v>3</v>
      </c>
      <c r="AG401">
        <v>2</v>
      </c>
      <c r="AH401">
        <v>5</v>
      </c>
      <c r="AJ401">
        <v>6</v>
      </c>
      <c r="AM401" s="5"/>
      <c r="AO401" s="5"/>
      <c r="AQ401" s="5"/>
      <c r="AU401" s="5"/>
    </row>
    <row r="402" spans="1:47" x14ac:dyDescent="0.35">
      <c r="A402" s="3" t="str">
        <f t="shared" si="6"/>
        <v>Lee Hodges</v>
      </c>
      <c r="B402" s="4">
        <v>46040</v>
      </c>
      <c r="C402" t="s">
        <v>957</v>
      </c>
      <c r="D402" t="s">
        <v>958</v>
      </c>
      <c r="E402" t="s">
        <v>959</v>
      </c>
      <c r="F402" t="s">
        <v>960</v>
      </c>
      <c r="I402" t="s">
        <v>969</v>
      </c>
      <c r="J402" t="s">
        <v>454</v>
      </c>
      <c r="K402">
        <v>6</v>
      </c>
      <c r="L402">
        <v>70</v>
      </c>
      <c r="M402">
        <v>67</v>
      </c>
      <c r="N402">
        <v>67</v>
      </c>
      <c r="O402">
        <v>65</v>
      </c>
      <c r="Q402">
        <v>269</v>
      </c>
      <c r="R402">
        <v>70.2</v>
      </c>
      <c r="S402">
        <v>70</v>
      </c>
      <c r="T402">
        <v>71.42</v>
      </c>
      <c r="U402">
        <v>67.11</v>
      </c>
      <c r="V402">
        <v>66.86</v>
      </c>
      <c r="W402">
        <v>67.08</v>
      </c>
      <c r="Y402">
        <v>68.12</v>
      </c>
      <c r="Z402">
        <v>80</v>
      </c>
      <c r="AA402">
        <v>36</v>
      </c>
      <c r="AB402">
        <v>13</v>
      </c>
      <c r="AC402">
        <v>6</v>
      </c>
      <c r="AE402">
        <v>8</v>
      </c>
      <c r="AF402">
        <v>6</v>
      </c>
      <c r="AG402">
        <v>6</v>
      </c>
      <c r="AH402">
        <v>5</v>
      </c>
      <c r="AJ402">
        <v>6</v>
      </c>
      <c r="AM402" s="5"/>
      <c r="AO402" s="5"/>
      <c r="AQ402" s="5"/>
      <c r="AU402" s="5"/>
    </row>
    <row r="403" spans="1:47" x14ac:dyDescent="0.35">
      <c r="A403" s="3" t="str">
        <f t="shared" si="6"/>
        <v>Taylor Pendrith</v>
      </c>
      <c r="B403" s="4">
        <v>46040</v>
      </c>
      <c r="C403" t="s">
        <v>957</v>
      </c>
      <c r="D403" t="s">
        <v>958</v>
      </c>
      <c r="E403" t="s">
        <v>959</v>
      </c>
      <c r="F403" t="s">
        <v>960</v>
      </c>
      <c r="I403" t="s">
        <v>970</v>
      </c>
      <c r="J403" t="s">
        <v>777</v>
      </c>
      <c r="K403">
        <v>6</v>
      </c>
      <c r="L403">
        <v>69</v>
      </c>
      <c r="M403">
        <v>68</v>
      </c>
      <c r="N403">
        <v>68</v>
      </c>
      <c r="O403">
        <v>64</v>
      </c>
      <c r="Q403">
        <v>269</v>
      </c>
      <c r="R403">
        <v>70.2</v>
      </c>
      <c r="S403">
        <v>70</v>
      </c>
      <c r="T403">
        <v>70.42</v>
      </c>
      <c r="U403">
        <v>68.11</v>
      </c>
      <c r="V403">
        <v>67.86</v>
      </c>
      <c r="W403">
        <v>66.08</v>
      </c>
      <c r="Y403">
        <v>68.12</v>
      </c>
      <c r="Z403">
        <v>59</v>
      </c>
      <c r="AA403">
        <v>36</v>
      </c>
      <c r="AB403">
        <v>20</v>
      </c>
      <c r="AC403">
        <v>6</v>
      </c>
      <c r="AE403">
        <v>7</v>
      </c>
      <c r="AF403">
        <v>6</v>
      </c>
      <c r="AG403">
        <v>7</v>
      </c>
      <c r="AH403">
        <v>5</v>
      </c>
      <c r="AJ403">
        <v>6</v>
      </c>
      <c r="AM403" s="5"/>
      <c r="AO403" s="5"/>
      <c r="AQ403" s="5"/>
      <c r="AU403" s="5"/>
    </row>
    <row r="404" spans="1:47" x14ac:dyDescent="0.35">
      <c r="A404" s="3" t="str">
        <f t="shared" si="6"/>
        <v>Davis Riley</v>
      </c>
      <c r="B404" s="4">
        <v>46040</v>
      </c>
      <c r="C404" t="s">
        <v>957</v>
      </c>
      <c r="D404" t="s">
        <v>958</v>
      </c>
      <c r="E404" t="s">
        <v>959</v>
      </c>
      <c r="F404" t="s">
        <v>960</v>
      </c>
      <c r="I404" t="s">
        <v>401</v>
      </c>
      <c r="J404" t="s">
        <v>502</v>
      </c>
      <c r="K404">
        <v>6</v>
      </c>
      <c r="L404">
        <v>67</v>
      </c>
      <c r="M404">
        <v>64</v>
      </c>
      <c r="N404">
        <v>67</v>
      </c>
      <c r="O404">
        <v>71</v>
      </c>
      <c r="Q404">
        <v>269</v>
      </c>
      <c r="R404">
        <v>70.2</v>
      </c>
      <c r="S404">
        <v>70</v>
      </c>
      <c r="T404">
        <v>68.42</v>
      </c>
      <c r="U404">
        <v>64.11</v>
      </c>
      <c r="V404">
        <v>66.86</v>
      </c>
      <c r="W404">
        <v>73.08</v>
      </c>
      <c r="Y404">
        <v>68.12</v>
      </c>
      <c r="Z404">
        <v>29</v>
      </c>
      <c r="AA404">
        <v>1</v>
      </c>
      <c r="AB404">
        <v>1</v>
      </c>
      <c r="AC404">
        <v>6</v>
      </c>
      <c r="AE404">
        <v>5</v>
      </c>
      <c r="AF404">
        <v>0</v>
      </c>
      <c r="AG404">
        <v>-2</v>
      </c>
      <c r="AH404">
        <v>5</v>
      </c>
      <c r="AJ404">
        <v>6</v>
      </c>
      <c r="AM404" s="5"/>
      <c r="AO404" s="5"/>
      <c r="AQ404" s="5"/>
      <c r="AU404" s="5"/>
    </row>
    <row r="405" spans="1:47" x14ac:dyDescent="0.35">
      <c r="A405" s="3" t="str">
        <f t="shared" si="6"/>
        <v>Si Woo Kim</v>
      </c>
      <c r="B405" s="4">
        <v>46040</v>
      </c>
      <c r="C405" t="s">
        <v>957</v>
      </c>
      <c r="D405" t="s">
        <v>958</v>
      </c>
      <c r="E405" t="s">
        <v>959</v>
      </c>
      <c r="F405" t="s">
        <v>960</v>
      </c>
      <c r="I405" t="s">
        <v>816</v>
      </c>
      <c r="J405" t="s">
        <v>971</v>
      </c>
      <c r="K405">
        <v>11</v>
      </c>
      <c r="L405">
        <v>69</v>
      </c>
      <c r="M405">
        <v>66</v>
      </c>
      <c r="N405">
        <v>68</v>
      </c>
      <c r="O405">
        <v>67</v>
      </c>
      <c r="Q405">
        <v>270</v>
      </c>
      <c r="R405">
        <v>70.2</v>
      </c>
      <c r="S405">
        <v>70</v>
      </c>
      <c r="T405">
        <v>70.42</v>
      </c>
      <c r="U405">
        <v>66.11</v>
      </c>
      <c r="V405">
        <v>67.86</v>
      </c>
      <c r="W405">
        <v>69.08</v>
      </c>
      <c r="Y405">
        <v>68.37</v>
      </c>
      <c r="Z405">
        <v>59</v>
      </c>
      <c r="AA405">
        <v>22</v>
      </c>
      <c r="AB405">
        <v>11</v>
      </c>
      <c r="AC405">
        <v>11</v>
      </c>
      <c r="AE405">
        <v>7</v>
      </c>
      <c r="AF405">
        <v>4</v>
      </c>
      <c r="AG405">
        <v>5</v>
      </c>
      <c r="AH405">
        <v>6</v>
      </c>
      <c r="AJ405">
        <v>11</v>
      </c>
      <c r="AM405" s="5"/>
      <c r="AO405" s="5"/>
      <c r="AQ405" s="5"/>
      <c r="AU405" s="5"/>
    </row>
    <row r="406" spans="1:47" x14ac:dyDescent="0.35">
      <c r="A406" s="3" t="str">
        <f t="shared" si="6"/>
        <v>Jake Knapp</v>
      </c>
      <c r="B406" s="4">
        <v>46040</v>
      </c>
      <c r="C406" t="s">
        <v>957</v>
      </c>
      <c r="D406" t="s">
        <v>958</v>
      </c>
      <c r="E406" t="s">
        <v>959</v>
      </c>
      <c r="F406" t="s">
        <v>960</v>
      </c>
      <c r="I406" t="s">
        <v>972</v>
      </c>
      <c r="J406" t="s">
        <v>347</v>
      </c>
      <c r="K406">
        <v>11</v>
      </c>
      <c r="L406">
        <v>66</v>
      </c>
      <c r="M406">
        <v>68</v>
      </c>
      <c r="N406">
        <v>70</v>
      </c>
      <c r="O406">
        <v>66</v>
      </c>
      <c r="Q406">
        <v>270</v>
      </c>
      <c r="R406">
        <v>70.2</v>
      </c>
      <c r="S406">
        <v>70</v>
      </c>
      <c r="T406">
        <v>67.42</v>
      </c>
      <c r="U406">
        <v>68.11</v>
      </c>
      <c r="V406">
        <v>69.86</v>
      </c>
      <c r="W406">
        <v>68.08</v>
      </c>
      <c r="Y406">
        <v>68.37</v>
      </c>
      <c r="Z406">
        <v>17</v>
      </c>
      <c r="AA406">
        <v>14</v>
      </c>
      <c r="AB406">
        <v>13</v>
      </c>
      <c r="AC406">
        <v>11</v>
      </c>
      <c r="AE406">
        <v>4</v>
      </c>
      <c r="AF406">
        <v>3</v>
      </c>
      <c r="AG406">
        <v>6</v>
      </c>
      <c r="AH406">
        <v>6</v>
      </c>
      <c r="AJ406">
        <v>11</v>
      </c>
      <c r="AM406" s="5"/>
      <c r="AO406" s="5"/>
      <c r="AQ406" s="5"/>
      <c r="AU406" s="5"/>
    </row>
    <row r="407" spans="1:47" x14ac:dyDescent="0.35">
      <c r="A407" s="3" t="str">
        <f t="shared" si="6"/>
        <v>Pierceson Coody</v>
      </c>
      <c r="B407" s="4">
        <v>46040</v>
      </c>
      <c r="C407" t="s">
        <v>957</v>
      </c>
      <c r="D407" t="s">
        <v>958</v>
      </c>
      <c r="E407" t="s">
        <v>959</v>
      </c>
      <c r="F407" t="s">
        <v>960</v>
      </c>
      <c r="I407" t="s">
        <v>855</v>
      </c>
      <c r="J407" t="s">
        <v>973</v>
      </c>
      <c r="K407">
        <v>13</v>
      </c>
      <c r="L407">
        <v>68</v>
      </c>
      <c r="M407">
        <v>70</v>
      </c>
      <c r="N407">
        <v>69</v>
      </c>
      <c r="O407">
        <v>64</v>
      </c>
      <c r="Q407">
        <v>271</v>
      </c>
      <c r="R407">
        <v>70.2</v>
      </c>
      <c r="S407">
        <v>70</v>
      </c>
      <c r="T407">
        <v>69.42</v>
      </c>
      <c r="U407">
        <v>70.11</v>
      </c>
      <c r="V407">
        <v>68.86</v>
      </c>
      <c r="W407">
        <v>66.08</v>
      </c>
      <c r="Y407">
        <v>68.62</v>
      </c>
      <c r="Z407">
        <v>41</v>
      </c>
      <c r="AA407">
        <v>47</v>
      </c>
      <c r="AB407">
        <v>43</v>
      </c>
      <c r="AC407">
        <v>13</v>
      </c>
      <c r="AE407">
        <v>6</v>
      </c>
      <c r="AF407">
        <v>7</v>
      </c>
      <c r="AG407">
        <v>9</v>
      </c>
      <c r="AH407">
        <v>7</v>
      </c>
      <c r="AJ407">
        <v>13</v>
      </c>
      <c r="AM407" s="5"/>
      <c r="AO407" s="5"/>
      <c r="AQ407" s="5"/>
      <c r="AU407" s="5"/>
    </row>
    <row r="408" spans="1:47" x14ac:dyDescent="0.35">
      <c r="A408" s="3" t="str">
        <f t="shared" si="6"/>
        <v>Seonghyeon Kim</v>
      </c>
      <c r="B408" s="4">
        <v>46040</v>
      </c>
      <c r="C408" t="s">
        <v>957</v>
      </c>
      <c r="D408" t="s">
        <v>958</v>
      </c>
      <c r="E408" t="s">
        <v>959</v>
      </c>
      <c r="F408" t="s">
        <v>960</v>
      </c>
      <c r="I408" t="s">
        <v>816</v>
      </c>
      <c r="J408" t="s">
        <v>974</v>
      </c>
      <c r="K408">
        <v>13</v>
      </c>
      <c r="L408">
        <v>63</v>
      </c>
      <c r="M408">
        <v>68</v>
      </c>
      <c r="N408">
        <v>72</v>
      </c>
      <c r="O408">
        <v>68</v>
      </c>
      <c r="Q408">
        <v>271</v>
      </c>
      <c r="R408">
        <v>70.2</v>
      </c>
      <c r="S408">
        <v>70</v>
      </c>
      <c r="T408">
        <v>64.42</v>
      </c>
      <c r="U408">
        <v>68.11</v>
      </c>
      <c r="V408">
        <v>71.86</v>
      </c>
      <c r="W408">
        <v>70.08</v>
      </c>
      <c r="Y408">
        <v>68.62</v>
      </c>
      <c r="Z408">
        <v>3</v>
      </c>
      <c r="AA408">
        <v>1</v>
      </c>
      <c r="AB408">
        <v>11</v>
      </c>
      <c r="AC408">
        <v>13</v>
      </c>
      <c r="AE408">
        <v>1</v>
      </c>
      <c r="AF408">
        <v>0</v>
      </c>
      <c r="AG408">
        <v>5</v>
      </c>
      <c r="AH408">
        <v>7</v>
      </c>
      <c r="AJ408">
        <v>13</v>
      </c>
      <c r="AM408" s="5"/>
      <c r="AO408" s="5"/>
      <c r="AQ408" s="5"/>
      <c r="AU408" s="5"/>
    </row>
    <row r="409" spans="1:47" x14ac:dyDescent="0.35">
      <c r="A409" s="3" t="str">
        <f t="shared" si="6"/>
        <v>Hideki Matsuyama</v>
      </c>
      <c r="B409" s="4">
        <v>46040</v>
      </c>
      <c r="C409" t="s">
        <v>957</v>
      </c>
      <c r="D409" t="s">
        <v>958</v>
      </c>
      <c r="E409" t="s">
        <v>959</v>
      </c>
      <c r="F409" t="s">
        <v>960</v>
      </c>
      <c r="I409" t="s">
        <v>975</v>
      </c>
      <c r="J409" t="s">
        <v>976</v>
      </c>
      <c r="K409">
        <v>13</v>
      </c>
      <c r="L409">
        <v>69</v>
      </c>
      <c r="M409">
        <v>70</v>
      </c>
      <c r="N409">
        <v>65</v>
      </c>
      <c r="O409">
        <v>67</v>
      </c>
      <c r="Q409">
        <v>271</v>
      </c>
      <c r="R409">
        <v>70.2</v>
      </c>
      <c r="S409">
        <v>70</v>
      </c>
      <c r="T409">
        <v>70.42</v>
      </c>
      <c r="U409">
        <v>70.11</v>
      </c>
      <c r="V409">
        <v>64.86</v>
      </c>
      <c r="W409">
        <v>69.08</v>
      </c>
      <c r="Y409">
        <v>68.62</v>
      </c>
      <c r="Z409">
        <v>59</v>
      </c>
      <c r="AA409">
        <v>59</v>
      </c>
      <c r="AB409">
        <v>13</v>
      </c>
      <c r="AC409">
        <v>13</v>
      </c>
      <c r="AE409">
        <v>7</v>
      </c>
      <c r="AF409">
        <v>8</v>
      </c>
      <c r="AG409">
        <v>6</v>
      </c>
      <c r="AH409">
        <v>7</v>
      </c>
      <c r="AJ409">
        <v>13</v>
      </c>
      <c r="AM409" s="5"/>
      <c r="AO409" s="5"/>
      <c r="AQ409" s="5"/>
      <c r="AU409" s="5"/>
    </row>
    <row r="410" spans="1:47" x14ac:dyDescent="0.35">
      <c r="A410" s="3" t="str">
        <f t="shared" si="6"/>
        <v>Kevin Roy</v>
      </c>
      <c r="B410" s="4">
        <v>46040</v>
      </c>
      <c r="C410" t="s">
        <v>957</v>
      </c>
      <c r="D410" t="s">
        <v>958</v>
      </c>
      <c r="E410" t="s">
        <v>959</v>
      </c>
      <c r="F410" t="s">
        <v>960</v>
      </c>
      <c r="I410" t="s">
        <v>977</v>
      </c>
      <c r="J410" t="s">
        <v>643</v>
      </c>
      <c r="K410">
        <v>13</v>
      </c>
      <c r="L410">
        <v>62</v>
      </c>
      <c r="M410">
        <v>69</v>
      </c>
      <c r="N410">
        <v>69</v>
      </c>
      <c r="O410">
        <v>71</v>
      </c>
      <c r="Q410">
        <v>271</v>
      </c>
      <c r="R410">
        <v>70.2</v>
      </c>
      <c r="S410">
        <v>70</v>
      </c>
      <c r="T410">
        <v>63.42</v>
      </c>
      <c r="U410">
        <v>69.11</v>
      </c>
      <c r="V410">
        <v>68.86</v>
      </c>
      <c r="W410">
        <v>73.08</v>
      </c>
      <c r="Y410">
        <v>68.62</v>
      </c>
      <c r="Z410">
        <v>1</v>
      </c>
      <c r="AA410">
        <v>1</v>
      </c>
      <c r="AB410">
        <v>2</v>
      </c>
      <c r="AC410">
        <v>13</v>
      </c>
      <c r="AE410">
        <v>0</v>
      </c>
      <c r="AF410">
        <v>0</v>
      </c>
      <c r="AG410">
        <v>2</v>
      </c>
      <c r="AH410">
        <v>7</v>
      </c>
      <c r="AJ410">
        <v>13</v>
      </c>
      <c r="AM410" s="5"/>
      <c r="AO410" s="5"/>
      <c r="AQ410" s="5"/>
      <c r="AU410" s="5"/>
    </row>
    <row r="411" spans="1:47" x14ac:dyDescent="0.35">
      <c r="A411" s="3" t="str">
        <f t="shared" si="6"/>
        <v>Nick Taylor</v>
      </c>
      <c r="B411" s="4">
        <v>46040</v>
      </c>
      <c r="C411" t="s">
        <v>957</v>
      </c>
      <c r="D411" t="s">
        <v>958</v>
      </c>
      <c r="E411" t="s">
        <v>959</v>
      </c>
      <c r="F411" t="s">
        <v>960</v>
      </c>
      <c r="I411" t="s">
        <v>777</v>
      </c>
      <c r="J411" t="s">
        <v>824</v>
      </c>
      <c r="K411">
        <v>13</v>
      </c>
      <c r="L411">
        <v>62</v>
      </c>
      <c r="M411">
        <v>69</v>
      </c>
      <c r="N411">
        <v>70</v>
      </c>
      <c r="O411">
        <v>70</v>
      </c>
      <c r="Q411">
        <v>271</v>
      </c>
      <c r="R411">
        <v>70.2</v>
      </c>
      <c r="S411">
        <v>70</v>
      </c>
      <c r="T411">
        <v>63.42</v>
      </c>
      <c r="U411">
        <v>69.11</v>
      </c>
      <c r="V411">
        <v>69.86</v>
      </c>
      <c r="W411">
        <v>72.08</v>
      </c>
      <c r="Y411">
        <v>68.62</v>
      </c>
      <c r="Z411">
        <v>1</v>
      </c>
      <c r="AA411">
        <v>1</v>
      </c>
      <c r="AB411">
        <v>5</v>
      </c>
      <c r="AC411">
        <v>13</v>
      </c>
      <c r="AE411">
        <v>0</v>
      </c>
      <c r="AF411">
        <v>0</v>
      </c>
      <c r="AG411">
        <v>3</v>
      </c>
      <c r="AH411">
        <v>7</v>
      </c>
      <c r="AJ411">
        <v>13</v>
      </c>
      <c r="AM411" s="5"/>
      <c r="AO411" s="5"/>
      <c r="AQ411" s="5"/>
      <c r="AU411" s="5"/>
    </row>
    <row r="412" spans="1:47" x14ac:dyDescent="0.35">
      <c r="A412" s="3" t="str">
        <f t="shared" si="6"/>
        <v>Sudarshan Yellamaraju</v>
      </c>
      <c r="B412" s="4">
        <v>46040</v>
      </c>
      <c r="C412" t="s">
        <v>957</v>
      </c>
      <c r="D412" t="s">
        <v>958</v>
      </c>
      <c r="E412" t="s">
        <v>959</v>
      </c>
      <c r="F412" t="s">
        <v>960</v>
      </c>
      <c r="I412" t="s">
        <v>978</v>
      </c>
      <c r="J412" t="s">
        <v>979</v>
      </c>
      <c r="K412">
        <v>13</v>
      </c>
      <c r="L412">
        <v>67</v>
      </c>
      <c r="M412">
        <v>67</v>
      </c>
      <c r="N412">
        <v>72</v>
      </c>
      <c r="O412">
        <v>65</v>
      </c>
      <c r="Q412">
        <v>271</v>
      </c>
      <c r="R412">
        <v>70.2</v>
      </c>
      <c r="S412">
        <v>70</v>
      </c>
      <c r="T412">
        <v>68.42</v>
      </c>
      <c r="U412">
        <v>67.11</v>
      </c>
      <c r="V412">
        <v>71.86</v>
      </c>
      <c r="W412">
        <v>67.08</v>
      </c>
      <c r="Y412">
        <v>68.62</v>
      </c>
      <c r="Z412">
        <v>29</v>
      </c>
      <c r="AA412">
        <v>14</v>
      </c>
      <c r="AB412">
        <v>32</v>
      </c>
      <c r="AC412">
        <v>13</v>
      </c>
      <c r="AE412">
        <v>5</v>
      </c>
      <c r="AF412">
        <v>3</v>
      </c>
      <c r="AG412">
        <v>8</v>
      </c>
      <c r="AH412">
        <v>7</v>
      </c>
      <c r="AJ412">
        <v>13</v>
      </c>
      <c r="AM412" s="5"/>
      <c r="AO412" s="5"/>
      <c r="AQ412" s="5"/>
      <c r="AU412" s="5"/>
    </row>
    <row r="413" spans="1:47" x14ac:dyDescent="0.35">
      <c r="A413" s="3" t="str">
        <f t="shared" si="6"/>
        <v>Daniel Brown (Oct1994)</v>
      </c>
      <c r="B413" s="4">
        <v>46040</v>
      </c>
      <c r="C413" t="s">
        <v>957</v>
      </c>
      <c r="D413" t="s">
        <v>958</v>
      </c>
      <c r="E413" t="s">
        <v>959</v>
      </c>
      <c r="F413" t="s">
        <v>960</v>
      </c>
      <c r="I413" t="s">
        <v>980</v>
      </c>
      <c r="J413" t="s">
        <v>345</v>
      </c>
      <c r="K413">
        <v>19</v>
      </c>
      <c r="L413">
        <v>70</v>
      </c>
      <c r="M413">
        <v>67</v>
      </c>
      <c r="N413">
        <v>69</v>
      </c>
      <c r="O413">
        <v>66</v>
      </c>
      <c r="Q413">
        <v>272</v>
      </c>
      <c r="R413">
        <v>70.2</v>
      </c>
      <c r="S413">
        <v>70</v>
      </c>
      <c r="T413">
        <v>71.42</v>
      </c>
      <c r="U413">
        <v>67.11</v>
      </c>
      <c r="V413">
        <v>68.86</v>
      </c>
      <c r="W413">
        <v>68.08</v>
      </c>
      <c r="Y413">
        <v>68.87</v>
      </c>
      <c r="Z413">
        <v>80</v>
      </c>
      <c r="AA413">
        <v>36</v>
      </c>
      <c r="AB413">
        <v>32</v>
      </c>
      <c r="AC413">
        <v>19</v>
      </c>
      <c r="AE413">
        <v>8</v>
      </c>
      <c r="AF413">
        <v>6</v>
      </c>
      <c r="AG413">
        <v>8</v>
      </c>
      <c r="AH413">
        <v>8</v>
      </c>
      <c r="AJ413">
        <v>19</v>
      </c>
      <c r="AM413" s="5"/>
      <c r="AO413" s="5"/>
      <c r="AQ413" s="5"/>
      <c r="AU413" s="5"/>
    </row>
    <row r="414" spans="1:47" x14ac:dyDescent="0.35">
      <c r="A414" s="3" t="str">
        <f t="shared" si="6"/>
        <v>Ben Griffin</v>
      </c>
      <c r="B414" s="4">
        <v>46040</v>
      </c>
      <c r="C414" t="s">
        <v>957</v>
      </c>
      <c r="D414" t="s">
        <v>958</v>
      </c>
      <c r="E414" t="s">
        <v>959</v>
      </c>
      <c r="F414" t="s">
        <v>960</v>
      </c>
      <c r="I414" t="s">
        <v>375</v>
      </c>
      <c r="J414" t="s">
        <v>393</v>
      </c>
      <c r="K414">
        <v>19</v>
      </c>
      <c r="L414">
        <v>63</v>
      </c>
      <c r="M414">
        <v>71</v>
      </c>
      <c r="N414">
        <v>71</v>
      </c>
      <c r="O414">
        <v>67</v>
      </c>
      <c r="Q414">
        <v>272</v>
      </c>
      <c r="R414">
        <v>70.2</v>
      </c>
      <c r="S414">
        <v>70</v>
      </c>
      <c r="T414">
        <v>64.42</v>
      </c>
      <c r="U414">
        <v>71.11</v>
      </c>
      <c r="V414">
        <v>70.86</v>
      </c>
      <c r="W414">
        <v>69.08</v>
      </c>
      <c r="Y414">
        <v>68.87</v>
      </c>
      <c r="Z414">
        <v>3</v>
      </c>
      <c r="AA414">
        <v>14</v>
      </c>
      <c r="AB414">
        <v>20</v>
      </c>
      <c r="AC414">
        <v>19</v>
      </c>
      <c r="AE414">
        <v>1</v>
      </c>
      <c r="AF414">
        <v>3</v>
      </c>
      <c r="AG414">
        <v>7</v>
      </c>
      <c r="AH414">
        <v>8</v>
      </c>
      <c r="AJ414">
        <v>19</v>
      </c>
      <c r="AM414" s="5"/>
      <c r="AO414" s="5"/>
      <c r="AQ414" s="5"/>
      <c r="AU414" s="5"/>
    </row>
    <row r="415" spans="1:47" x14ac:dyDescent="0.35">
      <c r="A415" s="3" t="str">
        <f t="shared" si="6"/>
        <v>Russell Henley</v>
      </c>
      <c r="B415" s="4">
        <v>46040</v>
      </c>
      <c r="C415" t="s">
        <v>957</v>
      </c>
      <c r="D415" t="s">
        <v>958</v>
      </c>
      <c r="E415" t="s">
        <v>959</v>
      </c>
      <c r="F415" t="s">
        <v>960</v>
      </c>
      <c r="I415" t="s">
        <v>981</v>
      </c>
      <c r="J415" t="s">
        <v>873</v>
      </c>
      <c r="K415">
        <v>19</v>
      </c>
      <c r="L415">
        <v>65</v>
      </c>
      <c r="M415">
        <v>73</v>
      </c>
      <c r="N415">
        <v>67</v>
      </c>
      <c r="O415">
        <v>67</v>
      </c>
      <c r="Q415">
        <v>272</v>
      </c>
      <c r="R415">
        <v>70.2</v>
      </c>
      <c r="S415">
        <v>70</v>
      </c>
      <c r="T415">
        <v>66.42</v>
      </c>
      <c r="U415">
        <v>73.11</v>
      </c>
      <c r="V415">
        <v>66.86</v>
      </c>
      <c r="W415">
        <v>69.08</v>
      </c>
      <c r="Y415">
        <v>68.87</v>
      </c>
      <c r="Z415">
        <v>10</v>
      </c>
      <c r="AA415">
        <v>47</v>
      </c>
      <c r="AB415">
        <v>20</v>
      </c>
      <c r="AC415">
        <v>19</v>
      </c>
      <c r="AE415">
        <v>3</v>
      </c>
      <c r="AF415">
        <v>7</v>
      </c>
      <c r="AG415">
        <v>7</v>
      </c>
      <c r="AH415">
        <v>8</v>
      </c>
      <c r="AJ415">
        <v>19</v>
      </c>
      <c r="AM415" s="5"/>
      <c r="AO415" s="5"/>
      <c r="AQ415" s="5"/>
      <c r="AU415" s="5"/>
    </row>
    <row r="416" spans="1:47" x14ac:dyDescent="0.35">
      <c r="A416" s="3" t="str">
        <f t="shared" si="6"/>
        <v>John Parry</v>
      </c>
      <c r="B416" s="4">
        <v>46040</v>
      </c>
      <c r="C416" t="s">
        <v>957</v>
      </c>
      <c r="D416" t="s">
        <v>958</v>
      </c>
      <c r="E416" t="s">
        <v>959</v>
      </c>
      <c r="F416" t="s">
        <v>960</v>
      </c>
      <c r="I416" t="s">
        <v>982</v>
      </c>
      <c r="J416" t="s">
        <v>319</v>
      </c>
      <c r="K416">
        <v>19</v>
      </c>
      <c r="L416">
        <v>64</v>
      </c>
      <c r="M416">
        <v>68</v>
      </c>
      <c r="N416">
        <v>69</v>
      </c>
      <c r="O416">
        <v>71</v>
      </c>
      <c r="Q416">
        <v>272</v>
      </c>
      <c r="R416">
        <v>70.2</v>
      </c>
      <c r="S416">
        <v>70</v>
      </c>
      <c r="T416">
        <v>65.42</v>
      </c>
      <c r="U416">
        <v>68.11</v>
      </c>
      <c r="V416">
        <v>68.86</v>
      </c>
      <c r="W416">
        <v>73.08</v>
      </c>
      <c r="Y416">
        <v>68.87</v>
      </c>
      <c r="Z416">
        <v>7</v>
      </c>
      <c r="AA416">
        <v>6</v>
      </c>
      <c r="AB416">
        <v>5</v>
      </c>
      <c r="AC416">
        <v>19</v>
      </c>
      <c r="AE416">
        <v>2</v>
      </c>
      <c r="AF416">
        <v>1</v>
      </c>
      <c r="AG416">
        <v>3</v>
      </c>
      <c r="AH416">
        <v>8</v>
      </c>
      <c r="AJ416">
        <v>19</v>
      </c>
      <c r="AM416" s="5"/>
      <c r="AO416" s="5"/>
      <c r="AQ416" s="5"/>
      <c r="AU416" s="5"/>
    </row>
    <row r="417" spans="1:47" x14ac:dyDescent="0.35">
      <c r="A417" s="3" t="str">
        <f t="shared" si="6"/>
        <v>Chandler Phillips</v>
      </c>
      <c r="B417" s="4">
        <v>46040</v>
      </c>
      <c r="C417" t="s">
        <v>957</v>
      </c>
      <c r="D417" t="s">
        <v>958</v>
      </c>
      <c r="E417" t="s">
        <v>959</v>
      </c>
      <c r="F417" t="s">
        <v>960</v>
      </c>
      <c r="I417" t="s">
        <v>385</v>
      </c>
      <c r="J417" t="s">
        <v>902</v>
      </c>
      <c r="K417">
        <v>19</v>
      </c>
      <c r="L417">
        <v>66</v>
      </c>
      <c r="M417">
        <v>69</v>
      </c>
      <c r="N417">
        <v>70</v>
      </c>
      <c r="O417">
        <v>67</v>
      </c>
      <c r="Q417">
        <v>272</v>
      </c>
      <c r="R417">
        <v>70.2</v>
      </c>
      <c r="S417">
        <v>70</v>
      </c>
      <c r="T417">
        <v>67.42</v>
      </c>
      <c r="U417">
        <v>69.11</v>
      </c>
      <c r="V417">
        <v>69.86</v>
      </c>
      <c r="W417">
        <v>69.08</v>
      </c>
      <c r="Y417">
        <v>68.87</v>
      </c>
      <c r="Z417">
        <v>17</v>
      </c>
      <c r="AA417">
        <v>22</v>
      </c>
      <c r="AB417">
        <v>20</v>
      </c>
      <c r="AC417">
        <v>19</v>
      </c>
      <c r="AE417">
        <v>4</v>
      </c>
      <c r="AF417">
        <v>4</v>
      </c>
      <c r="AG417">
        <v>7</v>
      </c>
      <c r="AH417">
        <v>8</v>
      </c>
      <c r="AJ417">
        <v>19</v>
      </c>
      <c r="AM417" s="5"/>
      <c r="AO417" s="5"/>
      <c r="AQ417" s="5"/>
      <c r="AU417" s="5"/>
    </row>
    <row r="418" spans="1:47" x14ac:dyDescent="0.35">
      <c r="A418" s="3" t="str">
        <f t="shared" si="6"/>
        <v>Bud Cauley</v>
      </c>
      <c r="B418" s="4">
        <v>46040</v>
      </c>
      <c r="C418" t="s">
        <v>957</v>
      </c>
      <c r="D418" t="s">
        <v>958</v>
      </c>
      <c r="E418" t="s">
        <v>959</v>
      </c>
      <c r="F418" t="s">
        <v>960</v>
      </c>
      <c r="I418" t="s">
        <v>983</v>
      </c>
      <c r="J418" t="s">
        <v>984</v>
      </c>
      <c r="K418">
        <v>24</v>
      </c>
      <c r="L418">
        <v>71</v>
      </c>
      <c r="M418">
        <v>67</v>
      </c>
      <c r="N418">
        <v>67</v>
      </c>
      <c r="O418">
        <v>68</v>
      </c>
      <c r="Q418">
        <v>273</v>
      </c>
      <c r="R418">
        <v>70.2</v>
      </c>
      <c r="S418">
        <v>70</v>
      </c>
      <c r="T418">
        <v>72.42</v>
      </c>
      <c r="U418">
        <v>67.11</v>
      </c>
      <c r="V418">
        <v>66.86</v>
      </c>
      <c r="W418">
        <v>70.08</v>
      </c>
      <c r="Y418">
        <v>69.12</v>
      </c>
      <c r="Z418">
        <v>92</v>
      </c>
      <c r="AA418">
        <v>47</v>
      </c>
      <c r="AB418">
        <v>20</v>
      </c>
      <c r="AC418">
        <v>24</v>
      </c>
      <c r="AE418">
        <v>9</v>
      </c>
      <c r="AF418">
        <v>7</v>
      </c>
      <c r="AG418">
        <v>7</v>
      </c>
      <c r="AH418">
        <v>9</v>
      </c>
      <c r="AJ418">
        <v>24</v>
      </c>
      <c r="AM418" s="5"/>
      <c r="AO418" s="5"/>
      <c r="AQ418" s="5"/>
      <c r="AU418" s="5"/>
    </row>
    <row r="419" spans="1:47" x14ac:dyDescent="0.35">
      <c r="A419" s="3" t="str">
        <f t="shared" si="6"/>
        <v>Corey Conners</v>
      </c>
      <c r="B419" s="4">
        <v>46040</v>
      </c>
      <c r="C419" t="s">
        <v>957</v>
      </c>
      <c r="D419" t="s">
        <v>958</v>
      </c>
      <c r="E419" t="s">
        <v>959</v>
      </c>
      <c r="F419" t="s">
        <v>960</v>
      </c>
      <c r="I419" t="s">
        <v>985</v>
      </c>
      <c r="J419" t="s">
        <v>453</v>
      </c>
      <c r="K419">
        <v>24</v>
      </c>
      <c r="L419">
        <v>70</v>
      </c>
      <c r="M419">
        <v>67</v>
      </c>
      <c r="N419">
        <v>65</v>
      </c>
      <c r="O419">
        <v>71</v>
      </c>
      <c r="Q419">
        <v>273</v>
      </c>
      <c r="R419">
        <v>70.2</v>
      </c>
      <c r="S419">
        <v>70</v>
      </c>
      <c r="T419">
        <v>71.42</v>
      </c>
      <c r="U419">
        <v>67.11</v>
      </c>
      <c r="V419">
        <v>64.86</v>
      </c>
      <c r="W419">
        <v>73.08</v>
      </c>
      <c r="Y419">
        <v>69.12</v>
      </c>
      <c r="Z419">
        <v>80</v>
      </c>
      <c r="AA419">
        <v>36</v>
      </c>
      <c r="AB419">
        <v>8</v>
      </c>
      <c r="AC419">
        <v>24</v>
      </c>
      <c r="AE419">
        <v>8</v>
      </c>
      <c r="AF419">
        <v>6</v>
      </c>
      <c r="AG419">
        <v>4</v>
      </c>
      <c r="AH419">
        <v>9</v>
      </c>
      <c r="AJ419">
        <v>24</v>
      </c>
      <c r="AM419" s="5"/>
      <c r="AO419" s="5"/>
      <c r="AQ419" s="5"/>
      <c r="AU419" s="5"/>
    </row>
    <row r="420" spans="1:47" x14ac:dyDescent="0.35">
      <c r="A420" s="3" t="str">
        <f t="shared" si="6"/>
        <v>Adrien Dumont de Chassart</v>
      </c>
      <c r="B420" s="4">
        <v>46040</v>
      </c>
      <c r="C420" t="s">
        <v>957</v>
      </c>
      <c r="D420" t="s">
        <v>958</v>
      </c>
      <c r="E420" t="s">
        <v>959</v>
      </c>
      <c r="F420" t="s">
        <v>960</v>
      </c>
      <c r="I420" t="s">
        <v>986</v>
      </c>
      <c r="J420" t="s">
        <v>987</v>
      </c>
      <c r="K420">
        <v>24</v>
      </c>
      <c r="L420">
        <v>64</v>
      </c>
      <c r="M420">
        <v>67</v>
      </c>
      <c r="N420">
        <v>73</v>
      </c>
      <c r="O420">
        <v>69</v>
      </c>
      <c r="Q420">
        <v>273</v>
      </c>
      <c r="R420">
        <v>70.2</v>
      </c>
      <c r="S420">
        <v>70</v>
      </c>
      <c r="T420">
        <v>65.42</v>
      </c>
      <c r="U420">
        <v>67.11</v>
      </c>
      <c r="V420">
        <v>72.86</v>
      </c>
      <c r="W420">
        <v>71.08</v>
      </c>
      <c r="Y420">
        <v>69.12</v>
      </c>
      <c r="Z420">
        <v>7</v>
      </c>
      <c r="AA420">
        <v>1</v>
      </c>
      <c r="AB420">
        <v>13</v>
      </c>
      <c r="AC420">
        <v>24</v>
      </c>
      <c r="AE420">
        <v>2</v>
      </c>
      <c r="AF420">
        <v>0</v>
      </c>
      <c r="AG420">
        <v>6</v>
      </c>
      <c r="AH420">
        <v>9</v>
      </c>
      <c r="AJ420">
        <v>24</v>
      </c>
      <c r="AM420" s="5"/>
      <c r="AO420" s="5"/>
      <c r="AQ420" s="5"/>
      <c r="AU420" s="5"/>
    </row>
    <row r="421" spans="1:47" x14ac:dyDescent="0.35">
      <c r="A421" s="3" t="str">
        <f t="shared" si="6"/>
        <v>Kensei Hirata</v>
      </c>
      <c r="B421" s="4">
        <v>46040</v>
      </c>
      <c r="C421" t="s">
        <v>957</v>
      </c>
      <c r="D421" t="s">
        <v>958</v>
      </c>
      <c r="E421" t="s">
        <v>959</v>
      </c>
      <c r="F421" t="s">
        <v>960</v>
      </c>
      <c r="I421" t="s">
        <v>988</v>
      </c>
      <c r="J421" t="s">
        <v>989</v>
      </c>
      <c r="K421">
        <v>24</v>
      </c>
      <c r="L421">
        <v>67</v>
      </c>
      <c r="M421">
        <v>69</v>
      </c>
      <c r="N421">
        <v>69</v>
      </c>
      <c r="O421">
        <v>68</v>
      </c>
      <c r="Q421">
        <v>273</v>
      </c>
      <c r="R421">
        <v>70.2</v>
      </c>
      <c r="S421">
        <v>70</v>
      </c>
      <c r="T421">
        <v>68.42</v>
      </c>
      <c r="U421">
        <v>69.11</v>
      </c>
      <c r="V421">
        <v>68.86</v>
      </c>
      <c r="W421">
        <v>70.08</v>
      </c>
      <c r="Y421">
        <v>69.12</v>
      </c>
      <c r="Z421">
        <v>29</v>
      </c>
      <c r="AA421">
        <v>28</v>
      </c>
      <c r="AB421">
        <v>20</v>
      </c>
      <c r="AC421">
        <v>24</v>
      </c>
      <c r="AE421">
        <v>5</v>
      </c>
      <c r="AF421">
        <v>5</v>
      </c>
      <c r="AG421">
        <v>7</v>
      </c>
      <c r="AH421">
        <v>9</v>
      </c>
      <c r="AJ421">
        <v>24</v>
      </c>
      <c r="AM421" s="5"/>
      <c r="AO421" s="5"/>
      <c r="AQ421" s="5"/>
      <c r="AU421" s="5"/>
    </row>
    <row r="422" spans="1:47" x14ac:dyDescent="0.35">
      <c r="A422" s="3" t="str">
        <f t="shared" si="6"/>
        <v>Patton Kizzire</v>
      </c>
      <c r="B422" s="4">
        <v>46040</v>
      </c>
      <c r="C422" t="s">
        <v>957</v>
      </c>
      <c r="D422" t="s">
        <v>958</v>
      </c>
      <c r="E422" t="s">
        <v>959</v>
      </c>
      <c r="F422" t="s">
        <v>960</v>
      </c>
      <c r="I422" t="s">
        <v>990</v>
      </c>
      <c r="J422" t="s">
        <v>991</v>
      </c>
      <c r="K422">
        <v>24</v>
      </c>
      <c r="L422">
        <v>70</v>
      </c>
      <c r="M422">
        <v>66</v>
      </c>
      <c r="N422">
        <v>70</v>
      </c>
      <c r="O422">
        <v>67</v>
      </c>
      <c r="Q422">
        <v>273</v>
      </c>
      <c r="R422">
        <v>70.2</v>
      </c>
      <c r="S422">
        <v>70</v>
      </c>
      <c r="T422">
        <v>71.42</v>
      </c>
      <c r="U422">
        <v>66.11</v>
      </c>
      <c r="V422">
        <v>69.86</v>
      </c>
      <c r="W422">
        <v>69.08</v>
      </c>
      <c r="Y422">
        <v>69.12</v>
      </c>
      <c r="Z422">
        <v>80</v>
      </c>
      <c r="AA422">
        <v>28</v>
      </c>
      <c r="AB422">
        <v>32</v>
      </c>
      <c r="AC422">
        <v>24</v>
      </c>
      <c r="AE422">
        <v>8</v>
      </c>
      <c r="AF422">
        <v>5</v>
      </c>
      <c r="AG422">
        <v>8</v>
      </c>
      <c r="AH422">
        <v>9</v>
      </c>
      <c r="AJ422">
        <v>24</v>
      </c>
      <c r="AM422" s="5"/>
      <c r="AO422" s="5"/>
      <c r="AQ422" s="5"/>
      <c r="AU422" s="5"/>
    </row>
    <row r="423" spans="1:47" x14ac:dyDescent="0.35">
      <c r="A423" s="3" t="str">
        <f t="shared" si="6"/>
        <v>Maverick McNealy</v>
      </c>
      <c r="B423" s="4">
        <v>46040</v>
      </c>
      <c r="C423" t="s">
        <v>957</v>
      </c>
      <c r="D423" t="s">
        <v>958</v>
      </c>
      <c r="E423" t="s">
        <v>959</v>
      </c>
      <c r="F423" t="s">
        <v>960</v>
      </c>
      <c r="I423" t="s">
        <v>992</v>
      </c>
      <c r="J423" t="s">
        <v>419</v>
      </c>
      <c r="K423">
        <v>24</v>
      </c>
      <c r="L423">
        <v>66</v>
      </c>
      <c r="M423">
        <v>66</v>
      </c>
      <c r="N423">
        <v>74</v>
      </c>
      <c r="O423">
        <v>67</v>
      </c>
      <c r="Q423">
        <v>273</v>
      </c>
      <c r="R423">
        <v>70.2</v>
      </c>
      <c r="S423">
        <v>70</v>
      </c>
      <c r="T423">
        <v>67.42</v>
      </c>
      <c r="U423">
        <v>66.11</v>
      </c>
      <c r="V423">
        <v>73.86</v>
      </c>
      <c r="W423">
        <v>69.08</v>
      </c>
      <c r="Y423">
        <v>69.12</v>
      </c>
      <c r="Z423">
        <v>17</v>
      </c>
      <c r="AA423">
        <v>6</v>
      </c>
      <c r="AB423">
        <v>32</v>
      </c>
      <c r="AC423">
        <v>24</v>
      </c>
      <c r="AE423">
        <v>4</v>
      </c>
      <c r="AF423">
        <v>1</v>
      </c>
      <c r="AG423">
        <v>8</v>
      </c>
      <c r="AH423">
        <v>9</v>
      </c>
      <c r="AJ423">
        <v>24</v>
      </c>
      <c r="AM423" s="5"/>
      <c r="AO423" s="5"/>
      <c r="AQ423" s="5"/>
      <c r="AU423" s="5"/>
    </row>
    <row r="424" spans="1:47" x14ac:dyDescent="0.35">
      <c r="A424" s="3" t="str">
        <f t="shared" si="6"/>
        <v>Jordan Spieth</v>
      </c>
      <c r="B424" s="4">
        <v>46040</v>
      </c>
      <c r="C424" t="s">
        <v>957</v>
      </c>
      <c r="D424" t="s">
        <v>958</v>
      </c>
      <c r="E424" t="s">
        <v>959</v>
      </c>
      <c r="F424" t="s">
        <v>960</v>
      </c>
      <c r="I424" t="s">
        <v>993</v>
      </c>
      <c r="J424" t="s">
        <v>462</v>
      </c>
      <c r="K424">
        <v>24</v>
      </c>
      <c r="L424">
        <v>68</v>
      </c>
      <c r="M424">
        <v>68</v>
      </c>
      <c r="N424">
        <v>68</v>
      </c>
      <c r="O424">
        <v>69</v>
      </c>
      <c r="Q424">
        <v>273</v>
      </c>
      <c r="R424">
        <v>70.2</v>
      </c>
      <c r="S424">
        <v>70</v>
      </c>
      <c r="T424">
        <v>69.42</v>
      </c>
      <c r="U424">
        <v>68.11</v>
      </c>
      <c r="V424">
        <v>67.86</v>
      </c>
      <c r="W424">
        <v>71.08</v>
      </c>
      <c r="Y424">
        <v>69.12</v>
      </c>
      <c r="Z424">
        <v>41</v>
      </c>
      <c r="AA424">
        <v>28</v>
      </c>
      <c r="AB424">
        <v>13</v>
      </c>
      <c r="AC424">
        <v>24</v>
      </c>
      <c r="AE424">
        <v>6</v>
      </c>
      <c r="AF424">
        <v>5</v>
      </c>
      <c r="AG424">
        <v>6</v>
      </c>
      <c r="AH424">
        <v>9</v>
      </c>
      <c r="AJ424">
        <v>24</v>
      </c>
      <c r="AM424" s="5"/>
      <c r="AO424" s="5"/>
      <c r="AQ424" s="5"/>
      <c r="AU424" s="5"/>
    </row>
    <row r="425" spans="1:47" x14ac:dyDescent="0.35">
      <c r="A425" s="3" t="str">
        <f t="shared" si="6"/>
        <v>Ricky Castillo</v>
      </c>
      <c r="B425" s="4">
        <v>46040</v>
      </c>
      <c r="C425" t="s">
        <v>957</v>
      </c>
      <c r="D425" t="s">
        <v>958</v>
      </c>
      <c r="E425" t="s">
        <v>959</v>
      </c>
      <c r="F425" t="s">
        <v>960</v>
      </c>
      <c r="I425" t="s">
        <v>994</v>
      </c>
      <c r="J425" t="s">
        <v>995</v>
      </c>
      <c r="K425">
        <v>31</v>
      </c>
      <c r="L425">
        <v>66</v>
      </c>
      <c r="M425">
        <v>70</v>
      </c>
      <c r="N425">
        <v>68</v>
      </c>
      <c r="O425">
        <v>70</v>
      </c>
      <c r="Q425">
        <v>274</v>
      </c>
      <c r="R425">
        <v>70.2</v>
      </c>
      <c r="S425">
        <v>70</v>
      </c>
      <c r="T425">
        <v>67.42</v>
      </c>
      <c r="U425">
        <v>70.11</v>
      </c>
      <c r="V425">
        <v>67.86</v>
      </c>
      <c r="W425">
        <v>72.08</v>
      </c>
      <c r="Y425">
        <v>69.37</v>
      </c>
      <c r="Z425">
        <v>17</v>
      </c>
      <c r="AA425">
        <v>28</v>
      </c>
      <c r="AB425">
        <v>13</v>
      </c>
      <c r="AC425">
        <v>31</v>
      </c>
      <c r="AE425">
        <v>4</v>
      </c>
      <c r="AF425">
        <v>5</v>
      </c>
      <c r="AG425">
        <v>6</v>
      </c>
      <c r="AH425">
        <v>10</v>
      </c>
      <c r="AJ425">
        <v>31</v>
      </c>
      <c r="AM425" s="5"/>
      <c r="AO425" s="5"/>
      <c r="AQ425" s="5"/>
      <c r="AU425" s="5"/>
    </row>
    <row r="426" spans="1:47" x14ac:dyDescent="0.35">
      <c r="A426" s="3" t="str">
        <f t="shared" si="6"/>
        <v>Brice Garnett</v>
      </c>
      <c r="B426" s="4">
        <v>46040</v>
      </c>
      <c r="C426" t="s">
        <v>957</v>
      </c>
      <c r="D426" t="s">
        <v>958</v>
      </c>
      <c r="E426" t="s">
        <v>959</v>
      </c>
      <c r="F426" t="s">
        <v>960</v>
      </c>
      <c r="I426" t="s">
        <v>996</v>
      </c>
      <c r="J426" t="s">
        <v>997</v>
      </c>
      <c r="K426">
        <v>31</v>
      </c>
      <c r="L426">
        <v>66</v>
      </c>
      <c r="M426">
        <v>69</v>
      </c>
      <c r="N426">
        <v>72</v>
      </c>
      <c r="O426">
        <v>67</v>
      </c>
      <c r="Q426">
        <v>274</v>
      </c>
      <c r="R426">
        <v>70.2</v>
      </c>
      <c r="S426">
        <v>70</v>
      </c>
      <c r="T426">
        <v>67.42</v>
      </c>
      <c r="U426">
        <v>69.11</v>
      </c>
      <c r="V426">
        <v>71.86</v>
      </c>
      <c r="W426">
        <v>69.08</v>
      </c>
      <c r="Y426">
        <v>69.37</v>
      </c>
      <c r="Z426">
        <v>17</v>
      </c>
      <c r="AA426">
        <v>22</v>
      </c>
      <c r="AB426">
        <v>43</v>
      </c>
      <c r="AC426">
        <v>31</v>
      </c>
      <c r="AE426">
        <v>4</v>
      </c>
      <c r="AF426">
        <v>4</v>
      </c>
      <c r="AG426">
        <v>9</v>
      </c>
      <c r="AH426">
        <v>10</v>
      </c>
      <c r="AJ426">
        <v>31</v>
      </c>
      <c r="AM426" s="5"/>
      <c r="AO426" s="5"/>
      <c r="AQ426" s="5"/>
      <c r="AU426" s="5"/>
    </row>
    <row r="427" spans="1:47" x14ac:dyDescent="0.35">
      <c r="A427" s="3" t="str">
        <f t="shared" si="6"/>
        <v>Takumi Kanaya</v>
      </c>
      <c r="B427" s="4">
        <v>46040</v>
      </c>
      <c r="C427" t="s">
        <v>957</v>
      </c>
      <c r="D427" t="s">
        <v>958</v>
      </c>
      <c r="E427" t="s">
        <v>959</v>
      </c>
      <c r="F427" t="s">
        <v>960</v>
      </c>
      <c r="I427" t="s">
        <v>998</v>
      </c>
      <c r="J427" t="s">
        <v>999</v>
      </c>
      <c r="K427">
        <v>31</v>
      </c>
      <c r="L427">
        <v>66</v>
      </c>
      <c r="M427">
        <v>66</v>
      </c>
      <c r="N427">
        <v>73</v>
      </c>
      <c r="O427">
        <v>69</v>
      </c>
      <c r="Q427">
        <v>274</v>
      </c>
      <c r="R427">
        <v>70.2</v>
      </c>
      <c r="S427">
        <v>70</v>
      </c>
      <c r="T427">
        <v>67.42</v>
      </c>
      <c r="U427">
        <v>66.11</v>
      </c>
      <c r="V427">
        <v>72.86</v>
      </c>
      <c r="W427">
        <v>71.08</v>
      </c>
      <c r="Y427">
        <v>69.37</v>
      </c>
      <c r="Z427">
        <v>17</v>
      </c>
      <c r="AA427">
        <v>6</v>
      </c>
      <c r="AB427">
        <v>20</v>
      </c>
      <c r="AC427">
        <v>31</v>
      </c>
      <c r="AE427">
        <v>4</v>
      </c>
      <c r="AF427">
        <v>1</v>
      </c>
      <c r="AG427">
        <v>7</v>
      </c>
      <c r="AH427">
        <v>10</v>
      </c>
      <c r="AJ427">
        <v>31</v>
      </c>
      <c r="AM427" s="5"/>
      <c r="AO427" s="5"/>
      <c r="AQ427" s="5"/>
      <c r="AU427" s="5"/>
    </row>
    <row r="428" spans="1:47" x14ac:dyDescent="0.35">
      <c r="A428" s="3" t="str">
        <f t="shared" si="6"/>
        <v>Michael Kim</v>
      </c>
      <c r="B428" s="4">
        <v>46040</v>
      </c>
      <c r="C428" t="s">
        <v>957</v>
      </c>
      <c r="D428" t="s">
        <v>958</v>
      </c>
      <c r="E428" t="s">
        <v>959</v>
      </c>
      <c r="F428" t="s">
        <v>960</v>
      </c>
      <c r="I428" t="s">
        <v>816</v>
      </c>
      <c r="J428" t="s">
        <v>378</v>
      </c>
      <c r="K428">
        <v>31</v>
      </c>
      <c r="L428">
        <v>67</v>
      </c>
      <c r="M428">
        <v>68</v>
      </c>
      <c r="N428">
        <v>74</v>
      </c>
      <c r="O428">
        <v>65</v>
      </c>
      <c r="Q428">
        <v>274</v>
      </c>
      <c r="R428">
        <v>70.2</v>
      </c>
      <c r="S428">
        <v>70</v>
      </c>
      <c r="T428">
        <v>68.42</v>
      </c>
      <c r="U428">
        <v>68.11</v>
      </c>
      <c r="V428">
        <v>73.86</v>
      </c>
      <c r="W428">
        <v>67.08</v>
      </c>
      <c r="Y428">
        <v>69.37</v>
      </c>
      <c r="Z428">
        <v>29</v>
      </c>
      <c r="AA428">
        <v>22</v>
      </c>
      <c r="AB428">
        <v>56</v>
      </c>
      <c r="AC428">
        <v>31</v>
      </c>
      <c r="AE428">
        <v>5</v>
      </c>
      <c r="AF428">
        <v>4</v>
      </c>
      <c r="AG428">
        <v>11</v>
      </c>
      <c r="AH428">
        <v>10</v>
      </c>
      <c r="AJ428">
        <v>31</v>
      </c>
      <c r="AM428" s="5"/>
      <c r="AO428" s="5"/>
      <c r="AQ428" s="5"/>
      <c r="AU428" s="5"/>
    </row>
    <row r="429" spans="1:47" x14ac:dyDescent="0.35">
      <c r="A429" s="3" t="str">
        <f t="shared" si="6"/>
        <v>Seamus Power</v>
      </c>
      <c r="B429" s="4">
        <v>46040</v>
      </c>
      <c r="C429" t="s">
        <v>957</v>
      </c>
      <c r="D429" t="s">
        <v>958</v>
      </c>
      <c r="E429" t="s">
        <v>959</v>
      </c>
      <c r="F429" t="s">
        <v>960</v>
      </c>
      <c r="I429" t="s">
        <v>1000</v>
      </c>
      <c r="J429" t="s">
        <v>1001</v>
      </c>
      <c r="K429">
        <v>31</v>
      </c>
      <c r="L429">
        <v>67</v>
      </c>
      <c r="M429">
        <v>71</v>
      </c>
      <c r="N429">
        <v>72</v>
      </c>
      <c r="O429">
        <v>64</v>
      </c>
      <c r="Q429">
        <v>274</v>
      </c>
      <c r="R429">
        <v>70.2</v>
      </c>
      <c r="S429">
        <v>70</v>
      </c>
      <c r="T429">
        <v>68.42</v>
      </c>
      <c r="U429">
        <v>71.11</v>
      </c>
      <c r="V429">
        <v>71.86</v>
      </c>
      <c r="W429">
        <v>66.08</v>
      </c>
      <c r="Y429">
        <v>69.37</v>
      </c>
      <c r="Z429">
        <v>29</v>
      </c>
      <c r="AA429">
        <v>47</v>
      </c>
      <c r="AB429">
        <v>62</v>
      </c>
      <c r="AC429">
        <v>31</v>
      </c>
      <c r="AE429">
        <v>5</v>
      </c>
      <c r="AF429">
        <v>7</v>
      </c>
      <c r="AG429">
        <v>12</v>
      </c>
      <c r="AH429">
        <v>10</v>
      </c>
      <c r="AJ429">
        <v>31</v>
      </c>
      <c r="AM429" s="5"/>
      <c r="AO429" s="5"/>
      <c r="AQ429" s="5"/>
      <c r="AU429" s="5"/>
    </row>
    <row r="430" spans="1:47" x14ac:dyDescent="0.35">
      <c r="A430" s="3" t="str">
        <f t="shared" si="6"/>
        <v>Sam Stevens</v>
      </c>
      <c r="B430" s="4">
        <v>46040</v>
      </c>
      <c r="C430" t="s">
        <v>957</v>
      </c>
      <c r="D430" t="s">
        <v>958</v>
      </c>
      <c r="E430" t="s">
        <v>959</v>
      </c>
      <c r="F430" t="s">
        <v>960</v>
      </c>
      <c r="I430" t="s">
        <v>1002</v>
      </c>
      <c r="J430" t="s">
        <v>921</v>
      </c>
      <c r="K430">
        <v>31</v>
      </c>
      <c r="L430">
        <v>69</v>
      </c>
      <c r="M430">
        <v>68</v>
      </c>
      <c r="N430">
        <v>68</v>
      </c>
      <c r="O430">
        <v>69</v>
      </c>
      <c r="Q430">
        <v>274</v>
      </c>
      <c r="R430">
        <v>70.2</v>
      </c>
      <c r="S430">
        <v>70</v>
      </c>
      <c r="T430">
        <v>70.42</v>
      </c>
      <c r="U430">
        <v>68.11</v>
      </c>
      <c r="V430">
        <v>67.86</v>
      </c>
      <c r="W430">
        <v>71.08</v>
      </c>
      <c r="Y430">
        <v>69.37</v>
      </c>
      <c r="Z430">
        <v>59</v>
      </c>
      <c r="AA430">
        <v>36</v>
      </c>
      <c r="AB430">
        <v>20</v>
      </c>
      <c r="AC430">
        <v>31</v>
      </c>
      <c r="AE430">
        <v>7</v>
      </c>
      <c r="AF430">
        <v>6</v>
      </c>
      <c r="AG430">
        <v>7</v>
      </c>
      <c r="AH430">
        <v>10</v>
      </c>
      <c r="AJ430">
        <v>31</v>
      </c>
      <c r="AM430" s="5"/>
      <c r="AO430" s="5"/>
      <c r="AQ430" s="5"/>
      <c r="AU430" s="5"/>
    </row>
    <row r="431" spans="1:47" x14ac:dyDescent="0.35">
      <c r="A431" s="3" t="str">
        <f t="shared" si="6"/>
        <v>Sahith Theegala</v>
      </c>
      <c r="B431" s="4">
        <v>46040</v>
      </c>
      <c r="C431" t="s">
        <v>957</v>
      </c>
      <c r="D431" t="s">
        <v>958</v>
      </c>
      <c r="E431" t="s">
        <v>959</v>
      </c>
      <c r="F431" t="s">
        <v>960</v>
      </c>
      <c r="I431" t="s">
        <v>1003</v>
      </c>
      <c r="J431" t="s">
        <v>1004</v>
      </c>
      <c r="K431">
        <v>31</v>
      </c>
      <c r="L431">
        <v>73</v>
      </c>
      <c r="M431">
        <v>66</v>
      </c>
      <c r="N431">
        <v>67</v>
      </c>
      <c r="O431">
        <v>68</v>
      </c>
      <c r="Q431">
        <v>274</v>
      </c>
      <c r="R431">
        <v>70.2</v>
      </c>
      <c r="S431">
        <v>70</v>
      </c>
      <c r="T431">
        <v>74.42</v>
      </c>
      <c r="U431">
        <v>66.11</v>
      </c>
      <c r="V431">
        <v>66.86</v>
      </c>
      <c r="W431">
        <v>70.08</v>
      </c>
      <c r="Y431">
        <v>69.37</v>
      </c>
      <c r="Z431">
        <v>104</v>
      </c>
      <c r="AA431">
        <v>59</v>
      </c>
      <c r="AB431">
        <v>32</v>
      </c>
      <c r="AC431">
        <v>31</v>
      </c>
      <c r="AE431">
        <v>11</v>
      </c>
      <c r="AF431">
        <v>8</v>
      </c>
      <c r="AG431">
        <v>8</v>
      </c>
      <c r="AH431">
        <v>10</v>
      </c>
      <c r="AJ431">
        <v>31</v>
      </c>
      <c r="AM431" s="5"/>
      <c r="AO431" s="5"/>
      <c r="AQ431" s="5"/>
      <c r="AU431" s="5"/>
    </row>
    <row r="432" spans="1:47" x14ac:dyDescent="0.35">
      <c r="A432" s="3" t="str">
        <f t="shared" si="6"/>
        <v>Dylan Wu</v>
      </c>
      <c r="B432" s="4">
        <v>46040</v>
      </c>
      <c r="C432" t="s">
        <v>957</v>
      </c>
      <c r="D432" t="s">
        <v>958</v>
      </c>
      <c r="E432" t="s">
        <v>959</v>
      </c>
      <c r="F432" t="s">
        <v>960</v>
      </c>
      <c r="I432" t="s">
        <v>426</v>
      </c>
      <c r="J432" t="s">
        <v>438</v>
      </c>
      <c r="K432">
        <v>31</v>
      </c>
      <c r="L432">
        <v>69</v>
      </c>
      <c r="M432">
        <v>66</v>
      </c>
      <c r="N432">
        <v>70</v>
      </c>
      <c r="O432">
        <v>69</v>
      </c>
      <c r="Q432">
        <v>274</v>
      </c>
      <c r="R432">
        <v>70.2</v>
      </c>
      <c r="S432">
        <v>70</v>
      </c>
      <c r="T432">
        <v>70.42</v>
      </c>
      <c r="U432">
        <v>66.11</v>
      </c>
      <c r="V432">
        <v>69.86</v>
      </c>
      <c r="W432">
        <v>71.08</v>
      </c>
      <c r="Y432">
        <v>69.37</v>
      </c>
      <c r="Z432">
        <v>59</v>
      </c>
      <c r="AA432">
        <v>22</v>
      </c>
      <c r="AB432">
        <v>20</v>
      </c>
      <c r="AC432">
        <v>31</v>
      </c>
      <c r="AE432">
        <v>7</v>
      </c>
      <c r="AF432">
        <v>4</v>
      </c>
      <c r="AG432">
        <v>7</v>
      </c>
      <c r="AH432">
        <v>10</v>
      </c>
      <c r="AJ432">
        <v>31</v>
      </c>
      <c r="AM432" s="5"/>
      <c r="AO432" s="5"/>
      <c r="AQ432" s="5"/>
      <c r="AU432" s="5"/>
    </row>
    <row r="433" spans="1:47" x14ac:dyDescent="0.35">
      <c r="A433" s="3" t="str">
        <f t="shared" si="6"/>
        <v>Ren Yonezawa</v>
      </c>
      <c r="B433" s="4">
        <v>46040</v>
      </c>
      <c r="C433" t="s">
        <v>957</v>
      </c>
      <c r="D433" t="s">
        <v>958</v>
      </c>
      <c r="E433" t="s">
        <v>959</v>
      </c>
      <c r="F433" t="s">
        <v>960</v>
      </c>
      <c r="I433" t="s">
        <v>1005</v>
      </c>
      <c r="J433" t="s">
        <v>1006</v>
      </c>
      <c r="K433">
        <v>31</v>
      </c>
      <c r="L433">
        <v>68</v>
      </c>
      <c r="M433">
        <v>68</v>
      </c>
      <c r="N433">
        <v>70</v>
      </c>
      <c r="O433">
        <v>68</v>
      </c>
      <c r="Q433">
        <v>274</v>
      </c>
      <c r="R433">
        <v>70.2</v>
      </c>
      <c r="S433">
        <v>70</v>
      </c>
      <c r="T433">
        <v>69.42</v>
      </c>
      <c r="U433">
        <v>68.11</v>
      </c>
      <c r="V433">
        <v>69.86</v>
      </c>
      <c r="W433">
        <v>70.08</v>
      </c>
      <c r="Y433">
        <v>69.37</v>
      </c>
      <c r="Z433">
        <v>41</v>
      </c>
      <c r="AA433">
        <v>28</v>
      </c>
      <c r="AB433">
        <v>32</v>
      </c>
      <c r="AC433">
        <v>31</v>
      </c>
      <c r="AE433">
        <v>6</v>
      </c>
      <c r="AF433">
        <v>5</v>
      </c>
      <c r="AG433">
        <v>8</v>
      </c>
      <c r="AH433">
        <v>10</v>
      </c>
      <c r="AJ433">
        <v>31</v>
      </c>
      <c r="AM433" s="5"/>
      <c r="AO433" s="5"/>
      <c r="AQ433" s="5"/>
      <c r="AU433" s="5"/>
    </row>
    <row r="434" spans="1:47" x14ac:dyDescent="0.35">
      <c r="A434" s="3" t="str">
        <f t="shared" si="6"/>
        <v>Tom Hoge</v>
      </c>
      <c r="B434" s="4">
        <v>46040</v>
      </c>
      <c r="C434" t="s">
        <v>957</v>
      </c>
      <c r="D434" t="s">
        <v>958</v>
      </c>
      <c r="E434" t="s">
        <v>959</v>
      </c>
      <c r="F434" t="s">
        <v>960</v>
      </c>
      <c r="I434" t="s">
        <v>1007</v>
      </c>
      <c r="J434" t="s">
        <v>741</v>
      </c>
      <c r="K434">
        <v>40</v>
      </c>
      <c r="L434">
        <v>69</v>
      </c>
      <c r="M434">
        <v>69</v>
      </c>
      <c r="N434">
        <v>70</v>
      </c>
      <c r="O434">
        <v>67</v>
      </c>
      <c r="Q434">
        <v>275</v>
      </c>
      <c r="R434">
        <v>70.2</v>
      </c>
      <c r="S434">
        <v>70</v>
      </c>
      <c r="T434">
        <v>70.42</v>
      </c>
      <c r="U434">
        <v>69.11</v>
      </c>
      <c r="V434">
        <v>69.86</v>
      </c>
      <c r="W434">
        <v>69.08</v>
      </c>
      <c r="Y434">
        <v>69.62</v>
      </c>
      <c r="Z434">
        <v>59</v>
      </c>
      <c r="AA434">
        <v>47</v>
      </c>
      <c r="AB434">
        <v>50</v>
      </c>
      <c r="AC434">
        <v>40</v>
      </c>
      <c r="AE434">
        <v>7</v>
      </c>
      <c r="AF434">
        <v>7</v>
      </c>
      <c r="AG434">
        <v>10</v>
      </c>
      <c r="AH434">
        <v>11</v>
      </c>
      <c r="AJ434">
        <v>40</v>
      </c>
      <c r="AM434" s="5"/>
      <c r="AO434" s="5"/>
      <c r="AQ434" s="5"/>
      <c r="AU434" s="5"/>
    </row>
    <row r="435" spans="1:47" x14ac:dyDescent="0.35">
      <c r="A435" s="3" t="str">
        <f t="shared" si="6"/>
        <v>Kurt Kitayama</v>
      </c>
      <c r="B435" s="4">
        <v>46040</v>
      </c>
      <c r="C435" t="s">
        <v>957</v>
      </c>
      <c r="D435" t="s">
        <v>958</v>
      </c>
      <c r="E435" t="s">
        <v>959</v>
      </c>
      <c r="F435" t="s">
        <v>960</v>
      </c>
      <c r="I435" t="s">
        <v>1008</v>
      </c>
      <c r="J435" t="s">
        <v>1009</v>
      </c>
      <c r="K435">
        <v>40</v>
      </c>
      <c r="L435">
        <v>65</v>
      </c>
      <c r="M435">
        <v>69</v>
      </c>
      <c r="N435">
        <v>73</v>
      </c>
      <c r="O435">
        <v>68</v>
      </c>
      <c r="Q435">
        <v>275</v>
      </c>
      <c r="R435">
        <v>70.2</v>
      </c>
      <c r="S435">
        <v>70</v>
      </c>
      <c r="T435">
        <v>66.42</v>
      </c>
      <c r="U435">
        <v>69.11</v>
      </c>
      <c r="V435">
        <v>72.86</v>
      </c>
      <c r="W435">
        <v>70.08</v>
      </c>
      <c r="Y435">
        <v>69.62</v>
      </c>
      <c r="Z435">
        <v>10</v>
      </c>
      <c r="AA435">
        <v>14</v>
      </c>
      <c r="AB435">
        <v>43</v>
      </c>
      <c r="AC435">
        <v>40</v>
      </c>
      <c r="AE435">
        <v>3</v>
      </c>
      <c r="AF435">
        <v>3</v>
      </c>
      <c r="AG435">
        <v>9</v>
      </c>
      <c r="AH435">
        <v>11</v>
      </c>
      <c r="AJ435">
        <v>40</v>
      </c>
      <c r="AM435" s="5"/>
      <c r="AO435" s="5"/>
      <c r="AQ435" s="5"/>
      <c r="AU435" s="5"/>
    </row>
    <row r="436" spans="1:47" x14ac:dyDescent="0.35">
      <c r="A436" s="3" t="str">
        <f t="shared" si="6"/>
        <v>Denny McCarthy</v>
      </c>
      <c r="B436" s="4">
        <v>46040</v>
      </c>
      <c r="C436" t="s">
        <v>957</v>
      </c>
      <c r="D436" t="s">
        <v>958</v>
      </c>
      <c r="E436" t="s">
        <v>959</v>
      </c>
      <c r="F436" t="s">
        <v>960</v>
      </c>
      <c r="I436" t="s">
        <v>909</v>
      </c>
      <c r="J436" t="s">
        <v>1010</v>
      </c>
      <c r="K436">
        <v>40</v>
      </c>
      <c r="L436">
        <v>65</v>
      </c>
      <c r="M436">
        <v>73</v>
      </c>
      <c r="N436">
        <v>70</v>
      </c>
      <c r="O436">
        <v>67</v>
      </c>
      <c r="Q436">
        <v>275</v>
      </c>
      <c r="R436">
        <v>70.2</v>
      </c>
      <c r="S436">
        <v>70</v>
      </c>
      <c r="T436">
        <v>66.42</v>
      </c>
      <c r="U436">
        <v>73.11</v>
      </c>
      <c r="V436">
        <v>69.86</v>
      </c>
      <c r="W436">
        <v>69.08</v>
      </c>
      <c r="Y436">
        <v>69.62</v>
      </c>
      <c r="Z436">
        <v>10</v>
      </c>
      <c r="AA436">
        <v>47</v>
      </c>
      <c r="AB436">
        <v>50</v>
      </c>
      <c r="AC436">
        <v>40</v>
      </c>
      <c r="AE436">
        <v>3</v>
      </c>
      <c r="AF436">
        <v>7</v>
      </c>
      <c r="AG436">
        <v>10</v>
      </c>
      <c r="AH436">
        <v>11</v>
      </c>
      <c r="AJ436">
        <v>40</v>
      </c>
      <c r="AM436" s="5"/>
      <c r="AO436" s="5"/>
      <c r="AQ436" s="5"/>
      <c r="AU436" s="5"/>
    </row>
    <row r="437" spans="1:47" x14ac:dyDescent="0.35">
      <c r="A437" s="3" t="str">
        <f t="shared" si="6"/>
        <v>Mac Meissner</v>
      </c>
      <c r="B437" s="4">
        <v>46040</v>
      </c>
      <c r="C437" t="s">
        <v>957</v>
      </c>
      <c r="D437" t="s">
        <v>958</v>
      </c>
      <c r="E437" t="s">
        <v>959</v>
      </c>
      <c r="F437" t="s">
        <v>960</v>
      </c>
      <c r="I437" t="s">
        <v>924</v>
      </c>
      <c r="J437" t="s">
        <v>1011</v>
      </c>
      <c r="K437">
        <v>40</v>
      </c>
      <c r="L437">
        <v>65</v>
      </c>
      <c r="M437">
        <v>74</v>
      </c>
      <c r="N437">
        <v>69</v>
      </c>
      <c r="O437">
        <v>67</v>
      </c>
      <c r="Q437">
        <v>275</v>
      </c>
      <c r="R437">
        <v>70.2</v>
      </c>
      <c r="S437">
        <v>70</v>
      </c>
      <c r="T437">
        <v>66.42</v>
      </c>
      <c r="U437">
        <v>74.11</v>
      </c>
      <c r="V437">
        <v>68.86</v>
      </c>
      <c r="W437">
        <v>69.08</v>
      </c>
      <c r="Y437">
        <v>69.62</v>
      </c>
      <c r="Z437">
        <v>10</v>
      </c>
      <c r="AA437">
        <v>59</v>
      </c>
      <c r="AB437">
        <v>50</v>
      </c>
      <c r="AC437">
        <v>40</v>
      </c>
      <c r="AE437">
        <v>3</v>
      </c>
      <c r="AF437">
        <v>8</v>
      </c>
      <c r="AG437">
        <v>10</v>
      </c>
      <c r="AH437">
        <v>11</v>
      </c>
      <c r="AJ437">
        <v>40</v>
      </c>
      <c r="AM437" s="5"/>
      <c r="AO437" s="5"/>
      <c r="AQ437" s="5"/>
      <c r="AU437" s="5"/>
    </row>
    <row r="438" spans="1:47" x14ac:dyDescent="0.35">
      <c r="A438" s="3" t="str">
        <f t="shared" si="6"/>
        <v>Adam Scott</v>
      </c>
      <c r="B438" s="4">
        <v>46040</v>
      </c>
      <c r="C438" t="s">
        <v>957</v>
      </c>
      <c r="D438" t="s">
        <v>958</v>
      </c>
      <c r="E438" t="s">
        <v>959</v>
      </c>
      <c r="F438" t="s">
        <v>960</v>
      </c>
      <c r="I438" t="s">
        <v>861</v>
      </c>
      <c r="J438" t="s">
        <v>518</v>
      </c>
      <c r="K438">
        <v>40</v>
      </c>
      <c r="L438">
        <v>67</v>
      </c>
      <c r="M438">
        <v>70</v>
      </c>
      <c r="N438">
        <v>70</v>
      </c>
      <c r="O438">
        <v>68</v>
      </c>
      <c r="Q438">
        <v>275</v>
      </c>
      <c r="R438">
        <v>70.2</v>
      </c>
      <c r="S438">
        <v>70</v>
      </c>
      <c r="T438">
        <v>68.42</v>
      </c>
      <c r="U438">
        <v>70.11</v>
      </c>
      <c r="V438">
        <v>69.86</v>
      </c>
      <c r="W438">
        <v>70.08</v>
      </c>
      <c r="Y438">
        <v>69.62</v>
      </c>
      <c r="Z438">
        <v>29</v>
      </c>
      <c r="AA438">
        <v>36</v>
      </c>
      <c r="AB438">
        <v>43</v>
      </c>
      <c r="AC438">
        <v>40</v>
      </c>
      <c r="AE438">
        <v>5</v>
      </c>
      <c r="AF438">
        <v>6</v>
      </c>
      <c r="AG438">
        <v>9</v>
      </c>
      <c r="AH438">
        <v>11</v>
      </c>
      <c r="AJ438">
        <v>40</v>
      </c>
      <c r="AM438" s="5"/>
      <c r="AO438" s="5"/>
      <c r="AQ438" s="5"/>
      <c r="AU438" s="5"/>
    </row>
    <row r="439" spans="1:47" x14ac:dyDescent="0.35">
      <c r="A439" s="3" t="str">
        <f t="shared" si="6"/>
        <v>Vijay Singh</v>
      </c>
      <c r="B439" s="4">
        <v>46040</v>
      </c>
      <c r="C439" t="s">
        <v>957</v>
      </c>
      <c r="D439" t="s">
        <v>958</v>
      </c>
      <c r="E439" t="s">
        <v>959</v>
      </c>
      <c r="F439" t="s">
        <v>960</v>
      </c>
      <c r="I439" t="s">
        <v>1012</v>
      </c>
      <c r="J439" t="s">
        <v>1013</v>
      </c>
      <c r="K439">
        <v>40</v>
      </c>
      <c r="L439">
        <v>68</v>
      </c>
      <c r="M439">
        <v>70</v>
      </c>
      <c r="N439">
        <v>68</v>
      </c>
      <c r="O439">
        <v>69</v>
      </c>
      <c r="Q439">
        <v>275</v>
      </c>
      <c r="R439">
        <v>70.2</v>
      </c>
      <c r="S439">
        <v>70</v>
      </c>
      <c r="T439">
        <v>69.42</v>
      </c>
      <c r="U439">
        <v>70.11</v>
      </c>
      <c r="V439">
        <v>67.86</v>
      </c>
      <c r="W439">
        <v>71.08</v>
      </c>
      <c r="Y439">
        <v>69.62</v>
      </c>
      <c r="Z439">
        <v>41</v>
      </c>
      <c r="AA439">
        <v>47</v>
      </c>
      <c r="AB439">
        <v>32</v>
      </c>
      <c r="AC439">
        <v>40</v>
      </c>
      <c r="AE439">
        <v>6</v>
      </c>
      <c r="AF439">
        <v>7</v>
      </c>
      <c r="AG439">
        <v>8</v>
      </c>
      <c r="AH439">
        <v>11</v>
      </c>
      <c r="AJ439">
        <v>40</v>
      </c>
      <c r="AM439" s="5"/>
      <c r="AO439" s="5"/>
      <c r="AQ439" s="5"/>
      <c r="AU439" s="5"/>
    </row>
    <row r="440" spans="1:47" x14ac:dyDescent="0.35">
      <c r="A440" s="3" t="str">
        <f t="shared" si="6"/>
        <v>Alex Smalley</v>
      </c>
      <c r="B440" s="4">
        <v>46040</v>
      </c>
      <c r="C440" t="s">
        <v>957</v>
      </c>
      <c r="D440" t="s">
        <v>958</v>
      </c>
      <c r="E440" t="s">
        <v>959</v>
      </c>
      <c r="F440" t="s">
        <v>960</v>
      </c>
      <c r="I440" t="s">
        <v>1014</v>
      </c>
      <c r="J440" t="s">
        <v>1015</v>
      </c>
      <c r="K440">
        <v>40</v>
      </c>
      <c r="L440">
        <v>64</v>
      </c>
      <c r="M440">
        <v>70</v>
      </c>
      <c r="N440">
        <v>71</v>
      </c>
      <c r="O440">
        <v>70</v>
      </c>
      <c r="Q440">
        <v>275</v>
      </c>
      <c r="R440">
        <v>70.2</v>
      </c>
      <c r="S440">
        <v>70</v>
      </c>
      <c r="T440">
        <v>65.42</v>
      </c>
      <c r="U440">
        <v>70.11</v>
      </c>
      <c r="V440">
        <v>70.86</v>
      </c>
      <c r="W440">
        <v>72.08</v>
      </c>
      <c r="Y440">
        <v>69.62</v>
      </c>
      <c r="Z440">
        <v>7</v>
      </c>
      <c r="AA440">
        <v>14</v>
      </c>
      <c r="AB440">
        <v>20</v>
      </c>
      <c r="AC440">
        <v>40</v>
      </c>
      <c r="AE440">
        <v>2</v>
      </c>
      <c r="AF440">
        <v>3</v>
      </c>
      <c r="AG440">
        <v>7</v>
      </c>
      <c r="AH440">
        <v>11</v>
      </c>
      <c r="AJ440">
        <v>40</v>
      </c>
      <c r="AM440" s="5"/>
      <c r="AO440" s="5"/>
      <c r="AQ440" s="5"/>
      <c r="AU440" s="5"/>
    </row>
    <row r="441" spans="1:47" x14ac:dyDescent="0.35">
      <c r="A441" s="3" t="str">
        <f t="shared" si="6"/>
        <v>J.J. Spaun</v>
      </c>
      <c r="B441" s="4">
        <v>46040</v>
      </c>
      <c r="C441" t="s">
        <v>957</v>
      </c>
      <c r="D441" t="s">
        <v>958</v>
      </c>
      <c r="E441" t="s">
        <v>959</v>
      </c>
      <c r="F441" t="s">
        <v>960</v>
      </c>
      <c r="I441" t="s">
        <v>1016</v>
      </c>
      <c r="J441" t="s">
        <v>1017</v>
      </c>
      <c r="K441">
        <v>40</v>
      </c>
      <c r="L441">
        <v>66</v>
      </c>
      <c r="M441">
        <v>71</v>
      </c>
      <c r="N441">
        <v>72</v>
      </c>
      <c r="O441">
        <v>66</v>
      </c>
      <c r="Q441">
        <v>275</v>
      </c>
      <c r="R441">
        <v>70.2</v>
      </c>
      <c r="S441">
        <v>70</v>
      </c>
      <c r="T441">
        <v>67.42</v>
      </c>
      <c r="U441">
        <v>71.11</v>
      </c>
      <c r="V441">
        <v>71.86</v>
      </c>
      <c r="W441">
        <v>68.08</v>
      </c>
      <c r="Y441">
        <v>69.62</v>
      </c>
      <c r="Z441">
        <v>17</v>
      </c>
      <c r="AA441">
        <v>36</v>
      </c>
      <c r="AB441">
        <v>56</v>
      </c>
      <c r="AC441">
        <v>40</v>
      </c>
      <c r="AE441">
        <v>4</v>
      </c>
      <c r="AF441">
        <v>6</v>
      </c>
      <c r="AG441">
        <v>11</v>
      </c>
      <c r="AH441">
        <v>11</v>
      </c>
      <c r="AJ441">
        <v>40</v>
      </c>
      <c r="AM441" s="5"/>
      <c r="AO441" s="5"/>
      <c r="AQ441" s="5"/>
      <c r="AU441" s="5"/>
    </row>
    <row r="442" spans="1:47" x14ac:dyDescent="0.35">
      <c r="A442" s="3" t="str">
        <f t="shared" si="6"/>
        <v>Adam Svensson</v>
      </c>
      <c r="B442" s="4">
        <v>46040</v>
      </c>
      <c r="C442" t="s">
        <v>957</v>
      </c>
      <c r="D442" t="s">
        <v>958</v>
      </c>
      <c r="E442" t="s">
        <v>959</v>
      </c>
      <c r="F442" t="s">
        <v>960</v>
      </c>
      <c r="I442" t="s">
        <v>1018</v>
      </c>
      <c r="J442" t="s">
        <v>518</v>
      </c>
      <c r="K442">
        <v>40</v>
      </c>
      <c r="L442">
        <v>65</v>
      </c>
      <c r="M442">
        <v>70</v>
      </c>
      <c r="N442">
        <v>67</v>
      </c>
      <c r="O442">
        <v>73</v>
      </c>
      <c r="Q442">
        <v>275</v>
      </c>
      <c r="R442">
        <v>70.2</v>
      </c>
      <c r="S442">
        <v>70</v>
      </c>
      <c r="T442">
        <v>66.42</v>
      </c>
      <c r="U442">
        <v>70.11</v>
      </c>
      <c r="V442">
        <v>66.86</v>
      </c>
      <c r="W442">
        <v>75.08</v>
      </c>
      <c r="Y442">
        <v>69.62</v>
      </c>
      <c r="Z442">
        <v>10</v>
      </c>
      <c r="AA442">
        <v>22</v>
      </c>
      <c r="AB442">
        <v>8</v>
      </c>
      <c r="AC442">
        <v>40</v>
      </c>
      <c r="AE442">
        <v>3</v>
      </c>
      <c r="AF442">
        <v>4</v>
      </c>
      <c r="AG442">
        <v>4</v>
      </c>
      <c r="AH442">
        <v>11</v>
      </c>
      <c r="AJ442">
        <v>40</v>
      </c>
      <c r="AM442" s="5"/>
      <c r="AO442" s="5"/>
      <c r="AQ442" s="5"/>
      <c r="AU442" s="5"/>
    </row>
    <row r="443" spans="1:47" x14ac:dyDescent="0.35">
      <c r="A443" s="3" t="str">
        <f t="shared" si="6"/>
        <v>Vince Whaley</v>
      </c>
      <c r="B443" s="4">
        <v>46040</v>
      </c>
      <c r="C443" t="s">
        <v>957</v>
      </c>
      <c r="D443" t="s">
        <v>958</v>
      </c>
      <c r="E443" t="s">
        <v>959</v>
      </c>
      <c r="F443" t="s">
        <v>960</v>
      </c>
      <c r="I443" t="s">
        <v>1019</v>
      </c>
      <c r="J443" t="s">
        <v>1020</v>
      </c>
      <c r="K443">
        <v>40</v>
      </c>
      <c r="L443">
        <v>67</v>
      </c>
      <c r="M443">
        <v>66</v>
      </c>
      <c r="N443">
        <v>74</v>
      </c>
      <c r="O443">
        <v>68</v>
      </c>
      <c r="Q443">
        <v>275</v>
      </c>
      <c r="R443">
        <v>70.2</v>
      </c>
      <c r="S443">
        <v>70</v>
      </c>
      <c r="T443">
        <v>68.42</v>
      </c>
      <c r="U443">
        <v>66.11</v>
      </c>
      <c r="V443">
        <v>73.86</v>
      </c>
      <c r="W443">
        <v>70.08</v>
      </c>
      <c r="Y443">
        <v>69.62</v>
      </c>
      <c r="Z443">
        <v>29</v>
      </c>
      <c r="AA443">
        <v>10</v>
      </c>
      <c r="AB443">
        <v>43</v>
      </c>
      <c r="AC443">
        <v>40</v>
      </c>
      <c r="AE443">
        <v>5</v>
      </c>
      <c r="AF443">
        <v>2</v>
      </c>
      <c r="AG443">
        <v>9</v>
      </c>
      <c r="AH443">
        <v>11</v>
      </c>
      <c r="AJ443">
        <v>40</v>
      </c>
      <c r="AM443" s="5"/>
      <c r="AO443" s="5"/>
      <c r="AQ443" s="5"/>
      <c r="AU443" s="5"/>
    </row>
    <row r="444" spans="1:47" x14ac:dyDescent="0.35">
      <c r="A444" s="3" t="str">
        <f t="shared" si="6"/>
        <v>Zac Blair</v>
      </c>
      <c r="B444" s="4">
        <v>46040</v>
      </c>
      <c r="C444" t="s">
        <v>957</v>
      </c>
      <c r="D444" t="s">
        <v>958</v>
      </c>
      <c r="E444" t="s">
        <v>959</v>
      </c>
      <c r="F444" t="s">
        <v>960</v>
      </c>
      <c r="I444" t="s">
        <v>1021</v>
      </c>
      <c r="J444" t="s">
        <v>1022</v>
      </c>
      <c r="K444">
        <v>50</v>
      </c>
      <c r="L444">
        <v>68</v>
      </c>
      <c r="M444">
        <v>70</v>
      </c>
      <c r="N444">
        <v>68</v>
      </c>
      <c r="O444">
        <v>70</v>
      </c>
      <c r="Q444">
        <v>276</v>
      </c>
      <c r="R444">
        <v>70.2</v>
      </c>
      <c r="S444">
        <v>70</v>
      </c>
      <c r="T444">
        <v>69.42</v>
      </c>
      <c r="U444">
        <v>70.11</v>
      </c>
      <c r="V444">
        <v>67.86</v>
      </c>
      <c r="W444">
        <v>72.08</v>
      </c>
      <c r="Y444">
        <v>69.87</v>
      </c>
      <c r="Z444">
        <v>41</v>
      </c>
      <c r="AA444">
        <v>47</v>
      </c>
      <c r="AB444">
        <v>32</v>
      </c>
      <c r="AC444">
        <v>50</v>
      </c>
      <c r="AE444">
        <v>6</v>
      </c>
      <c r="AF444">
        <v>7</v>
      </c>
      <c r="AG444">
        <v>8</v>
      </c>
      <c r="AH444">
        <v>12</v>
      </c>
      <c r="AJ444">
        <v>50</v>
      </c>
      <c r="AM444" s="5"/>
      <c r="AO444" s="5"/>
      <c r="AQ444" s="5"/>
      <c r="AU444" s="5"/>
    </row>
    <row r="445" spans="1:47" x14ac:dyDescent="0.35">
      <c r="A445" s="3" t="str">
        <f t="shared" si="6"/>
        <v>David Ford</v>
      </c>
      <c r="B445" s="4">
        <v>46040</v>
      </c>
      <c r="C445" t="s">
        <v>957</v>
      </c>
      <c r="D445" t="s">
        <v>958</v>
      </c>
      <c r="E445" t="s">
        <v>959</v>
      </c>
      <c r="F445" t="s">
        <v>960</v>
      </c>
      <c r="I445" t="s">
        <v>371</v>
      </c>
      <c r="J445" t="s">
        <v>380</v>
      </c>
      <c r="K445">
        <v>50</v>
      </c>
      <c r="L445">
        <v>66</v>
      </c>
      <c r="M445">
        <v>68</v>
      </c>
      <c r="N445">
        <v>72</v>
      </c>
      <c r="O445">
        <v>70</v>
      </c>
      <c r="Q445">
        <v>276</v>
      </c>
      <c r="R445">
        <v>70.2</v>
      </c>
      <c r="S445">
        <v>70</v>
      </c>
      <c r="T445">
        <v>67.42</v>
      </c>
      <c r="U445">
        <v>68.11</v>
      </c>
      <c r="V445">
        <v>71.86</v>
      </c>
      <c r="W445">
        <v>72.08</v>
      </c>
      <c r="Y445">
        <v>69.87</v>
      </c>
      <c r="Z445">
        <v>17</v>
      </c>
      <c r="AA445">
        <v>14</v>
      </c>
      <c r="AB445">
        <v>32</v>
      </c>
      <c r="AC445">
        <v>50</v>
      </c>
      <c r="AE445">
        <v>4</v>
      </c>
      <c r="AF445">
        <v>3</v>
      </c>
      <c r="AG445">
        <v>8</v>
      </c>
      <c r="AH445">
        <v>12</v>
      </c>
      <c r="AJ445">
        <v>50</v>
      </c>
      <c r="AM445" s="5"/>
      <c r="AO445" s="5"/>
      <c r="AQ445" s="5"/>
      <c r="AU445" s="5"/>
    </row>
    <row r="446" spans="1:47" x14ac:dyDescent="0.35">
      <c r="A446" s="3" t="str">
        <f t="shared" si="6"/>
        <v>Emilio Gonzalez</v>
      </c>
      <c r="B446" s="4">
        <v>46040</v>
      </c>
      <c r="C446" t="s">
        <v>957</v>
      </c>
      <c r="D446" t="s">
        <v>958</v>
      </c>
      <c r="E446" t="s">
        <v>959</v>
      </c>
      <c r="F446" t="s">
        <v>960</v>
      </c>
      <c r="I446" t="s">
        <v>1023</v>
      </c>
      <c r="J446" t="s">
        <v>1024</v>
      </c>
      <c r="K446">
        <v>50</v>
      </c>
      <c r="L446">
        <v>72</v>
      </c>
      <c r="M446">
        <v>67</v>
      </c>
      <c r="N446">
        <v>68</v>
      </c>
      <c r="O446">
        <v>69</v>
      </c>
      <c r="Q446">
        <v>276</v>
      </c>
      <c r="R446">
        <v>70.2</v>
      </c>
      <c r="S446">
        <v>70</v>
      </c>
      <c r="T446">
        <v>73.42</v>
      </c>
      <c r="U446">
        <v>67.11</v>
      </c>
      <c r="V446">
        <v>67.86</v>
      </c>
      <c r="W446">
        <v>71.08</v>
      </c>
      <c r="Y446">
        <v>69.87</v>
      </c>
      <c r="Z446">
        <v>101</v>
      </c>
      <c r="AA446">
        <v>59</v>
      </c>
      <c r="AB446">
        <v>43</v>
      </c>
      <c r="AC446">
        <v>50</v>
      </c>
      <c r="AE446">
        <v>10</v>
      </c>
      <c r="AF446">
        <v>8</v>
      </c>
      <c r="AG446">
        <v>9</v>
      </c>
      <c r="AH446">
        <v>12</v>
      </c>
      <c r="AJ446">
        <v>50</v>
      </c>
      <c r="AM446" s="5"/>
      <c r="AO446" s="5"/>
      <c r="AQ446" s="5"/>
      <c r="AU446" s="5"/>
    </row>
    <row r="447" spans="1:47" x14ac:dyDescent="0.35">
      <c r="A447" s="3" t="str">
        <f t="shared" si="6"/>
        <v>Rico Hoey</v>
      </c>
      <c r="B447" s="4">
        <v>46040</v>
      </c>
      <c r="C447" t="s">
        <v>957</v>
      </c>
      <c r="D447" t="s">
        <v>958</v>
      </c>
      <c r="E447" t="s">
        <v>959</v>
      </c>
      <c r="F447" t="s">
        <v>960</v>
      </c>
      <c r="I447" t="s">
        <v>1025</v>
      </c>
      <c r="J447" t="s">
        <v>1026</v>
      </c>
      <c r="K447">
        <v>50</v>
      </c>
      <c r="L447">
        <v>69</v>
      </c>
      <c r="M447">
        <v>70</v>
      </c>
      <c r="N447">
        <v>67</v>
      </c>
      <c r="O447">
        <v>70</v>
      </c>
      <c r="Q447">
        <v>276</v>
      </c>
      <c r="R447">
        <v>70.2</v>
      </c>
      <c r="S447">
        <v>70</v>
      </c>
      <c r="T447">
        <v>70.42</v>
      </c>
      <c r="U447">
        <v>70.11</v>
      </c>
      <c r="V447">
        <v>66.86</v>
      </c>
      <c r="W447">
        <v>72.08</v>
      </c>
      <c r="Y447">
        <v>69.87</v>
      </c>
      <c r="Z447">
        <v>59</v>
      </c>
      <c r="AA447">
        <v>59</v>
      </c>
      <c r="AB447">
        <v>32</v>
      </c>
      <c r="AC447">
        <v>50</v>
      </c>
      <c r="AE447">
        <v>7</v>
      </c>
      <c r="AF447">
        <v>8</v>
      </c>
      <c r="AG447">
        <v>8</v>
      </c>
      <c r="AH447">
        <v>12</v>
      </c>
      <c r="AJ447">
        <v>50</v>
      </c>
      <c r="AM447" s="5"/>
      <c r="AO447" s="5"/>
      <c r="AQ447" s="5"/>
      <c r="AU447" s="5"/>
    </row>
    <row r="448" spans="1:47" x14ac:dyDescent="0.35">
      <c r="A448" s="3" t="str">
        <f t="shared" si="6"/>
        <v>Aaron Rai</v>
      </c>
      <c r="B448" s="4">
        <v>46040</v>
      </c>
      <c r="C448" t="s">
        <v>957</v>
      </c>
      <c r="D448" t="s">
        <v>958</v>
      </c>
      <c r="E448" t="s">
        <v>959</v>
      </c>
      <c r="F448" t="s">
        <v>960</v>
      </c>
      <c r="I448" t="s">
        <v>1027</v>
      </c>
      <c r="J448" t="s">
        <v>389</v>
      </c>
      <c r="K448">
        <v>50</v>
      </c>
      <c r="L448">
        <v>69</v>
      </c>
      <c r="M448">
        <v>70</v>
      </c>
      <c r="N448">
        <v>69</v>
      </c>
      <c r="O448">
        <v>68</v>
      </c>
      <c r="Q448">
        <v>276</v>
      </c>
      <c r="R448">
        <v>70.2</v>
      </c>
      <c r="S448">
        <v>70</v>
      </c>
      <c r="T448">
        <v>70.42</v>
      </c>
      <c r="U448">
        <v>70.11</v>
      </c>
      <c r="V448">
        <v>68.86</v>
      </c>
      <c r="W448">
        <v>70.08</v>
      </c>
      <c r="Y448">
        <v>69.87</v>
      </c>
      <c r="Z448">
        <v>59</v>
      </c>
      <c r="AA448">
        <v>59</v>
      </c>
      <c r="AB448">
        <v>50</v>
      </c>
      <c r="AC448">
        <v>50</v>
      </c>
      <c r="AE448">
        <v>7</v>
      </c>
      <c r="AF448">
        <v>8</v>
      </c>
      <c r="AG448">
        <v>10</v>
      </c>
      <c r="AH448">
        <v>12</v>
      </c>
      <c r="AJ448">
        <v>50</v>
      </c>
      <c r="AM448" s="5"/>
      <c r="AO448" s="5"/>
      <c r="AQ448" s="5"/>
      <c r="AU448" s="5"/>
    </row>
    <row r="449" spans="1:47" x14ac:dyDescent="0.35">
      <c r="A449" s="3" t="str">
        <f t="shared" si="6"/>
        <v>Zecheng Dou</v>
      </c>
      <c r="B449" s="4">
        <v>46040</v>
      </c>
      <c r="C449" t="s">
        <v>957</v>
      </c>
      <c r="D449" t="s">
        <v>958</v>
      </c>
      <c r="E449" t="s">
        <v>959</v>
      </c>
      <c r="F449" t="s">
        <v>960</v>
      </c>
      <c r="I449" t="s">
        <v>1028</v>
      </c>
      <c r="J449" t="s">
        <v>1029</v>
      </c>
      <c r="K449">
        <v>55</v>
      </c>
      <c r="L449">
        <v>68</v>
      </c>
      <c r="M449">
        <v>71</v>
      </c>
      <c r="N449">
        <v>71</v>
      </c>
      <c r="O449">
        <v>67</v>
      </c>
      <c r="Q449">
        <v>277</v>
      </c>
      <c r="R449">
        <v>70.2</v>
      </c>
      <c r="S449">
        <v>70</v>
      </c>
      <c r="T449">
        <v>69.42</v>
      </c>
      <c r="U449">
        <v>71.11</v>
      </c>
      <c r="V449">
        <v>70.86</v>
      </c>
      <c r="W449">
        <v>69.08</v>
      </c>
      <c r="Y449">
        <v>70.12</v>
      </c>
      <c r="Z449">
        <v>41</v>
      </c>
      <c r="AA449">
        <v>59</v>
      </c>
      <c r="AB449">
        <v>62</v>
      </c>
      <c r="AC449">
        <v>55</v>
      </c>
      <c r="AE449">
        <v>6</v>
      </c>
      <c r="AF449">
        <v>8</v>
      </c>
      <c r="AG449">
        <v>12</v>
      </c>
      <c r="AH449">
        <v>13</v>
      </c>
      <c r="AJ449">
        <v>55</v>
      </c>
      <c r="AM449" s="5"/>
      <c r="AO449" s="5"/>
      <c r="AQ449" s="5"/>
      <c r="AU449" s="5"/>
    </row>
    <row r="450" spans="1:47" x14ac:dyDescent="0.35">
      <c r="A450" s="3" t="str">
        <f t="shared" ref="A450:A513" si="7">IF(J450="","",CONCATENATE(J450," ",I450))</f>
        <v>Doug Ghim</v>
      </c>
      <c r="B450" s="4">
        <v>46040</v>
      </c>
      <c r="C450" t="s">
        <v>957</v>
      </c>
      <c r="D450" t="s">
        <v>958</v>
      </c>
      <c r="E450" t="s">
        <v>959</v>
      </c>
      <c r="F450" t="s">
        <v>960</v>
      </c>
      <c r="I450" t="s">
        <v>1030</v>
      </c>
      <c r="J450" t="s">
        <v>1031</v>
      </c>
      <c r="K450">
        <v>55</v>
      </c>
      <c r="L450">
        <v>69</v>
      </c>
      <c r="M450">
        <v>65</v>
      </c>
      <c r="N450">
        <v>74</v>
      </c>
      <c r="O450">
        <v>69</v>
      </c>
      <c r="Q450">
        <v>277</v>
      </c>
      <c r="R450">
        <v>70.2</v>
      </c>
      <c r="S450">
        <v>70</v>
      </c>
      <c r="T450">
        <v>70.42</v>
      </c>
      <c r="U450">
        <v>65.11</v>
      </c>
      <c r="V450">
        <v>73.86</v>
      </c>
      <c r="W450">
        <v>71.08</v>
      </c>
      <c r="Y450">
        <v>70.12</v>
      </c>
      <c r="Z450">
        <v>59</v>
      </c>
      <c r="AA450">
        <v>14</v>
      </c>
      <c r="AB450">
        <v>50</v>
      </c>
      <c r="AC450">
        <v>55</v>
      </c>
      <c r="AE450">
        <v>7</v>
      </c>
      <c r="AF450">
        <v>3</v>
      </c>
      <c r="AG450">
        <v>10</v>
      </c>
      <c r="AH450">
        <v>13</v>
      </c>
      <c r="AJ450">
        <v>55</v>
      </c>
      <c r="AM450" s="5"/>
      <c r="AO450" s="5"/>
      <c r="AQ450" s="5"/>
      <c r="AU450" s="5"/>
    </row>
    <row r="451" spans="1:47" x14ac:dyDescent="0.35">
      <c r="A451" s="3" t="str">
        <f t="shared" si="7"/>
        <v>Haotong Li</v>
      </c>
      <c r="B451" s="4">
        <v>46040</v>
      </c>
      <c r="C451" t="s">
        <v>957</v>
      </c>
      <c r="D451" t="s">
        <v>958</v>
      </c>
      <c r="E451" t="s">
        <v>959</v>
      </c>
      <c r="F451" t="s">
        <v>960</v>
      </c>
      <c r="I451" t="s">
        <v>1032</v>
      </c>
      <c r="J451" t="s">
        <v>1033</v>
      </c>
      <c r="K451">
        <v>55</v>
      </c>
      <c r="L451">
        <v>66</v>
      </c>
      <c r="M451">
        <v>73</v>
      </c>
      <c r="N451">
        <v>69</v>
      </c>
      <c r="O451">
        <v>69</v>
      </c>
      <c r="Q451">
        <v>277</v>
      </c>
      <c r="R451">
        <v>70.2</v>
      </c>
      <c r="S451">
        <v>70</v>
      </c>
      <c r="T451">
        <v>67.42</v>
      </c>
      <c r="U451">
        <v>73.11</v>
      </c>
      <c r="V451">
        <v>68.86</v>
      </c>
      <c r="W451">
        <v>71.08</v>
      </c>
      <c r="Y451">
        <v>70.12</v>
      </c>
      <c r="Z451">
        <v>17</v>
      </c>
      <c r="AA451">
        <v>59</v>
      </c>
      <c r="AB451">
        <v>50</v>
      </c>
      <c r="AC451">
        <v>55</v>
      </c>
      <c r="AE451">
        <v>4</v>
      </c>
      <c r="AF451">
        <v>8</v>
      </c>
      <c r="AG451">
        <v>10</v>
      </c>
      <c r="AH451">
        <v>13</v>
      </c>
      <c r="AJ451">
        <v>55</v>
      </c>
      <c r="AM451" s="5"/>
      <c r="AO451" s="5"/>
      <c r="AQ451" s="5"/>
      <c r="AU451" s="5"/>
    </row>
    <row r="452" spans="1:47" x14ac:dyDescent="0.35">
      <c r="A452" s="3" t="str">
        <f t="shared" si="7"/>
        <v>Matt McCarty</v>
      </c>
      <c r="B452" s="4">
        <v>46040</v>
      </c>
      <c r="C452" t="s">
        <v>957</v>
      </c>
      <c r="D452" t="s">
        <v>958</v>
      </c>
      <c r="E452" t="s">
        <v>959</v>
      </c>
      <c r="F452" t="s">
        <v>960</v>
      </c>
      <c r="I452" t="s">
        <v>1034</v>
      </c>
      <c r="J452" t="s">
        <v>449</v>
      </c>
      <c r="K452">
        <v>55</v>
      </c>
      <c r="L452">
        <v>67</v>
      </c>
      <c r="M452">
        <v>72</v>
      </c>
      <c r="N452">
        <v>68</v>
      </c>
      <c r="O452">
        <v>70</v>
      </c>
      <c r="Q452">
        <v>277</v>
      </c>
      <c r="R452">
        <v>70.2</v>
      </c>
      <c r="S452">
        <v>70</v>
      </c>
      <c r="T452">
        <v>68.42</v>
      </c>
      <c r="U452">
        <v>72.11</v>
      </c>
      <c r="V452">
        <v>67.86</v>
      </c>
      <c r="W452">
        <v>72.08</v>
      </c>
      <c r="Y452">
        <v>70.12</v>
      </c>
      <c r="Z452">
        <v>29</v>
      </c>
      <c r="AA452">
        <v>59</v>
      </c>
      <c r="AB452">
        <v>43</v>
      </c>
      <c r="AC452">
        <v>55</v>
      </c>
      <c r="AE452">
        <v>5</v>
      </c>
      <c r="AF452">
        <v>8</v>
      </c>
      <c r="AG452">
        <v>9</v>
      </c>
      <c r="AH452">
        <v>13</v>
      </c>
      <c r="AJ452">
        <v>55</v>
      </c>
      <c r="AM452" s="5"/>
      <c r="AO452" s="5"/>
      <c r="AQ452" s="5"/>
      <c r="AU452" s="5"/>
    </row>
    <row r="453" spans="1:47" x14ac:dyDescent="0.35">
      <c r="A453" s="3" t="str">
        <f t="shared" si="7"/>
        <v>Matthieu Pavon</v>
      </c>
      <c r="B453" s="4">
        <v>46040</v>
      </c>
      <c r="C453" t="s">
        <v>957</v>
      </c>
      <c r="D453" t="s">
        <v>958</v>
      </c>
      <c r="E453" t="s">
        <v>959</v>
      </c>
      <c r="F453" t="s">
        <v>960</v>
      </c>
      <c r="I453" t="s">
        <v>1035</v>
      </c>
      <c r="J453" t="s">
        <v>1036</v>
      </c>
      <c r="K453">
        <v>55</v>
      </c>
      <c r="L453">
        <v>68</v>
      </c>
      <c r="M453">
        <v>69</v>
      </c>
      <c r="N453">
        <v>73</v>
      </c>
      <c r="O453">
        <v>67</v>
      </c>
      <c r="Q453">
        <v>277</v>
      </c>
      <c r="R453">
        <v>70.2</v>
      </c>
      <c r="S453">
        <v>70</v>
      </c>
      <c r="T453">
        <v>69.42</v>
      </c>
      <c r="U453">
        <v>69.11</v>
      </c>
      <c r="V453">
        <v>72.86</v>
      </c>
      <c r="W453">
        <v>69.08</v>
      </c>
      <c r="Y453">
        <v>70.12</v>
      </c>
      <c r="Z453">
        <v>41</v>
      </c>
      <c r="AA453">
        <v>36</v>
      </c>
      <c r="AB453">
        <v>62</v>
      </c>
      <c r="AC453">
        <v>55</v>
      </c>
      <c r="AE453">
        <v>6</v>
      </c>
      <c r="AF453">
        <v>6</v>
      </c>
      <c r="AG453">
        <v>12</v>
      </c>
      <c r="AH453">
        <v>13</v>
      </c>
      <c r="AJ453">
        <v>55</v>
      </c>
      <c r="AM453" s="5"/>
      <c r="AO453" s="5"/>
      <c r="AU453" s="5"/>
    </row>
    <row r="454" spans="1:47" x14ac:dyDescent="0.35">
      <c r="A454" s="3" t="str">
        <f t="shared" si="7"/>
        <v>Webb Simpson</v>
      </c>
      <c r="B454" s="4">
        <v>46040</v>
      </c>
      <c r="C454" t="s">
        <v>957</v>
      </c>
      <c r="D454" t="s">
        <v>958</v>
      </c>
      <c r="E454" t="s">
        <v>959</v>
      </c>
      <c r="F454" t="s">
        <v>960</v>
      </c>
      <c r="I454" t="s">
        <v>474</v>
      </c>
      <c r="J454" t="s">
        <v>1037</v>
      </c>
      <c r="K454">
        <v>55</v>
      </c>
      <c r="L454">
        <v>70</v>
      </c>
      <c r="M454">
        <v>69</v>
      </c>
      <c r="N454">
        <v>70</v>
      </c>
      <c r="O454">
        <v>68</v>
      </c>
      <c r="Q454">
        <v>277</v>
      </c>
      <c r="R454">
        <v>70.2</v>
      </c>
      <c r="S454">
        <v>70</v>
      </c>
      <c r="T454">
        <v>71.42</v>
      </c>
      <c r="U454">
        <v>69.11</v>
      </c>
      <c r="V454">
        <v>69.86</v>
      </c>
      <c r="W454">
        <v>70.08</v>
      </c>
      <c r="Y454">
        <v>70.12</v>
      </c>
      <c r="Z454">
        <v>80</v>
      </c>
      <c r="AA454">
        <v>59</v>
      </c>
      <c r="AB454">
        <v>56</v>
      </c>
      <c r="AC454">
        <v>55</v>
      </c>
      <c r="AE454">
        <v>8</v>
      </c>
      <c r="AF454">
        <v>8</v>
      </c>
      <c r="AG454">
        <v>11</v>
      </c>
      <c r="AH454">
        <v>13</v>
      </c>
      <c r="AJ454">
        <v>55</v>
      </c>
      <c r="AM454" s="5"/>
      <c r="AO454" s="5"/>
      <c r="AU454" s="5"/>
    </row>
    <row r="455" spans="1:47" x14ac:dyDescent="0.35">
      <c r="A455" s="3" t="str">
        <f t="shared" si="7"/>
        <v>Nick Dunlap</v>
      </c>
      <c r="B455" s="4">
        <v>46040</v>
      </c>
      <c r="C455" t="s">
        <v>957</v>
      </c>
      <c r="D455" t="s">
        <v>958</v>
      </c>
      <c r="E455" t="s">
        <v>959</v>
      </c>
      <c r="F455" t="s">
        <v>960</v>
      </c>
      <c r="I455" t="s">
        <v>1038</v>
      </c>
      <c r="J455" t="s">
        <v>824</v>
      </c>
      <c r="K455">
        <v>61</v>
      </c>
      <c r="L455">
        <v>65</v>
      </c>
      <c r="M455">
        <v>68</v>
      </c>
      <c r="N455">
        <v>77</v>
      </c>
      <c r="O455">
        <v>68</v>
      </c>
      <c r="Q455">
        <v>278</v>
      </c>
      <c r="R455">
        <v>70.2</v>
      </c>
      <c r="S455">
        <v>70</v>
      </c>
      <c r="T455">
        <v>66.42</v>
      </c>
      <c r="U455">
        <v>68.11</v>
      </c>
      <c r="V455">
        <v>76.86</v>
      </c>
      <c r="W455">
        <v>70.08</v>
      </c>
      <c r="Y455">
        <v>70.37</v>
      </c>
      <c r="Z455">
        <v>10</v>
      </c>
      <c r="AA455">
        <v>10</v>
      </c>
      <c r="AB455">
        <v>62</v>
      </c>
      <c r="AC455">
        <v>61</v>
      </c>
      <c r="AE455">
        <v>3</v>
      </c>
      <c r="AF455">
        <v>2</v>
      </c>
      <c r="AG455">
        <v>12</v>
      </c>
      <c r="AH455">
        <v>14</v>
      </c>
      <c r="AJ455">
        <v>61</v>
      </c>
      <c r="AM455" s="5"/>
      <c r="AO455" s="5"/>
      <c r="AU455" s="5"/>
    </row>
    <row r="456" spans="1:47" x14ac:dyDescent="0.35">
      <c r="A456" s="3" t="str">
        <f t="shared" si="7"/>
        <v>Brian Harman</v>
      </c>
      <c r="B456" s="4">
        <v>46040</v>
      </c>
      <c r="C456" t="s">
        <v>957</v>
      </c>
      <c r="D456" t="s">
        <v>958</v>
      </c>
      <c r="E456" t="s">
        <v>959</v>
      </c>
      <c r="F456" t="s">
        <v>960</v>
      </c>
      <c r="I456" t="s">
        <v>1039</v>
      </c>
      <c r="J456" t="s">
        <v>1040</v>
      </c>
      <c r="K456">
        <v>61</v>
      </c>
      <c r="L456">
        <v>68</v>
      </c>
      <c r="M456">
        <v>68</v>
      </c>
      <c r="N456">
        <v>74</v>
      </c>
      <c r="O456">
        <v>68</v>
      </c>
      <c r="Q456">
        <v>278</v>
      </c>
      <c r="R456">
        <v>70.2</v>
      </c>
      <c r="S456">
        <v>70</v>
      </c>
      <c r="T456">
        <v>69.42</v>
      </c>
      <c r="U456">
        <v>68.11</v>
      </c>
      <c r="V456">
        <v>73.86</v>
      </c>
      <c r="W456">
        <v>70.08</v>
      </c>
      <c r="Y456">
        <v>70.37</v>
      </c>
      <c r="Z456">
        <v>41</v>
      </c>
      <c r="AA456">
        <v>28</v>
      </c>
      <c r="AB456">
        <v>62</v>
      </c>
      <c r="AC456">
        <v>61</v>
      </c>
      <c r="AE456">
        <v>6</v>
      </c>
      <c r="AF456">
        <v>5</v>
      </c>
      <c r="AG456">
        <v>12</v>
      </c>
      <c r="AH456">
        <v>14</v>
      </c>
      <c r="AJ456">
        <v>61</v>
      </c>
      <c r="AM456" s="5"/>
      <c r="AO456" s="5"/>
      <c r="AU456" s="5"/>
    </row>
    <row r="457" spans="1:47" x14ac:dyDescent="0.35">
      <c r="A457" s="3" t="str">
        <f t="shared" si="7"/>
        <v>Zach Johnson</v>
      </c>
      <c r="B457" s="4">
        <v>46040</v>
      </c>
      <c r="C457" t="s">
        <v>957</v>
      </c>
      <c r="D457" t="s">
        <v>958</v>
      </c>
      <c r="E457" t="s">
        <v>959</v>
      </c>
      <c r="F457" t="s">
        <v>960</v>
      </c>
      <c r="I457" t="s">
        <v>802</v>
      </c>
      <c r="J457" t="s">
        <v>398</v>
      </c>
      <c r="K457">
        <v>61</v>
      </c>
      <c r="L457">
        <v>68</v>
      </c>
      <c r="M457">
        <v>70</v>
      </c>
      <c r="N457">
        <v>74</v>
      </c>
      <c r="O457">
        <v>66</v>
      </c>
      <c r="Q457">
        <v>278</v>
      </c>
      <c r="R457">
        <v>70.2</v>
      </c>
      <c r="S457">
        <v>70</v>
      </c>
      <c r="T457">
        <v>69.42</v>
      </c>
      <c r="U457">
        <v>70.11</v>
      </c>
      <c r="V457">
        <v>73.86</v>
      </c>
      <c r="W457">
        <v>68.08</v>
      </c>
      <c r="Y457">
        <v>70.37</v>
      </c>
      <c r="Z457">
        <v>41</v>
      </c>
      <c r="AA457">
        <v>47</v>
      </c>
      <c r="AB457">
        <v>71</v>
      </c>
      <c r="AC457">
        <v>61</v>
      </c>
      <c r="AE457">
        <v>6</v>
      </c>
      <c r="AF457">
        <v>7</v>
      </c>
      <c r="AG457">
        <v>14</v>
      </c>
      <c r="AH457">
        <v>14</v>
      </c>
      <c r="AJ457">
        <v>61</v>
      </c>
      <c r="AM457" s="5"/>
      <c r="AO457" s="5"/>
      <c r="AQ457" s="5"/>
      <c r="AS457" s="5"/>
      <c r="AU457" s="5"/>
    </row>
    <row r="458" spans="1:47" x14ac:dyDescent="0.35">
      <c r="A458" s="3" t="str">
        <f t="shared" si="7"/>
        <v>Johnny Keefer</v>
      </c>
      <c r="B458" s="4">
        <v>46040</v>
      </c>
      <c r="C458" t="s">
        <v>957</v>
      </c>
      <c r="D458" t="s">
        <v>958</v>
      </c>
      <c r="E458" t="s">
        <v>959</v>
      </c>
      <c r="F458" t="s">
        <v>960</v>
      </c>
      <c r="I458" t="s">
        <v>1041</v>
      </c>
      <c r="J458" t="s">
        <v>1042</v>
      </c>
      <c r="K458">
        <v>61</v>
      </c>
      <c r="L458">
        <v>68</v>
      </c>
      <c r="M458">
        <v>71</v>
      </c>
      <c r="N458">
        <v>70</v>
      </c>
      <c r="O458">
        <v>69</v>
      </c>
      <c r="Q458">
        <v>278</v>
      </c>
      <c r="R458">
        <v>70.2</v>
      </c>
      <c r="S458">
        <v>70</v>
      </c>
      <c r="T458">
        <v>69.42</v>
      </c>
      <c r="U458">
        <v>71.11</v>
      </c>
      <c r="V458">
        <v>69.86</v>
      </c>
      <c r="W458">
        <v>71.08</v>
      </c>
      <c r="Y458">
        <v>70.37</v>
      </c>
      <c r="Z458">
        <v>41</v>
      </c>
      <c r="AA458">
        <v>59</v>
      </c>
      <c r="AB458">
        <v>56</v>
      </c>
      <c r="AC458">
        <v>61</v>
      </c>
      <c r="AE458">
        <v>6</v>
      </c>
      <c r="AF458">
        <v>8</v>
      </c>
      <c r="AG458">
        <v>11</v>
      </c>
      <c r="AH458">
        <v>14</v>
      </c>
      <c r="AJ458">
        <v>61</v>
      </c>
      <c r="AM458" s="5"/>
      <c r="AO458" s="5"/>
      <c r="AQ458" s="5"/>
      <c r="AS458" s="5"/>
      <c r="AU458" s="5"/>
    </row>
    <row r="459" spans="1:47" x14ac:dyDescent="0.35">
      <c r="A459" s="3" t="str">
        <f t="shared" si="7"/>
        <v>Tom Kim</v>
      </c>
      <c r="B459" s="4">
        <v>46040</v>
      </c>
      <c r="C459" t="s">
        <v>957</v>
      </c>
      <c r="D459" t="s">
        <v>958</v>
      </c>
      <c r="E459" t="s">
        <v>959</v>
      </c>
      <c r="F459" t="s">
        <v>960</v>
      </c>
      <c r="I459" t="s">
        <v>816</v>
      </c>
      <c r="J459" t="s">
        <v>741</v>
      </c>
      <c r="K459">
        <v>61</v>
      </c>
      <c r="L459">
        <v>69</v>
      </c>
      <c r="M459">
        <v>69</v>
      </c>
      <c r="N459">
        <v>72</v>
      </c>
      <c r="O459">
        <v>68</v>
      </c>
      <c r="Q459">
        <v>278</v>
      </c>
      <c r="R459">
        <v>70.2</v>
      </c>
      <c r="S459">
        <v>70</v>
      </c>
      <c r="T459">
        <v>70.42</v>
      </c>
      <c r="U459">
        <v>69.11</v>
      </c>
      <c r="V459">
        <v>71.86</v>
      </c>
      <c r="W459">
        <v>70.08</v>
      </c>
      <c r="Y459">
        <v>70.37</v>
      </c>
      <c r="Z459">
        <v>59</v>
      </c>
      <c r="AA459">
        <v>47</v>
      </c>
      <c r="AB459">
        <v>62</v>
      </c>
      <c r="AC459">
        <v>61</v>
      </c>
      <c r="AE459">
        <v>7</v>
      </c>
      <c r="AF459">
        <v>7</v>
      </c>
      <c r="AG459">
        <v>12</v>
      </c>
      <c r="AH459">
        <v>14</v>
      </c>
      <c r="AJ459">
        <v>61</v>
      </c>
      <c r="AM459" s="5"/>
      <c r="AO459" s="5"/>
      <c r="AQ459" s="5"/>
      <c r="AS459" s="5"/>
      <c r="AU459" s="5"/>
    </row>
    <row r="460" spans="1:47" x14ac:dyDescent="0.35">
      <c r="A460" s="3" t="str">
        <f t="shared" si="7"/>
        <v>Joe Highsmith</v>
      </c>
      <c r="B460" s="4">
        <v>46040</v>
      </c>
      <c r="C460" t="s">
        <v>957</v>
      </c>
      <c r="D460" t="s">
        <v>958</v>
      </c>
      <c r="E460" t="s">
        <v>959</v>
      </c>
      <c r="F460" t="s">
        <v>960</v>
      </c>
      <c r="I460" t="s">
        <v>1043</v>
      </c>
      <c r="J460" t="s">
        <v>929</v>
      </c>
      <c r="K460">
        <v>66</v>
      </c>
      <c r="L460">
        <v>68</v>
      </c>
      <c r="M460">
        <v>69</v>
      </c>
      <c r="N460">
        <v>73</v>
      </c>
      <c r="O460">
        <v>69</v>
      </c>
      <c r="Q460">
        <v>279</v>
      </c>
      <c r="R460">
        <v>70.2</v>
      </c>
      <c r="S460">
        <v>70</v>
      </c>
      <c r="T460">
        <v>69.42</v>
      </c>
      <c r="U460">
        <v>69.11</v>
      </c>
      <c r="V460">
        <v>72.86</v>
      </c>
      <c r="W460">
        <v>71.08</v>
      </c>
      <c r="Y460">
        <v>70.62</v>
      </c>
      <c r="Z460">
        <v>41</v>
      </c>
      <c r="AA460">
        <v>36</v>
      </c>
      <c r="AB460">
        <v>62</v>
      </c>
      <c r="AC460">
        <v>66</v>
      </c>
      <c r="AE460">
        <v>6</v>
      </c>
      <c r="AF460">
        <v>6</v>
      </c>
      <c r="AG460">
        <v>12</v>
      </c>
      <c r="AH460">
        <v>15</v>
      </c>
      <c r="AJ460">
        <v>66</v>
      </c>
      <c r="AM460" s="5"/>
      <c r="AO460" s="5"/>
      <c r="AQ460" s="5"/>
      <c r="AS460" s="5"/>
      <c r="AU460" s="5"/>
    </row>
    <row r="461" spans="1:47" x14ac:dyDescent="0.35">
      <c r="A461" s="3" t="str">
        <f t="shared" si="7"/>
        <v>Mark Hubbard</v>
      </c>
      <c r="B461" s="4">
        <v>46040</v>
      </c>
      <c r="C461" t="s">
        <v>957</v>
      </c>
      <c r="D461" t="s">
        <v>958</v>
      </c>
      <c r="E461" t="s">
        <v>959</v>
      </c>
      <c r="F461" t="s">
        <v>960</v>
      </c>
      <c r="I461" t="s">
        <v>1044</v>
      </c>
      <c r="J461" t="s">
        <v>1045</v>
      </c>
      <c r="K461">
        <v>66</v>
      </c>
      <c r="L461">
        <v>69</v>
      </c>
      <c r="M461">
        <v>69</v>
      </c>
      <c r="N461">
        <v>72</v>
      </c>
      <c r="O461">
        <v>69</v>
      </c>
      <c r="Q461">
        <v>279</v>
      </c>
      <c r="R461">
        <v>70.2</v>
      </c>
      <c r="S461">
        <v>70</v>
      </c>
      <c r="T461">
        <v>70.42</v>
      </c>
      <c r="U461">
        <v>69.11</v>
      </c>
      <c r="V461">
        <v>71.86</v>
      </c>
      <c r="W461">
        <v>71.08</v>
      </c>
      <c r="Y461">
        <v>70.62</v>
      </c>
      <c r="Z461">
        <v>59</v>
      </c>
      <c r="AA461">
        <v>47</v>
      </c>
      <c r="AB461">
        <v>62</v>
      </c>
      <c r="AC461">
        <v>66</v>
      </c>
      <c r="AE461">
        <v>7</v>
      </c>
      <c r="AF461">
        <v>7</v>
      </c>
      <c r="AG461">
        <v>12</v>
      </c>
      <c r="AH461">
        <v>15</v>
      </c>
      <c r="AJ461">
        <v>66</v>
      </c>
      <c r="AM461" s="5"/>
      <c r="AO461" s="5"/>
      <c r="AQ461" s="5"/>
      <c r="AS461" s="5"/>
      <c r="AU461" s="5"/>
    </row>
    <row r="462" spans="1:47" x14ac:dyDescent="0.35">
      <c r="A462" s="3" t="str">
        <f t="shared" si="7"/>
        <v>Keith Mitchell</v>
      </c>
      <c r="B462" s="4">
        <v>46040</v>
      </c>
      <c r="C462" t="s">
        <v>957</v>
      </c>
      <c r="D462" t="s">
        <v>958</v>
      </c>
      <c r="E462" t="s">
        <v>959</v>
      </c>
      <c r="F462" t="s">
        <v>960</v>
      </c>
      <c r="I462" t="s">
        <v>925</v>
      </c>
      <c r="J462" t="s">
        <v>1046</v>
      </c>
      <c r="K462">
        <v>66</v>
      </c>
      <c r="L462">
        <v>71</v>
      </c>
      <c r="M462">
        <v>68</v>
      </c>
      <c r="N462">
        <v>73</v>
      </c>
      <c r="O462">
        <v>67</v>
      </c>
      <c r="Q462">
        <v>279</v>
      </c>
      <c r="R462">
        <v>70.2</v>
      </c>
      <c r="S462">
        <v>70</v>
      </c>
      <c r="T462">
        <v>72.42</v>
      </c>
      <c r="U462">
        <v>68.11</v>
      </c>
      <c r="V462">
        <v>72.86</v>
      </c>
      <c r="W462">
        <v>69.08</v>
      </c>
      <c r="Y462">
        <v>70.62</v>
      </c>
      <c r="Z462">
        <v>92</v>
      </c>
      <c r="AA462">
        <v>59</v>
      </c>
      <c r="AB462">
        <v>71</v>
      </c>
      <c r="AC462">
        <v>66</v>
      </c>
      <c r="AE462">
        <v>9</v>
      </c>
      <c r="AF462">
        <v>8</v>
      </c>
      <c r="AG462">
        <v>14</v>
      </c>
      <c r="AH462">
        <v>15</v>
      </c>
      <c r="AJ462">
        <v>66</v>
      </c>
      <c r="AM462" s="5"/>
      <c r="AO462" s="5"/>
      <c r="AQ462" s="5"/>
      <c r="AS462" s="5"/>
      <c r="AU462" s="5"/>
    </row>
    <row r="463" spans="1:47" x14ac:dyDescent="0.35">
      <c r="A463" s="3" t="str">
        <f t="shared" si="7"/>
        <v>Jordan Smith</v>
      </c>
      <c r="B463" s="4">
        <v>46040</v>
      </c>
      <c r="C463" t="s">
        <v>957</v>
      </c>
      <c r="D463" t="s">
        <v>958</v>
      </c>
      <c r="E463" t="s">
        <v>959</v>
      </c>
      <c r="F463" t="s">
        <v>960</v>
      </c>
      <c r="I463" t="s">
        <v>1047</v>
      </c>
      <c r="J463" t="s">
        <v>462</v>
      </c>
      <c r="K463">
        <v>66</v>
      </c>
      <c r="L463">
        <v>68</v>
      </c>
      <c r="M463">
        <v>69</v>
      </c>
      <c r="N463">
        <v>74</v>
      </c>
      <c r="O463">
        <v>68</v>
      </c>
      <c r="Q463">
        <v>279</v>
      </c>
      <c r="R463">
        <v>70.2</v>
      </c>
      <c r="S463">
        <v>70</v>
      </c>
      <c r="T463">
        <v>69.42</v>
      </c>
      <c r="U463">
        <v>69.11</v>
      </c>
      <c r="V463">
        <v>73.86</v>
      </c>
      <c r="W463">
        <v>70.08</v>
      </c>
      <c r="Y463">
        <v>70.62</v>
      </c>
      <c r="Z463">
        <v>41</v>
      </c>
      <c r="AA463">
        <v>36</v>
      </c>
      <c r="AB463">
        <v>70</v>
      </c>
      <c r="AC463">
        <v>66</v>
      </c>
      <c r="AE463">
        <v>6</v>
      </c>
      <c r="AF463">
        <v>6</v>
      </c>
      <c r="AG463">
        <v>13</v>
      </c>
      <c r="AH463">
        <v>15</v>
      </c>
      <c r="AJ463">
        <v>66</v>
      </c>
      <c r="AM463" s="5"/>
      <c r="AO463" s="5"/>
      <c r="AQ463" s="5"/>
      <c r="AS463" s="5"/>
      <c r="AU463" s="5"/>
    </row>
    <row r="464" spans="1:47" x14ac:dyDescent="0.35">
      <c r="A464" s="3" t="str">
        <f t="shared" si="7"/>
        <v>Zach Bauchou</v>
      </c>
      <c r="B464" s="4">
        <v>46040</v>
      </c>
      <c r="C464" t="s">
        <v>957</v>
      </c>
      <c r="D464" t="s">
        <v>958</v>
      </c>
      <c r="E464" t="s">
        <v>959</v>
      </c>
      <c r="F464" t="s">
        <v>960</v>
      </c>
      <c r="I464" t="s">
        <v>1048</v>
      </c>
      <c r="J464" t="s">
        <v>398</v>
      </c>
      <c r="K464">
        <v>70</v>
      </c>
      <c r="L464">
        <v>71</v>
      </c>
      <c r="M464">
        <v>68</v>
      </c>
      <c r="N464">
        <v>67</v>
      </c>
      <c r="O464">
        <v>74</v>
      </c>
      <c r="Q464">
        <v>280</v>
      </c>
      <c r="R464">
        <v>70.2</v>
      </c>
      <c r="S464">
        <v>70</v>
      </c>
      <c r="T464">
        <v>72.42</v>
      </c>
      <c r="U464">
        <v>68.11</v>
      </c>
      <c r="V464">
        <v>66.86</v>
      </c>
      <c r="W464">
        <v>76.08</v>
      </c>
      <c r="Y464">
        <v>70.87</v>
      </c>
      <c r="Z464">
        <v>92</v>
      </c>
      <c r="AA464">
        <v>59</v>
      </c>
      <c r="AB464">
        <v>32</v>
      </c>
      <c r="AC464">
        <v>70</v>
      </c>
      <c r="AE464">
        <v>9</v>
      </c>
      <c r="AF464">
        <v>8</v>
      </c>
      <c r="AG464">
        <v>8</v>
      </c>
      <c r="AH464">
        <v>16</v>
      </c>
      <c r="AJ464">
        <v>70</v>
      </c>
      <c r="AM464" s="5"/>
      <c r="AO464" s="5"/>
      <c r="AQ464" s="5"/>
      <c r="AS464" s="5"/>
      <c r="AU464" s="5"/>
    </row>
    <row r="465" spans="1:47" x14ac:dyDescent="0.35">
      <c r="A465" s="3" t="str">
        <f t="shared" si="7"/>
        <v>William Mouw</v>
      </c>
      <c r="B465" s="4">
        <v>46040</v>
      </c>
      <c r="C465" t="s">
        <v>957</v>
      </c>
      <c r="D465" t="s">
        <v>958</v>
      </c>
      <c r="E465" t="s">
        <v>959</v>
      </c>
      <c r="F465" t="s">
        <v>960</v>
      </c>
      <c r="I465" t="s">
        <v>1049</v>
      </c>
      <c r="J465" t="s">
        <v>1050</v>
      </c>
      <c r="K465">
        <v>71</v>
      </c>
      <c r="L465">
        <v>70</v>
      </c>
      <c r="M465">
        <v>69</v>
      </c>
      <c r="N465">
        <v>70</v>
      </c>
      <c r="O465">
        <v>72</v>
      </c>
      <c r="Q465">
        <v>281</v>
      </c>
      <c r="R465">
        <v>70.2</v>
      </c>
      <c r="S465">
        <v>70</v>
      </c>
      <c r="T465">
        <v>71.42</v>
      </c>
      <c r="U465">
        <v>69.11</v>
      </c>
      <c r="V465">
        <v>69.86</v>
      </c>
      <c r="W465">
        <v>74.08</v>
      </c>
      <c r="Y465">
        <v>71.12</v>
      </c>
      <c r="Z465">
        <v>80</v>
      </c>
      <c r="AA465">
        <v>59</v>
      </c>
      <c r="AB465">
        <v>56</v>
      </c>
      <c r="AC465">
        <v>71</v>
      </c>
      <c r="AE465">
        <v>8</v>
      </c>
      <c r="AF465">
        <v>8</v>
      </c>
      <c r="AG465">
        <v>11</v>
      </c>
      <c r="AH465">
        <v>17</v>
      </c>
      <c r="AJ465">
        <v>71</v>
      </c>
      <c r="AM465" s="5"/>
      <c r="AO465" s="5"/>
      <c r="AQ465" s="5"/>
      <c r="AS465" s="5"/>
      <c r="AU465" s="5"/>
    </row>
    <row r="466" spans="1:47" x14ac:dyDescent="0.35">
      <c r="A466" s="3" t="str">
        <f t="shared" si="7"/>
        <v>Chad Ramey</v>
      </c>
      <c r="B466" s="4">
        <v>46040</v>
      </c>
      <c r="C466" t="s">
        <v>957</v>
      </c>
      <c r="D466" t="s">
        <v>958</v>
      </c>
      <c r="E466" t="s">
        <v>959</v>
      </c>
      <c r="F466" t="s">
        <v>960</v>
      </c>
      <c r="I466" t="s">
        <v>1051</v>
      </c>
      <c r="J466" t="s">
        <v>864</v>
      </c>
      <c r="K466">
        <v>71</v>
      </c>
      <c r="L466">
        <v>69</v>
      </c>
      <c r="M466">
        <v>70</v>
      </c>
      <c r="N466">
        <v>77</v>
      </c>
      <c r="O466">
        <v>65</v>
      </c>
      <c r="Q466">
        <v>281</v>
      </c>
      <c r="R466">
        <v>70.2</v>
      </c>
      <c r="S466">
        <v>70</v>
      </c>
      <c r="T466">
        <v>70.42</v>
      </c>
      <c r="U466">
        <v>70.11</v>
      </c>
      <c r="V466">
        <v>76.86</v>
      </c>
      <c r="W466">
        <v>67.08</v>
      </c>
      <c r="Y466">
        <v>71.12</v>
      </c>
      <c r="Z466">
        <v>59</v>
      </c>
      <c r="AA466">
        <v>59</v>
      </c>
      <c r="AB466">
        <v>74</v>
      </c>
      <c r="AC466">
        <v>71</v>
      </c>
      <c r="AE466">
        <v>7</v>
      </c>
      <c r="AF466">
        <v>8</v>
      </c>
      <c r="AG466">
        <v>18</v>
      </c>
      <c r="AH466">
        <v>17</v>
      </c>
      <c r="AJ466">
        <v>71</v>
      </c>
      <c r="AM466" s="5"/>
      <c r="AO466" s="5"/>
      <c r="AQ466" s="5"/>
      <c r="AS466" s="5"/>
      <c r="AU466" s="5"/>
    </row>
    <row r="467" spans="1:47" x14ac:dyDescent="0.35">
      <c r="A467" s="3" t="str">
        <f t="shared" si="7"/>
        <v>Kota Kaneko</v>
      </c>
      <c r="B467" s="4">
        <v>46040</v>
      </c>
      <c r="C467" t="s">
        <v>957</v>
      </c>
      <c r="D467" t="s">
        <v>958</v>
      </c>
      <c r="E467" t="s">
        <v>959</v>
      </c>
      <c r="F467" t="s">
        <v>960</v>
      </c>
      <c r="I467" t="s">
        <v>1052</v>
      </c>
      <c r="J467" t="s">
        <v>1053</v>
      </c>
      <c r="K467">
        <v>73</v>
      </c>
      <c r="L467">
        <v>69</v>
      </c>
      <c r="M467">
        <v>67</v>
      </c>
      <c r="N467">
        <v>73</v>
      </c>
      <c r="O467">
        <v>74</v>
      </c>
      <c r="Q467">
        <v>283</v>
      </c>
      <c r="R467">
        <v>70.2</v>
      </c>
      <c r="S467">
        <v>70</v>
      </c>
      <c r="T467">
        <v>70.42</v>
      </c>
      <c r="U467">
        <v>67.11</v>
      </c>
      <c r="V467">
        <v>72.86</v>
      </c>
      <c r="W467">
        <v>76.08</v>
      </c>
      <c r="Y467">
        <v>71.62</v>
      </c>
      <c r="Z467">
        <v>59</v>
      </c>
      <c r="AA467">
        <v>28</v>
      </c>
      <c r="AB467">
        <v>56</v>
      </c>
      <c r="AC467">
        <v>73</v>
      </c>
      <c r="AE467">
        <v>7</v>
      </c>
      <c r="AF467">
        <v>5</v>
      </c>
      <c r="AG467">
        <v>11</v>
      </c>
      <c r="AH467">
        <v>19</v>
      </c>
      <c r="AJ467">
        <v>73</v>
      </c>
      <c r="AM467" s="5"/>
      <c r="AO467" s="5"/>
      <c r="AQ467" s="5"/>
      <c r="AS467" s="5"/>
      <c r="AU467" s="5"/>
    </row>
    <row r="468" spans="1:47" x14ac:dyDescent="0.35">
      <c r="A468" s="3" t="str">
        <f t="shared" si="7"/>
        <v>Billy Horschel</v>
      </c>
      <c r="B468" s="4">
        <v>46040</v>
      </c>
      <c r="C468" t="s">
        <v>957</v>
      </c>
      <c r="D468" t="s">
        <v>958</v>
      </c>
      <c r="E468" t="s">
        <v>959</v>
      </c>
      <c r="F468" t="s">
        <v>960</v>
      </c>
      <c r="I468" t="s">
        <v>1054</v>
      </c>
      <c r="J468" t="s">
        <v>463</v>
      </c>
      <c r="K468">
        <v>74</v>
      </c>
      <c r="L468">
        <v>69</v>
      </c>
      <c r="M468">
        <v>70</v>
      </c>
      <c r="N468">
        <v>74</v>
      </c>
      <c r="O468">
        <v>71</v>
      </c>
      <c r="Q468">
        <v>284</v>
      </c>
      <c r="R468">
        <v>70.2</v>
      </c>
      <c r="S468">
        <v>70</v>
      </c>
      <c r="T468">
        <v>70.42</v>
      </c>
      <c r="U468">
        <v>70.11</v>
      </c>
      <c r="V468">
        <v>73.86</v>
      </c>
      <c r="W468">
        <v>73.08</v>
      </c>
      <c r="Y468">
        <v>71.87</v>
      </c>
      <c r="Z468">
        <v>59</v>
      </c>
      <c r="AA468">
        <v>59</v>
      </c>
      <c r="AB468">
        <v>73</v>
      </c>
      <c r="AC468">
        <v>74</v>
      </c>
      <c r="AE468">
        <v>7</v>
      </c>
      <c r="AF468">
        <v>8</v>
      </c>
      <c r="AG468">
        <v>15</v>
      </c>
      <c r="AH468">
        <v>20</v>
      </c>
      <c r="AJ468">
        <v>74</v>
      </c>
      <c r="AM468" s="5"/>
      <c r="AO468" s="5"/>
      <c r="AQ468" s="5"/>
      <c r="AS468" s="5"/>
      <c r="AU468" s="5"/>
    </row>
    <row r="469" spans="1:47" x14ac:dyDescent="0.35">
      <c r="A469" s="3" t="str">
        <f t="shared" si="7"/>
        <v>Keegan Bradley</v>
      </c>
      <c r="B469" s="4">
        <v>46040</v>
      </c>
      <c r="C469" t="s">
        <v>957</v>
      </c>
      <c r="D469" t="s">
        <v>958</v>
      </c>
      <c r="E469" t="s">
        <v>959</v>
      </c>
      <c r="F469" t="s">
        <v>960</v>
      </c>
      <c r="I469" t="s">
        <v>451</v>
      </c>
      <c r="J469" t="s">
        <v>1055</v>
      </c>
      <c r="K469" t="s">
        <v>435</v>
      </c>
      <c r="L469">
        <v>68</v>
      </c>
      <c r="M469">
        <v>72</v>
      </c>
      <c r="Q469">
        <v>140</v>
      </c>
      <c r="R469">
        <v>70.2</v>
      </c>
      <c r="S469">
        <v>70</v>
      </c>
      <c r="T469">
        <v>69.42</v>
      </c>
      <c r="U469">
        <v>72.11</v>
      </c>
      <c r="Y469">
        <v>70.760000000000005</v>
      </c>
      <c r="Z469">
        <v>41</v>
      </c>
      <c r="AA469">
        <v>75</v>
      </c>
      <c r="AE469">
        <v>6</v>
      </c>
      <c r="AF469">
        <v>9</v>
      </c>
      <c r="AJ469">
        <v>75</v>
      </c>
      <c r="AM469" s="5"/>
      <c r="AO469" s="5"/>
      <c r="AQ469" s="5"/>
      <c r="AS469" s="5"/>
      <c r="AU469" s="5"/>
    </row>
    <row r="470" spans="1:47" x14ac:dyDescent="0.35">
      <c r="A470" s="3" t="str">
        <f t="shared" si="7"/>
        <v>Eric Cole</v>
      </c>
      <c r="B470" s="4">
        <v>46040</v>
      </c>
      <c r="C470" t="s">
        <v>957</v>
      </c>
      <c r="D470" t="s">
        <v>958</v>
      </c>
      <c r="E470" t="s">
        <v>959</v>
      </c>
      <c r="F470" t="s">
        <v>960</v>
      </c>
      <c r="I470" t="s">
        <v>795</v>
      </c>
      <c r="J470" t="s">
        <v>1056</v>
      </c>
      <c r="K470" t="s">
        <v>435</v>
      </c>
      <c r="L470">
        <v>67</v>
      </c>
      <c r="M470">
        <v>73</v>
      </c>
      <c r="Q470">
        <v>140</v>
      </c>
      <c r="R470">
        <v>70.2</v>
      </c>
      <c r="S470">
        <v>70</v>
      </c>
      <c r="T470">
        <v>68.42</v>
      </c>
      <c r="U470">
        <v>73.11</v>
      </c>
      <c r="Y470">
        <v>70.760000000000005</v>
      </c>
      <c r="Z470">
        <v>29</v>
      </c>
      <c r="AA470">
        <v>75</v>
      </c>
      <c r="AE470">
        <v>5</v>
      </c>
      <c r="AF470">
        <v>9</v>
      </c>
      <c r="AJ470">
        <v>75</v>
      </c>
      <c r="AM470" s="5"/>
      <c r="AO470" s="5"/>
      <c r="AQ470" s="5"/>
      <c r="AS470" s="5"/>
      <c r="AU470" s="5"/>
    </row>
    <row r="471" spans="1:47" x14ac:dyDescent="0.35">
      <c r="A471" s="3" t="str">
        <f t="shared" si="7"/>
        <v>Austin Eckroat</v>
      </c>
      <c r="B471" s="4">
        <v>46040</v>
      </c>
      <c r="C471" t="s">
        <v>957</v>
      </c>
      <c r="D471" t="s">
        <v>958</v>
      </c>
      <c r="E471" t="s">
        <v>959</v>
      </c>
      <c r="F471" t="s">
        <v>960</v>
      </c>
      <c r="I471" t="s">
        <v>1057</v>
      </c>
      <c r="J471" t="s">
        <v>324</v>
      </c>
      <c r="K471" t="s">
        <v>435</v>
      </c>
      <c r="L471">
        <v>67</v>
      </c>
      <c r="M471">
        <v>73</v>
      </c>
      <c r="Q471">
        <v>140</v>
      </c>
      <c r="R471">
        <v>70.2</v>
      </c>
      <c r="S471">
        <v>70</v>
      </c>
      <c r="T471">
        <v>68.42</v>
      </c>
      <c r="U471">
        <v>73.11</v>
      </c>
      <c r="Y471">
        <v>70.760000000000005</v>
      </c>
      <c r="Z471">
        <v>29</v>
      </c>
      <c r="AA471">
        <v>75</v>
      </c>
      <c r="AE471">
        <v>5</v>
      </c>
      <c r="AF471">
        <v>9</v>
      </c>
      <c r="AJ471">
        <v>75</v>
      </c>
      <c r="AM471" s="5"/>
      <c r="AO471" s="5"/>
      <c r="AQ471" s="5"/>
      <c r="AS471" s="5"/>
      <c r="AU471" s="5"/>
    </row>
    <row r="472" spans="1:47" x14ac:dyDescent="0.35">
      <c r="A472" s="3" t="str">
        <f t="shared" si="7"/>
        <v>Steven Fisk</v>
      </c>
      <c r="B472" s="4">
        <v>46040</v>
      </c>
      <c r="C472" t="s">
        <v>957</v>
      </c>
      <c r="D472" t="s">
        <v>958</v>
      </c>
      <c r="E472" t="s">
        <v>959</v>
      </c>
      <c r="F472" t="s">
        <v>960</v>
      </c>
      <c r="I472" t="s">
        <v>1058</v>
      </c>
      <c r="J472" t="s">
        <v>1059</v>
      </c>
      <c r="K472" t="s">
        <v>435</v>
      </c>
      <c r="L472">
        <v>70</v>
      </c>
      <c r="M472">
        <v>70</v>
      </c>
      <c r="Q472">
        <v>140</v>
      </c>
      <c r="R472">
        <v>70.2</v>
      </c>
      <c r="S472">
        <v>70</v>
      </c>
      <c r="T472">
        <v>71.42</v>
      </c>
      <c r="U472">
        <v>70.11</v>
      </c>
      <c r="Y472">
        <v>70.760000000000005</v>
      </c>
      <c r="Z472">
        <v>80</v>
      </c>
      <c r="AA472">
        <v>75</v>
      </c>
      <c r="AE472">
        <v>8</v>
      </c>
      <c r="AF472">
        <v>9</v>
      </c>
      <c r="AJ472">
        <v>75</v>
      </c>
      <c r="AM472" s="5"/>
      <c r="AO472" s="5"/>
      <c r="AQ472" s="5"/>
      <c r="AS472" s="5"/>
      <c r="AU472" s="5"/>
    </row>
    <row r="473" spans="1:47" x14ac:dyDescent="0.35">
      <c r="A473" s="3" t="str">
        <f t="shared" si="7"/>
        <v>Ryo Hisatsune</v>
      </c>
      <c r="B473" s="4">
        <v>46040</v>
      </c>
      <c r="C473" t="s">
        <v>957</v>
      </c>
      <c r="D473" t="s">
        <v>958</v>
      </c>
      <c r="E473" t="s">
        <v>959</v>
      </c>
      <c r="F473" t="s">
        <v>960</v>
      </c>
      <c r="I473" t="s">
        <v>1060</v>
      </c>
      <c r="J473" t="s">
        <v>859</v>
      </c>
      <c r="K473" t="s">
        <v>435</v>
      </c>
      <c r="L473">
        <v>71</v>
      </c>
      <c r="M473">
        <v>69</v>
      </c>
      <c r="Q473">
        <v>140</v>
      </c>
      <c r="R473">
        <v>70.2</v>
      </c>
      <c r="S473">
        <v>70</v>
      </c>
      <c r="T473">
        <v>72.42</v>
      </c>
      <c r="U473">
        <v>69.11</v>
      </c>
      <c r="Y473">
        <v>70.760000000000005</v>
      </c>
      <c r="Z473">
        <v>92</v>
      </c>
      <c r="AA473">
        <v>75</v>
      </c>
      <c r="AE473">
        <v>9</v>
      </c>
      <c r="AF473">
        <v>9</v>
      </c>
      <c r="AJ473">
        <v>75</v>
      </c>
      <c r="AM473" s="5"/>
      <c r="AO473" s="5"/>
      <c r="AQ473" s="5"/>
      <c r="AS473" s="5"/>
      <c r="AU473" s="5"/>
    </row>
    <row r="474" spans="1:47" x14ac:dyDescent="0.35">
      <c r="A474" s="3" t="str">
        <f t="shared" si="7"/>
        <v>Beau Hossler</v>
      </c>
      <c r="B474" s="4">
        <v>46040</v>
      </c>
      <c r="C474" t="s">
        <v>957</v>
      </c>
      <c r="D474" t="s">
        <v>958</v>
      </c>
      <c r="E474" t="s">
        <v>959</v>
      </c>
      <c r="F474" t="s">
        <v>960</v>
      </c>
      <c r="I474" t="s">
        <v>1061</v>
      </c>
      <c r="J474" t="s">
        <v>1062</v>
      </c>
      <c r="K474" t="s">
        <v>435</v>
      </c>
      <c r="L474">
        <v>69</v>
      </c>
      <c r="M474">
        <v>71</v>
      </c>
      <c r="Q474">
        <v>140</v>
      </c>
      <c r="R474">
        <v>70.2</v>
      </c>
      <c r="S474">
        <v>70</v>
      </c>
      <c r="T474">
        <v>70.42</v>
      </c>
      <c r="U474">
        <v>71.11</v>
      </c>
      <c r="Y474">
        <v>70.760000000000005</v>
      </c>
      <c r="Z474">
        <v>59</v>
      </c>
      <c r="AA474">
        <v>75</v>
      </c>
      <c r="AE474">
        <v>7</v>
      </c>
      <c r="AF474">
        <v>9</v>
      </c>
      <c r="AJ474">
        <v>75</v>
      </c>
      <c r="AM474" s="5"/>
      <c r="AO474" s="5"/>
      <c r="AQ474" s="5"/>
      <c r="AS474" s="5"/>
      <c r="AU474" s="5"/>
    </row>
    <row r="475" spans="1:47" x14ac:dyDescent="0.35">
      <c r="A475" s="3" t="str">
        <f t="shared" si="7"/>
        <v>Collin Morikawa</v>
      </c>
      <c r="B475" s="4">
        <v>46040</v>
      </c>
      <c r="C475" t="s">
        <v>957</v>
      </c>
      <c r="D475" t="s">
        <v>958</v>
      </c>
      <c r="E475" t="s">
        <v>959</v>
      </c>
      <c r="F475" t="s">
        <v>960</v>
      </c>
      <c r="I475" t="s">
        <v>1063</v>
      </c>
      <c r="J475" t="s">
        <v>1064</v>
      </c>
      <c r="K475" t="s">
        <v>435</v>
      </c>
      <c r="L475">
        <v>72</v>
      </c>
      <c r="M475">
        <v>68</v>
      </c>
      <c r="Q475">
        <v>140</v>
      </c>
      <c r="R475">
        <v>70.2</v>
      </c>
      <c r="S475">
        <v>70</v>
      </c>
      <c r="T475">
        <v>73.42</v>
      </c>
      <c r="U475">
        <v>68.11</v>
      </c>
      <c r="Y475">
        <v>70.760000000000005</v>
      </c>
      <c r="Z475">
        <v>101</v>
      </c>
      <c r="AA475">
        <v>75</v>
      </c>
      <c r="AE475">
        <v>10</v>
      </c>
      <c r="AF475">
        <v>9</v>
      </c>
      <c r="AJ475">
        <v>75</v>
      </c>
      <c r="AM475" s="5"/>
      <c r="AO475" s="5"/>
      <c r="AQ475" s="5"/>
      <c r="AS475" s="5"/>
      <c r="AU475" s="5"/>
    </row>
    <row r="476" spans="1:47" x14ac:dyDescent="0.35">
      <c r="A476" s="3" t="str">
        <f t="shared" si="7"/>
        <v>Austin Smotherman</v>
      </c>
      <c r="B476" s="4">
        <v>46040</v>
      </c>
      <c r="C476" t="s">
        <v>957</v>
      </c>
      <c r="D476" t="s">
        <v>958</v>
      </c>
      <c r="E476" t="s">
        <v>959</v>
      </c>
      <c r="F476" t="s">
        <v>960</v>
      </c>
      <c r="I476" t="s">
        <v>1065</v>
      </c>
      <c r="J476" t="s">
        <v>324</v>
      </c>
      <c r="K476" t="s">
        <v>435</v>
      </c>
      <c r="L476">
        <v>71</v>
      </c>
      <c r="M476">
        <v>69</v>
      </c>
      <c r="Q476">
        <v>140</v>
      </c>
      <c r="R476">
        <v>70.2</v>
      </c>
      <c r="S476">
        <v>70</v>
      </c>
      <c r="T476">
        <v>72.42</v>
      </c>
      <c r="U476">
        <v>69.11</v>
      </c>
      <c r="Y476">
        <v>70.760000000000005</v>
      </c>
      <c r="Z476">
        <v>92</v>
      </c>
      <c r="AA476">
        <v>75</v>
      </c>
      <c r="AE476">
        <v>9</v>
      </c>
      <c r="AF476">
        <v>9</v>
      </c>
      <c r="AJ476">
        <v>75</v>
      </c>
      <c r="AM476" s="5"/>
      <c r="AO476" s="5"/>
      <c r="AQ476" s="5"/>
      <c r="AS476" s="5"/>
      <c r="AU476" s="5"/>
    </row>
    <row r="477" spans="1:47" x14ac:dyDescent="0.35">
      <c r="A477" s="3" t="str">
        <f t="shared" si="7"/>
        <v>Yuta Sugiura</v>
      </c>
      <c r="B477" s="4">
        <v>46040</v>
      </c>
      <c r="C477" t="s">
        <v>957</v>
      </c>
      <c r="D477" t="s">
        <v>958</v>
      </c>
      <c r="E477" t="s">
        <v>959</v>
      </c>
      <c r="F477" t="s">
        <v>960</v>
      </c>
      <c r="I477" t="s">
        <v>1066</v>
      </c>
      <c r="J477" t="s">
        <v>1067</v>
      </c>
      <c r="K477" t="s">
        <v>534</v>
      </c>
      <c r="L477">
        <v>69</v>
      </c>
      <c r="M477">
        <v>77</v>
      </c>
      <c r="Q477">
        <v>146</v>
      </c>
      <c r="R477">
        <v>70.2</v>
      </c>
      <c r="S477">
        <v>70</v>
      </c>
      <c r="T477">
        <v>70.42</v>
      </c>
      <c r="U477">
        <v>77.11</v>
      </c>
      <c r="Y477">
        <v>73.760000000000005</v>
      </c>
      <c r="Z477">
        <v>59</v>
      </c>
      <c r="AA477">
        <v>109</v>
      </c>
      <c r="AE477">
        <v>7</v>
      </c>
      <c r="AF477">
        <v>15</v>
      </c>
      <c r="AJ477">
        <v>75</v>
      </c>
      <c r="AM477" s="5"/>
      <c r="AO477" s="5"/>
      <c r="AQ477" s="5"/>
      <c r="AS477" s="5"/>
      <c r="AU477" s="5"/>
    </row>
    <row r="478" spans="1:47" x14ac:dyDescent="0.35">
      <c r="A478" s="3" t="str">
        <f t="shared" si="7"/>
        <v>Brian Campbell</v>
      </c>
      <c r="B478" s="4">
        <v>46040</v>
      </c>
      <c r="C478" t="s">
        <v>957</v>
      </c>
      <c r="D478" t="s">
        <v>958</v>
      </c>
      <c r="E478" t="s">
        <v>959</v>
      </c>
      <c r="F478" t="s">
        <v>960</v>
      </c>
      <c r="I478" t="s">
        <v>331</v>
      </c>
      <c r="J478" t="s">
        <v>1040</v>
      </c>
      <c r="K478" t="s">
        <v>435</v>
      </c>
      <c r="L478">
        <v>74</v>
      </c>
      <c r="M478">
        <v>67</v>
      </c>
      <c r="Q478">
        <v>141</v>
      </c>
      <c r="R478">
        <v>70.2</v>
      </c>
      <c r="S478">
        <v>70</v>
      </c>
      <c r="T478">
        <v>75.42</v>
      </c>
      <c r="U478">
        <v>67.11</v>
      </c>
      <c r="Y478">
        <v>71.260000000000005</v>
      </c>
      <c r="Z478">
        <v>108</v>
      </c>
      <c r="AA478">
        <v>83</v>
      </c>
      <c r="AE478">
        <v>12</v>
      </c>
      <c r="AF478">
        <v>10</v>
      </c>
      <c r="AJ478">
        <v>83</v>
      </c>
      <c r="AM478" s="5"/>
      <c r="AO478" s="5"/>
      <c r="AQ478" s="5"/>
      <c r="AS478" s="5"/>
      <c r="AU478" s="5"/>
    </row>
    <row r="479" spans="1:47" x14ac:dyDescent="0.35">
      <c r="A479" s="3" t="str">
        <f t="shared" si="7"/>
        <v>Rafael Campos</v>
      </c>
      <c r="B479" s="4">
        <v>46040</v>
      </c>
      <c r="C479" t="s">
        <v>957</v>
      </c>
      <c r="D479" t="s">
        <v>958</v>
      </c>
      <c r="E479" t="s">
        <v>959</v>
      </c>
      <c r="F479" t="s">
        <v>960</v>
      </c>
      <c r="I479" t="s">
        <v>1068</v>
      </c>
      <c r="J479" t="s">
        <v>654</v>
      </c>
      <c r="K479" t="s">
        <v>435</v>
      </c>
      <c r="L479">
        <v>70</v>
      </c>
      <c r="M479">
        <v>71</v>
      </c>
      <c r="Q479">
        <v>141</v>
      </c>
      <c r="R479">
        <v>70.2</v>
      </c>
      <c r="S479">
        <v>70</v>
      </c>
      <c r="T479">
        <v>71.42</v>
      </c>
      <c r="U479">
        <v>71.11</v>
      </c>
      <c r="Y479">
        <v>71.260000000000005</v>
      </c>
      <c r="Z479">
        <v>80</v>
      </c>
      <c r="AA479">
        <v>83</v>
      </c>
      <c r="AE479">
        <v>8</v>
      </c>
      <c r="AF479">
        <v>10</v>
      </c>
      <c r="AJ479">
        <v>83</v>
      </c>
      <c r="AM479" s="5"/>
      <c r="AO479" s="5"/>
      <c r="AQ479" s="5"/>
      <c r="AS479" s="5"/>
      <c r="AU479" s="5"/>
    </row>
    <row r="480" spans="1:47" x14ac:dyDescent="0.35">
      <c r="A480" s="3" t="str">
        <f t="shared" si="7"/>
        <v>Davis Chatfield</v>
      </c>
      <c r="B480" s="4">
        <v>46040</v>
      </c>
      <c r="C480" t="s">
        <v>957</v>
      </c>
      <c r="D480" t="s">
        <v>958</v>
      </c>
      <c r="E480" t="s">
        <v>959</v>
      </c>
      <c r="F480" t="s">
        <v>960</v>
      </c>
      <c r="I480" t="s">
        <v>1069</v>
      </c>
      <c r="J480" t="s">
        <v>502</v>
      </c>
      <c r="K480" t="s">
        <v>435</v>
      </c>
      <c r="L480">
        <v>70</v>
      </c>
      <c r="M480">
        <v>71</v>
      </c>
      <c r="Q480">
        <v>141</v>
      </c>
      <c r="R480">
        <v>70.2</v>
      </c>
      <c r="S480">
        <v>70</v>
      </c>
      <c r="T480">
        <v>71.42</v>
      </c>
      <c r="U480">
        <v>71.11</v>
      </c>
      <c r="Y480">
        <v>71.260000000000005</v>
      </c>
      <c r="Z480">
        <v>80</v>
      </c>
      <c r="AA480">
        <v>83</v>
      </c>
      <c r="AE480">
        <v>8</v>
      </c>
      <c r="AF480">
        <v>10</v>
      </c>
      <c r="AJ480">
        <v>83</v>
      </c>
      <c r="AM480" s="5"/>
      <c r="AO480" s="5"/>
      <c r="AQ480" s="5"/>
      <c r="AS480" s="5"/>
      <c r="AU480" s="5"/>
    </row>
    <row r="481" spans="1:47" x14ac:dyDescent="0.35">
      <c r="A481" s="3" t="str">
        <f t="shared" si="7"/>
        <v>Luke Clanton</v>
      </c>
      <c r="B481" s="4">
        <v>46040</v>
      </c>
      <c r="C481" t="s">
        <v>957</v>
      </c>
      <c r="D481" t="s">
        <v>958</v>
      </c>
      <c r="E481" t="s">
        <v>959</v>
      </c>
      <c r="F481" t="s">
        <v>960</v>
      </c>
      <c r="I481" t="s">
        <v>1070</v>
      </c>
      <c r="J481" t="s">
        <v>391</v>
      </c>
      <c r="K481" t="s">
        <v>435</v>
      </c>
      <c r="L481">
        <v>69</v>
      </c>
      <c r="M481">
        <v>72</v>
      </c>
      <c r="Q481">
        <v>141</v>
      </c>
      <c r="R481">
        <v>70.2</v>
      </c>
      <c r="S481">
        <v>70</v>
      </c>
      <c r="T481">
        <v>70.42</v>
      </c>
      <c r="U481">
        <v>72.11</v>
      </c>
      <c r="Y481">
        <v>71.260000000000005</v>
      </c>
      <c r="Z481">
        <v>59</v>
      </c>
      <c r="AA481">
        <v>83</v>
      </c>
      <c r="AE481">
        <v>7</v>
      </c>
      <c r="AF481">
        <v>10</v>
      </c>
      <c r="AJ481">
        <v>83</v>
      </c>
      <c r="AM481" s="5"/>
      <c r="AO481" s="5"/>
      <c r="AQ481" s="5"/>
      <c r="AS481" s="5"/>
      <c r="AU481" s="5"/>
    </row>
    <row r="482" spans="1:47" x14ac:dyDescent="0.35">
      <c r="A482" s="3" t="str">
        <f t="shared" si="7"/>
        <v>Kazuki Higa</v>
      </c>
      <c r="B482" s="4">
        <v>46040</v>
      </c>
      <c r="C482" t="s">
        <v>957</v>
      </c>
      <c r="D482" t="s">
        <v>958</v>
      </c>
      <c r="E482" t="s">
        <v>959</v>
      </c>
      <c r="F482" t="s">
        <v>960</v>
      </c>
      <c r="I482" t="s">
        <v>1071</v>
      </c>
      <c r="J482" t="s">
        <v>1072</v>
      </c>
      <c r="K482" t="s">
        <v>435</v>
      </c>
      <c r="L482">
        <v>71</v>
      </c>
      <c r="M482">
        <v>70</v>
      </c>
      <c r="Q482">
        <v>141</v>
      </c>
      <c r="R482">
        <v>70.2</v>
      </c>
      <c r="S482">
        <v>70</v>
      </c>
      <c r="T482">
        <v>72.42</v>
      </c>
      <c r="U482">
        <v>70.11</v>
      </c>
      <c r="Y482">
        <v>71.260000000000005</v>
      </c>
      <c r="Z482">
        <v>92</v>
      </c>
      <c r="AA482">
        <v>83</v>
      </c>
      <c r="AE482">
        <v>9</v>
      </c>
      <c r="AF482">
        <v>10</v>
      </c>
      <c r="AJ482">
        <v>83</v>
      </c>
      <c r="AM482" s="5"/>
      <c r="AO482" s="5"/>
      <c r="AQ482" s="5"/>
      <c r="AS482" s="5"/>
      <c r="AU482" s="5"/>
    </row>
    <row r="483" spans="1:47" x14ac:dyDescent="0.35">
      <c r="A483" s="3" t="str">
        <f t="shared" si="7"/>
        <v>Chris Kirk</v>
      </c>
      <c r="B483" s="4">
        <v>46040</v>
      </c>
      <c r="C483" t="s">
        <v>957</v>
      </c>
      <c r="D483" t="s">
        <v>958</v>
      </c>
      <c r="E483" t="s">
        <v>959</v>
      </c>
      <c r="F483" t="s">
        <v>960</v>
      </c>
      <c r="I483" t="s">
        <v>1073</v>
      </c>
      <c r="J483" t="s">
        <v>469</v>
      </c>
      <c r="K483" t="s">
        <v>435</v>
      </c>
      <c r="L483">
        <v>69</v>
      </c>
      <c r="M483">
        <v>72</v>
      </c>
      <c r="Q483">
        <v>141</v>
      </c>
      <c r="R483">
        <v>70.2</v>
      </c>
      <c r="S483">
        <v>70</v>
      </c>
      <c r="T483">
        <v>70.42</v>
      </c>
      <c r="U483">
        <v>72.11</v>
      </c>
      <c r="Y483">
        <v>71.260000000000005</v>
      </c>
      <c r="Z483">
        <v>59</v>
      </c>
      <c r="AA483">
        <v>83</v>
      </c>
      <c r="AE483">
        <v>7</v>
      </c>
      <c r="AF483">
        <v>10</v>
      </c>
      <c r="AJ483">
        <v>83</v>
      </c>
      <c r="AM483" s="5"/>
      <c r="AO483" s="5"/>
      <c r="AQ483" s="5"/>
      <c r="AS483" s="5"/>
      <c r="AU483" s="5"/>
    </row>
    <row r="484" spans="1:47" x14ac:dyDescent="0.35">
      <c r="A484" s="3" t="str">
        <f t="shared" si="7"/>
        <v>Max McGreevy</v>
      </c>
      <c r="B484" s="4">
        <v>46040</v>
      </c>
      <c r="C484" t="s">
        <v>957</v>
      </c>
      <c r="D484" t="s">
        <v>958</v>
      </c>
      <c r="E484" t="s">
        <v>959</v>
      </c>
      <c r="F484" t="s">
        <v>960</v>
      </c>
      <c r="I484" t="s">
        <v>1074</v>
      </c>
      <c r="J484" t="s">
        <v>447</v>
      </c>
      <c r="K484" t="s">
        <v>435</v>
      </c>
      <c r="L484">
        <v>68</v>
      </c>
      <c r="M484">
        <v>73</v>
      </c>
      <c r="Q484">
        <v>141</v>
      </c>
      <c r="R484">
        <v>70.2</v>
      </c>
      <c r="S484">
        <v>70</v>
      </c>
      <c r="T484">
        <v>69.42</v>
      </c>
      <c r="U484">
        <v>73.11</v>
      </c>
      <c r="Y484">
        <v>71.260000000000005</v>
      </c>
      <c r="Z484">
        <v>41</v>
      </c>
      <c r="AA484">
        <v>83</v>
      </c>
      <c r="AE484">
        <v>6</v>
      </c>
      <c r="AF484">
        <v>10</v>
      </c>
      <c r="AJ484">
        <v>83</v>
      </c>
      <c r="AM484" s="5"/>
      <c r="AO484" s="5"/>
      <c r="AQ484" s="5"/>
      <c r="AS484" s="5"/>
      <c r="AU484" s="5"/>
    </row>
    <row r="485" spans="1:47" x14ac:dyDescent="0.35">
      <c r="A485" s="3" t="str">
        <f t="shared" si="7"/>
        <v>Matti Schmid</v>
      </c>
      <c r="B485" s="4">
        <v>46040</v>
      </c>
      <c r="C485" t="s">
        <v>957</v>
      </c>
      <c r="D485" t="s">
        <v>958</v>
      </c>
      <c r="E485" t="s">
        <v>959</v>
      </c>
      <c r="F485" t="s">
        <v>960</v>
      </c>
      <c r="I485" t="s">
        <v>1075</v>
      </c>
      <c r="J485" t="s">
        <v>1076</v>
      </c>
      <c r="K485" t="s">
        <v>435</v>
      </c>
      <c r="L485">
        <v>70</v>
      </c>
      <c r="M485">
        <v>71</v>
      </c>
      <c r="Q485">
        <v>141</v>
      </c>
      <c r="R485">
        <v>70.2</v>
      </c>
      <c r="S485">
        <v>70</v>
      </c>
      <c r="T485">
        <v>71.42</v>
      </c>
      <c r="U485">
        <v>71.11</v>
      </c>
      <c r="Y485">
        <v>71.260000000000005</v>
      </c>
      <c r="Z485">
        <v>80</v>
      </c>
      <c r="AA485">
        <v>83</v>
      </c>
      <c r="AE485">
        <v>8</v>
      </c>
      <c r="AF485">
        <v>10</v>
      </c>
      <c r="AJ485">
        <v>83</v>
      </c>
      <c r="AM485" s="5"/>
      <c r="AO485" s="5"/>
      <c r="AQ485" s="5"/>
      <c r="AS485" s="5"/>
      <c r="AU485" s="5"/>
    </row>
    <row r="486" spans="1:47" x14ac:dyDescent="0.35">
      <c r="A486" s="3" t="str">
        <f t="shared" si="7"/>
        <v>Erik Van Rooyen</v>
      </c>
      <c r="B486" s="4">
        <v>46040</v>
      </c>
      <c r="C486" t="s">
        <v>957</v>
      </c>
      <c r="D486" t="s">
        <v>958</v>
      </c>
      <c r="E486" t="s">
        <v>959</v>
      </c>
      <c r="F486" t="s">
        <v>960</v>
      </c>
      <c r="I486" t="s">
        <v>1077</v>
      </c>
      <c r="J486" t="s">
        <v>1078</v>
      </c>
      <c r="K486" t="s">
        <v>435</v>
      </c>
      <c r="L486">
        <v>68</v>
      </c>
      <c r="M486">
        <v>73</v>
      </c>
      <c r="Q486">
        <v>141</v>
      </c>
      <c r="R486">
        <v>70.2</v>
      </c>
      <c r="S486">
        <v>70</v>
      </c>
      <c r="T486">
        <v>69.42</v>
      </c>
      <c r="U486">
        <v>73.11</v>
      </c>
      <c r="Y486">
        <v>71.260000000000005</v>
      </c>
      <c r="Z486">
        <v>41</v>
      </c>
      <c r="AA486">
        <v>83</v>
      </c>
      <c r="AE486">
        <v>6</v>
      </c>
      <c r="AF486">
        <v>10</v>
      </c>
      <c r="AJ486">
        <v>83</v>
      </c>
      <c r="AM486" s="5"/>
      <c r="AO486" s="5"/>
      <c r="AQ486" s="5"/>
      <c r="AS486" s="5"/>
      <c r="AU486" s="5"/>
    </row>
    <row r="487" spans="1:47" x14ac:dyDescent="0.35">
      <c r="A487" s="3" t="str">
        <f t="shared" si="7"/>
        <v>John VanDerLaan</v>
      </c>
      <c r="B487" s="4">
        <v>46040</v>
      </c>
      <c r="C487" t="s">
        <v>957</v>
      </c>
      <c r="D487" t="s">
        <v>958</v>
      </c>
      <c r="E487" t="s">
        <v>959</v>
      </c>
      <c r="F487" t="s">
        <v>960</v>
      </c>
      <c r="I487" t="s">
        <v>1079</v>
      </c>
      <c r="J487" t="s">
        <v>319</v>
      </c>
      <c r="K487" t="s">
        <v>435</v>
      </c>
      <c r="L487">
        <v>63</v>
      </c>
      <c r="M487">
        <v>78</v>
      </c>
      <c r="Q487">
        <v>141</v>
      </c>
      <c r="R487">
        <v>70.2</v>
      </c>
      <c r="S487">
        <v>70</v>
      </c>
      <c r="T487">
        <v>64.42</v>
      </c>
      <c r="U487">
        <v>78.11</v>
      </c>
      <c r="Y487">
        <v>71.260000000000005</v>
      </c>
      <c r="Z487">
        <v>3</v>
      </c>
      <c r="AA487">
        <v>83</v>
      </c>
      <c r="AE487">
        <v>1</v>
      </c>
      <c r="AF487">
        <v>10</v>
      </c>
      <c r="AJ487">
        <v>83</v>
      </c>
      <c r="AM487" s="5"/>
      <c r="AO487" s="5"/>
      <c r="AQ487" s="5"/>
      <c r="AS487" s="5"/>
      <c r="AU487" s="5"/>
    </row>
    <row r="488" spans="1:47" x14ac:dyDescent="0.35">
      <c r="A488" s="3" t="str">
        <f t="shared" si="7"/>
        <v>Cam Davis</v>
      </c>
      <c r="B488" s="4">
        <v>46040</v>
      </c>
      <c r="C488" t="s">
        <v>957</v>
      </c>
      <c r="D488" t="s">
        <v>958</v>
      </c>
      <c r="E488" t="s">
        <v>959</v>
      </c>
      <c r="F488" t="s">
        <v>960</v>
      </c>
      <c r="I488" t="s">
        <v>502</v>
      </c>
      <c r="J488" t="s">
        <v>1080</v>
      </c>
      <c r="K488" t="s">
        <v>435</v>
      </c>
      <c r="L488">
        <v>68</v>
      </c>
      <c r="M488">
        <v>74</v>
      </c>
      <c r="Q488">
        <v>142</v>
      </c>
      <c r="R488">
        <v>70.2</v>
      </c>
      <c r="S488">
        <v>70</v>
      </c>
      <c r="T488">
        <v>69.42</v>
      </c>
      <c r="U488">
        <v>74.11</v>
      </c>
      <c r="Y488">
        <v>71.760000000000005</v>
      </c>
      <c r="Z488">
        <v>41</v>
      </c>
      <c r="AA488">
        <v>93</v>
      </c>
      <c r="AE488">
        <v>6</v>
      </c>
      <c r="AF488">
        <v>11</v>
      </c>
      <c r="AJ488">
        <v>93</v>
      </c>
      <c r="AM488" s="5"/>
      <c r="AO488" s="5"/>
      <c r="AQ488" s="5"/>
      <c r="AS488" s="5"/>
      <c r="AU488" s="5"/>
    </row>
    <row r="489" spans="1:47" x14ac:dyDescent="0.35">
      <c r="A489" s="3" t="str">
        <f t="shared" si="7"/>
        <v>Hank Lebioda</v>
      </c>
      <c r="B489" s="4">
        <v>46040</v>
      </c>
      <c r="C489" t="s">
        <v>957</v>
      </c>
      <c r="D489" t="s">
        <v>958</v>
      </c>
      <c r="E489" t="s">
        <v>959</v>
      </c>
      <c r="F489" t="s">
        <v>960</v>
      </c>
      <c r="I489" t="s">
        <v>1081</v>
      </c>
      <c r="J489" t="s">
        <v>1082</v>
      </c>
      <c r="K489" t="s">
        <v>435</v>
      </c>
      <c r="L489">
        <v>71</v>
      </c>
      <c r="M489">
        <v>71</v>
      </c>
      <c r="Q489">
        <v>142</v>
      </c>
      <c r="R489">
        <v>70.2</v>
      </c>
      <c r="S489">
        <v>70</v>
      </c>
      <c r="T489">
        <v>72.42</v>
      </c>
      <c r="U489">
        <v>71.11</v>
      </c>
      <c r="Y489">
        <v>71.760000000000005</v>
      </c>
      <c r="Z489">
        <v>92</v>
      </c>
      <c r="AA489">
        <v>93</v>
      </c>
      <c r="AE489">
        <v>9</v>
      </c>
      <c r="AF489">
        <v>11</v>
      </c>
      <c r="AJ489">
        <v>93</v>
      </c>
      <c r="AM489" s="5"/>
      <c r="AO489" s="5"/>
      <c r="AQ489" s="5"/>
      <c r="AS489" s="5"/>
      <c r="AU489" s="5"/>
    </row>
    <row r="490" spans="1:47" x14ac:dyDescent="0.35">
      <c r="A490" s="3" t="str">
        <f t="shared" si="7"/>
        <v>Seungtaek Lee</v>
      </c>
      <c r="B490" s="4">
        <v>46040</v>
      </c>
      <c r="C490" t="s">
        <v>957</v>
      </c>
      <c r="D490" t="s">
        <v>958</v>
      </c>
      <c r="E490" t="s">
        <v>959</v>
      </c>
      <c r="F490" t="s">
        <v>960</v>
      </c>
      <c r="I490" t="s">
        <v>454</v>
      </c>
      <c r="J490" t="s">
        <v>1083</v>
      </c>
      <c r="K490" t="s">
        <v>435</v>
      </c>
      <c r="L490">
        <v>68</v>
      </c>
      <c r="M490">
        <v>74</v>
      </c>
      <c r="Q490">
        <v>142</v>
      </c>
      <c r="R490">
        <v>70.2</v>
      </c>
      <c r="S490">
        <v>70</v>
      </c>
      <c r="T490">
        <v>69.42</v>
      </c>
      <c r="U490">
        <v>74.11</v>
      </c>
      <c r="Y490">
        <v>71.760000000000005</v>
      </c>
      <c r="Z490">
        <v>41</v>
      </c>
      <c r="AA490">
        <v>93</v>
      </c>
      <c r="AE490">
        <v>6</v>
      </c>
      <c r="AF490">
        <v>11</v>
      </c>
      <c r="AJ490">
        <v>93</v>
      </c>
      <c r="AM490" s="5"/>
      <c r="AO490" s="5"/>
      <c r="AQ490" s="5"/>
      <c r="AS490" s="5"/>
      <c r="AU490" s="5"/>
    </row>
    <row r="491" spans="1:47" x14ac:dyDescent="0.35">
      <c r="A491" s="3" t="str">
        <f t="shared" si="7"/>
        <v>Taisei Nagasaki</v>
      </c>
      <c r="B491" s="4">
        <v>46040</v>
      </c>
      <c r="C491" t="s">
        <v>957</v>
      </c>
      <c r="D491" t="s">
        <v>958</v>
      </c>
      <c r="E491" t="s">
        <v>959</v>
      </c>
      <c r="F491" t="s">
        <v>960</v>
      </c>
      <c r="I491" t="s">
        <v>1084</v>
      </c>
      <c r="J491" t="s">
        <v>1085</v>
      </c>
      <c r="K491" t="s">
        <v>435</v>
      </c>
      <c r="L491">
        <v>75</v>
      </c>
      <c r="M491">
        <v>67</v>
      </c>
      <c r="Q491">
        <v>142</v>
      </c>
      <c r="R491">
        <v>70.2</v>
      </c>
      <c r="S491">
        <v>70</v>
      </c>
      <c r="T491">
        <v>76.42</v>
      </c>
      <c r="U491">
        <v>67.11</v>
      </c>
      <c r="Y491">
        <v>71.760000000000005</v>
      </c>
      <c r="Z491">
        <v>112</v>
      </c>
      <c r="AA491">
        <v>93</v>
      </c>
      <c r="AE491">
        <v>13</v>
      </c>
      <c r="AF491">
        <v>11</v>
      </c>
      <c r="AJ491">
        <v>93</v>
      </c>
      <c r="AM491" s="5"/>
      <c r="AO491" s="5"/>
      <c r="AQ491" s="5"/>
      <c r="AS491" s="5"/>
      <c r="AU491" s="5"/>
    </row>
    <row r="492" spans="1:47" x14ac:dyDescent="0.35">
      <c r="A492" s="3" t="str">
        <f t="shared" si="7"/>
        <v>Adrien Saddier</v>
      </c>
      <c r="B492" s="4">
        <v>46040</v>
      </c>
      <c r="C492" t="s">
        <v>957</v>
      </c>
      <c r="D492" t="s">
        <v>958</v>
      </c>
      <c r="E492" t="s">
        <v>959</v>
      </c>
      <c r="F492" t="s">
        <v>960</v>
      </c>
      <c r="I492" t="s">
        <v>1086</v>
      </c>
      <c r="J492" t="s">
        <v>987</v>
      </c>
      <c r="K492" t="s">
        <v>435</v>
      </c>
      <c r="L492">
        <v>68</v>
      </c>
      <c r="M492">
        <v>74</v>
      </c>
      <c r="Q492">
        <v>142</v>
      </c>
      <c r="R492">
        <v>70.2</v>
      </c>
      <c r="S492">
        <v>70</v>
      </c>
      <c r="T492">
        <v>69.42</v>
      </c>
      <c r="U492">
        <v>74.11</v>
      </c>
      <c r="Y492">
        <v>71.760000000000005</v>
      </c>
      <c r="Z492">
        <v>41</v>
      </c>
      <c r="AA492">
        <v>93</v>
      </c>
      <c r="AE492">
        <v>6</v>
      </c>
      <c r="AF492">
        <v>11</v>
      </c>
      <c r="AJ492">
        <v>93</v>
      </c>
      <c r="AM492" s="5"/>
      <c r="AO492" s="5"/>
      <c r="AQ492" s="5"/>
      <c r="AS492" s="5"/>
      <c r="AU492" s="5"/>
    </row>
    <row r="493" spans="1:47" x14ac:dyDescent="0.35">
      <c r="A493" s="3" t="str">
        <f t="shared" si="7"/>
        <v>Danny Walker</v>
      </c>
      <c r="B493" s="4">
        <v>46040</v>
      </c>
      <c r="C493" t="s">
        <v>957</v>
      </c>
      <c r="D493" t="s">
        <v>958</v>
      </c>
      <c r="E493" t="s">
        <v>959</v>
      </c>
      <c r="F493" t="s">
        <v>960</v>
      </c>
      <c r="I493" t="s">
        <v>538</v>
      </c>
      <c r="J493" t="s">
        <v>748</v>
      </c>
      <c r="K493" t="s">
        <v>435</v>
      </c>
      <c r="L493">
        <v>67</v>
      </c>
      <c r="M493">
        <v>75</v>
      </c>
      <c r="Q493">
        <v>142</v>
      </c>
      <c r="R493">
        <v>70.2</v>
      </c>
      <c r="S493">
        <v>70</v>
      </c>
      <c r="T493">
        <v>68.42</v>
      </c>
      <c r="U493">
        <v>75.11</v>
      </c>
      <c r="Y493">
        <v>71.760000000000005</v>
      </c>
      <c r="Z493">
        <v>29</v>
      </c>
      <c r="AA493">
        <v>93</v>
      </c>
      <c r="AE493">
        <v>5</v>
      </c>
      <c r="AF493">
        <v>11</v>
      </c>
      <c r="AJ493">
        <v>93</v>
      </c>
      <c r="AM493" s="5"/>
      <c r="AO493" s="5"/>
      <c r="AQ493" s="5"/>
      <c r="AS493" s="5"/>
      <c r="AU493" s="5"/>
    </row>
    <row r="494" spans="1:47" x14ac:dyDescent="0.35">
      <c r="A494" s="3" t="str">
        <f t="shared" si="7"/>
        <v>A.J. Ewart</v>
      </c>
      <c r="B494" s="4">
        <v>46040</v>
      </c>
      <c r="C494" t="s">
        <v>957</v>
      </c>
      <c r="D494" t="s">
        <v>958</v>
      </c>
      <c r="E494" t="s">
        <v>959</v>
      </c>
      <c r="F494" t="s">
        <v>960</v>
      </c>
      <c r="I494" t="s">
        <v>1087</v>
      </c>
      <c r="J494" t="s">
        <v>1088</v>
      </c>
      <c r="K494" t="s">
        <v>435</v>
      </c>
      <c r="L494">
        <v>72</v>
      </c>
      <c r="M494">
        <v>71</v>
      </c>
      <c r="Q494">
        <v>143</v>
      </c>
      <c r="R494">
        <v>70.2</v>
      </c>
      <c r="S494">
        <v>70</v>
      </c>
      <c r="T494">
        <v>73.42</v>
      </c>
      <c r="U494">
        <v>71.11</v>
      </c>
      <c r="Y494">
        <v>72.260000000000005</v>
      </c>
      <c r="Z494">
        <v>101</v>
      </c>
      <c r="AA494">
        <v>99</v>
      </c>
      <c r="AE494">
        <v>10</v>
      </c>
      <c r="AF494">
        <v>12</v>
      </c>
      <c r="AJ494">
        <v>99</v>
      </c>
      <c r="AM494" s="5"/>
      <c r="AO494" s="5"/>
      <c r="AQ494" s="5"/>
      <c r="AS494" s="5"/>
      <c r="AU494" s="5"/>
    </row>
    <row r="495" spans="1:47" x14ac:dyDescent="0.35">
      <c r="A495" s="3" t="str">
        <f t="shared" si="7"/>
        <v>Emiliano Grillo</v>
      </c>
      <c r="B495" s="4">
        <v>46040</v>
      </c>
      <c r="C495" t="s">
        <v>957</v>
      </c>
      <c r="D495" t="s">
        <v>958</v>
      </c>
      <c r="E495" t="s">
        <v>959</v>
      </c>
      <c r="F495" t="s">
        <v>960</v>
      </c>
      <c r="I495" t="s">
        <v>1089</v>
      </c>
      <c r="J495" t="s">
        <v>1090</v>
      </c>
      <c r="K495" t="s">
        <v>435</v>
      </c>
      <c r="L495">
        <v>66</v>
      </c>
      <c r="M495">
        <v>77</v>
      </c>
      <c r="Q495">
        <v>143</v>
      </c>
      <c r="R495">
        <v>70.2</v>
      </c>
      <c r="S495">
        <v>70</v>
      </c>
      <c r="T495">
        <v>67.42</v>
      </c>
      <c r="U495">
        <v>77.11</v>
      </c>
      <c r="Y495">
        <v>72.260000000000005</v>
      </c>
      <c r="Z495">
        <v>17</v>
      </c>
      <c r="AA495">
        <v>99</v>
      </c>
      <c r="AE495">
        <v>4</v>
      </c>
      <c r="AF495">
        <v>12</v>
      </c>
      <c r="AJ495">
        <v>99</v>
      </c>
      <c r="AM495" s="5"/>
      <c r="AO495" s="5"/>
      <c r="AQ495" s="5"/>
      <c r="AS495" s="5"/>
      <c r="AU495" s="5"/>
    </row>
    <row r="496" spans="1:47" x14ac:dyDescent="0.35">
      <c r="A496" s="3" t="str">
        <f t="shared" si="7"/>
        <v>Isaiah Salinda</v>
      </c>
      <c r="B496" s="4">
        <v>46040</v>
      </c>
      <c r="C496" t="s">
        <v>957</v>
      </c>
      <c r="D496" t="s">
        <v>958</v>
      </c>
      <c r="E496" t="s">
        <v>959</v>
      </c>
      <c r="F496" t="s">
        <v>960</v>
      </c>
      <c r="I496" t="s">
        <v>1091</v>
      </c>
      <c r="J496" t="s">
        <v>1092</v>
      </c>
      <c r="K496" t="s">
        <v>435</v>
      </c>
      <c r="L496">
        <v>73</v>
      </c>
      <c r="M496">
        <v>70</v>
      </c>
      <c r="Q496">
        <v>143</v>
      </c>
      <c r="R496">
        <v>70.2</v>
      </c>
      <c r="S496">
        <v>70</v>
      </c>
      <c r="T496">
        <v>74.42</v>
      </c>
      <c r="U496">
        <v>70.11</v>
      </c>
      <c r="Y496">
        <v>72.260000000000005</v>
      </c>
      <c r="Z496">
        <v>104</v>
      </c>
      <c r="AA496">
        <v>99</v>
      </c>
      <c r="AE496">
        <v>11</v>
      </c>
      <c r="AF496">
        <v>12</v>
      </c>
      <c r="AJ496">
        <v>99</v>
      </c>
      <c r="AM496" s="5"/>
      <c r="AO496" s="5"/>
      <c r="AQ496" s="5"/>
      <c r="AS496" s="5"/>
      <c r="AU496" s="5"/>
    </row>
    <row r="497" spans="1:47" x14ac:dyDescent="0.35">
      <c r="A497" s="3" t="str">
        <f t="shared" si="7"/>
        <v>Alejandro Tosti</v>
      </c>
      <c r="B497" s="4">
        <v>46040</v>
      </c>
      <c r="C497" t="s">
        <v>957</v>
      </c>
      <c r="D497" t="s">
        <v>958</v>
      </c>
      <c r="E497" t="s">
        <v>959</v>
      </c>
      <c r="F497" t="s">
        <v>960</v>
      </c>
      <c r="I497" t="s">
        <v>1093</v>
      </c>
      <c r="J497" t="s">
        <v>744</v>
      </c>
      <c r="K497" t="s">
        <v>435</v>
      </c>
      <c r="L497">
        <v>69</v>
      </c>
      <c r="M497">
        <v>74</v>
      </c>
      <c r="Q497">
        <v>143</v>
      </c>
      <c r="R497">
        <v>70.2</v>
      </c>
      <c r="S497">
        <v>70</v>
      </c>
      <c r="T497">
        <v>70.42</v>
      </c>
      <c r="U497">
        <v>74.11</v>
      </c>
      <c r="Y497">
        <v>72.260000000000005</v>
      </c>
      <c r="Z497">
        <v>59</v>
      </c>
      <c r="AA497">
        <v>99</v>
      </c>
      <c r="AE497">
        <v>7</v>
      </c>
      <c r="AF497">
        <v>12</v>
      </c>
      <c r="AJ497">
        <v>99</v>
      </c>
      <c r="AM497" s="5"/>
      <c r="AO497" s="5"/>
      <c r="AQ497" s="5"/>
      <c r="AS497" s="5"/>
      <c r="AU497" s="5"/>
    </row>
    <row r="498" spans="1:47" x14ac:dyDescent="0.35">
      <c r="A498" s="3" t="str">
        <f t="shared" si="7"/>
        <v>Gary Woodland</v>
      </c>
      <c r="B498" s="4">
        <v>46040</v>
      </c>
      <c r="C498" t="s">
        <v>957</v>
      </c>
      <c r="D498" t="s">
        <v>958</v>
      </c>
      <c r="E498" t="s">
        <v>959</v>
      </c>
      <c r="F498" t="s">
        <v>960</v>
      </c>
      <c r="I498" t="s">
        <v>1094</v>
      </c>
      <c r="J498" t="s">
        <v>1095</v>
      </c>
      <c r="K498" t="s">
        <v>435</v>
      </c>
      <c r="L498">
        <v>70</v>
      </c>
      <c r="M498">
        <v>73</v>
      </c>
      <c r="Q498">
        <v>143</v>
      </c>
      <c r="R498">
        <v>70.2</v>
      </c>
      <c r="S498">
        <v>70</v>
      </c>
      <c r="T498">
        <v>71.42</v>
      </c>
      <c r="U498">
        <v>73.11</v>
      </c>
      <c r="Y498">
        <v>72.260000000000005</v>
      </c>
      <c r="Z498">
        <v>80</v>
      </c>
      <c r="AA498">
        <v>99</v>
      </c>
      <c r="AE498">
        <v>8</v>
      </c>
      <c r="AF498">
        <v>12</v>
      </c>
      <c r="AJ498">
        <v>99</v>
      </c>
      <c r="AM498" s="5"/>
      <c r="AO498" s="5"/>
      <c r="AQ498" s="5"/>
      <c r="AS498" s="5"/>
      <c r="AU498" s="5"/>
    </row>
    <row r="499" spans="1:47" x14ac:dyDescent="0.35">
      <c r="A499" s="3" t="str">
        <f t="shared" si="7"/>
        <v>Michael Brennan</v>
      </c>
      <c r="B499" s="4">
        <v>46040</v>
      </c>
      <c r="C499" t="s">
        <v>957</v>
      </c>
      <c r="D499" t="s">
        <v>958</v>
      </c>
      <c r="E499" t="s">
        <v>959</v>
      </c>
      <c r="F499" t="s">
        <v>960</v>
      </c>
      <c r="I499" t="s">
        <v>1096</v>
      </c>
      <c r="J499" t="s">
        <v>378</v>
      </c>
      <c r="K499" t="s">
        <v>435</v>
      </c>
      <c r="L499">
        <v>75</v>
      </c>
      <c r="M499">
        <v>69</v>
      </c>
      <c r="Q499">
        <v>144</v>
      </c>
      <c r="R499">
        <v>70.2</v>
      </c>
      <c r="S499">
        <v>70</v>
      </c>
      <c r="T499">
        <v>76.42</v>
      </c>
      <c r="U499">
        <v>69.11</v>
      </c>
      <c r="Y499">
        <v>72.760000000000005</v>
      </c>
      <c r="Z499">
        <v>112</v>
      </c>
      <c r="AA499">
        <v>104</v>
      </c>
      <c r="AE499">
        <v>13</v>
      </c>
      <c r="AF499">
        <v>13</v>
      </c>
      <c r="AJ499">
        <v>104</v>
      </c>
      <c r="AM499" s="5"/>
      <c r="AO499" s="5"/>
      <c r="AQ499" s="5"/>
      <c r="AS499" s="5"/>
      <c r="AU499" s="5"/>
    </row>
    <row r="500" spans="1:47" x14ac:dyDescent="0.35">
      <c r="A500" s="3" t="str">
        <f t="shared" si="7"/>
        <v>Corey Kozuma</v>
      </c>
      <c r="B500" s="4">
        <v>46040</v>
      </c>
      <c r="C500" t="s">
        <v>957</v>
      </c>
      <c r="D500" t="s">
        <v>958</v>
      </c>
      <c r="E500" t="s">
        <v>959</v>
      </c>
      <c r="F500" t="s">
        <v>960</v>
      </c>
      <c r="I500" t="s">
        <v>1097</v>
      </c>
      <c r="J500" t="s">
        <v>453</v>
      </c>
      <c r="K500" t="s">
        <v>435</v>
      </c>
      <c r="L500">
        <v>70</v>
      </c>
      <c r="M500">
        <v>74</v>
      </c>
      <c r="Q500">
        <v>144</v>
      </c>
      <c r="R500">
        <v>70.2</v>
      </c>
      <c r="S500">
        <v>70</v>
      </c>
      <c r="T500">
        <v>71.42</v>
      </c>
      <c r="U500">
        <v>74.11</v>
      </c>
      <c r="Y500">
        <v>72.760000000000005</v>
      </c>
      <c r="Z500">
        <v>80</v>
      </c>
      <c r="AA500">
        <v>104</v>
      </c>
      <c r="AE500">
        <v>8</v>
      </c>
      <c r="AF500">
        <v>13</v>
      </c>
      <c r="AJ500">
        <v>104</v>
      </c>
      <c r="AM500" s="5"/>
      <c r="AO500" s="5"/>
      <c r="AQ500" s="5"/>
      <c r="AS500" s="5"/>
      <c r="AU500" s="5"/>
    </row>
    <row r="501" spans="1:47" x14ac:dyDescent="0.35">
      <c r="A501" s="3" t="str">
        <f t="shared" si="7"/>
        <v>Keita Nakajima</v>
      </c>
      <c r="B501" s="4">
        <v>46040</v>
      </c>
      <c r="C501" t="s">
        <v>957</v>
      </c>
      <c r="D501" t="s">
        <v>958</v>
      </c>
      <c r="E501" t="s">
        <v>959</v>
      </c>
      <c r="F501" t="s">
        <v>960</v>
      </c>
      <c r="I501" t="s">
        <v>1098</v>
      </c>
      <c r="J501" t="s">
        <v>1099</v>
      </c>
      <c r="K501" t="s">
        <v>435</v>
      </c>
      <c r="L501">
        <v>71</v>
      </c>
      <c r="M501">
        <v>73</v>
      </c>
      <c r="Q501">
        <v>144</v>
      </c>
      <c r="R501">
        <v>70.2</v>
      </c>
      <c r="S501">
        <v>70</v>
      </c>
      <c r="T501">
        <v>72.42</v>
      </c>
      <c r="U501">
        <v>73.11</v>
      </c>
      <c r="Y501">
        <v>72.760000000000005</v>
      </c>
      <c r="Z501">
        <v>92</v>
      </c>
      <c r="AA501">
        <v>104</v>
      </c>
      <c r="AE501">
        <v>9</v>
      </c>
      <c r="AF501">
        <v>13</v>
      </c>
      <c r="AJ501">
        <v>104</v>
      </c>
      <c r="AM501" s="5"/>
      <c r="AO501" s="5"/>
      <c r="AQ501" s="5"/>
      <c r="AS501" s="5"/>
      <c r="AU501" s="5"/>
    </row>
    <row r="502" spans="1:47" x14ac:dyDescent="0.35">
      <c r="A502" s="3" t="str">
        <f t="shared" si="7"/>
        <v>Gordon Sargent</v>
      </c>
      <c r="B502" s="4">
        <v>46040</v>
      </c>
      <c r="C502" t="s">
        <v>957</v>
      </c>
      <c r="D502" t="s">
        <v>958</v>
      </c>
      <c r="E502" t="s">
        <v>959</v>
      </c>
      <c r="F502" t="s">
        <v>960</v>
      </c>
      <c r="I502" t="s">
        <v>1100</v>
      </c>
      <c r="J502" t="s">
        <v>857</v>
      </c>
      <c r="K502" t="s">
        <v>435</v>
      </c>
      <c r="L502">
        <v>73</v>
      </c>
      <c r="M502">
        <v>71</v>
      </c>
      <c r="Q502">
        <v>144</v>
      </c>
      <c r="R502">
        <v>70.2</v>
      </c>
      <c r="S502">
        <v>70</v>
      </c>
      <c r="T502">
        <v>74.42</v>
      </c>
      <c r="U502">
        <v>71.11</v>
      </c>
      <c r="Y502">
        <v>72.760000000000005</v>
      </c>
      <c r="Z502">
        <v>104</v>
      </c>
      <c r="AA502">
        <v>104</v>
      </c>
      <c r="AE502">
        <v>11</v>
      </c>
      <c r="AF502">
        <v>13</v>
      </c>
      <c r="AJ502">
        <v>104</v>
      </c>
      <c r="AM502" s="5"/>
      <c r="AO502" s="5"/>
      <c r="AQ502" s="5"/>
      <c r="AS502" s="5"/>
      <c r="AU502" s="5"/>
    </row>
    <row r="503" spans="1:47" x14ac:dyDescent="0.35">
      <c r="A503" s="3" t="str">
        <f t="shared" si="7"/>
        <v>Peter Malnati</v>
      </c>
      <c r="B503" s="4">
        <v>46040</v>
      </c>
      <c r="C503" t="s">
        <v>957</v>
      </c>
      <c r="D503" t="s">
        <v>958</v>
      </c>
      <c r="E503" t="s">
        <v>959</v>
      </c>
      <c r="F503" t="s">
        <v>960</v>
      </c>
      <c r="I503" t="s">
        <v>1101</v>
      </c>
      <c r="J503" t="s">
        <v>382</v>
      </c>
      <c r="K503" t="s">
        <v>435</v>
      </c>
      <c r="L503">
        <v>75</v>
      </c>
      <c r="M503">
        <v>70</v>
      </c>
      <c r="Q503">
        <v>145</v>
      </c>
      <c r="R503">
        <v>70.2</v>
      </c>
      <c r="S503">
        <v>70</v>
      </c>
      <c r="T503">
        <v>76.42</v>
      </c>
      <c r="U503">
        <v>70.11</v>
      </c>
      <c r="Y503">
        <v>73.260000000000005</v>
      </c>
      <c r="Z503">
        <v>112</v>
      </c>
      <c r="AA503">
        <v>108</v>
      </c>
      <c r="AE503">
        <v>13</v>
      </c>
      <c r="AF503">
        <v>14</v>
      </c>
      <c r="AJ503">
        <v>108</v>
      </c>
      <c r="AM503" s="5"/>
      <c r="AO503" s="5"/>
      <c r="AQ503" s="5"/>
      <c r="AS503" s="5"/>
      <c r="AU503" s="5"/>
    </row>
    <row r="504" spans="1:47" x14ac:dyDescent="0.35">
      <c r="A504" s="3" t="str">
        <f t="shared" si="7"/>
        <v>Tony Finau</v>
      </c>
      <c r="B504" s="4">
        <v>46040</v>
      </c>
      <c r="C504" t="s">
        <v>957</v>
      </c>
      <c r="D504" t="s">
        <v>958</v>
      </c>
      <c r="E504" t="s">
        <v>959</v>
      </c>
      <c r="F504" t="s">
        <v>960</v>
      </c>
      <c r="I504" t="s">
        <v>1102</v>
      </c>
      <c r="J504" t="s">
        <v>572</v>
      </c>
      <c r="K504" t="s">
        <v>435</v>
      </c>
      <c r="L504">
        <v>75</v>
      </c>
      <c r="M504">
        <v>71</v>
      </c>
      <c r="Q504">
        <v>146</v>
      </c>
      <c r="R504">
        <v>70.2</v>
      </c>
      <c r="S504">
        <v>70</v>
      </c>
      <c r="T504">
        <v>76.42</v>
      </c>
      <c r="U504">
        <v>71.11</v>
      </c>
      <c r="Y504">
        <v>73.760000000000005</v>
      </c>
      <c r="Z504">
        <v>112</v>
      </c>
      <c r="AA504">
        <v>109</v>
      </c>
      <c r="AE504">
        <v>13</v>
      </c>
      <c r="AF504">
        <v>15</v>
      </c>
      <c r="AJ504">
        <v>109</v>
      </c>
      <c r="AM504" s="5"/>
      <c r="AO504" s="5"/>
      <c r="AQ504" s="5"/>
      <c r="AS504" s="5"/>
      <c r="AU504" s="5"/>
    </row>
    <row r="505" spans="1:47" x14ac:dyDescent="0.35">
      <c r="A505" s="3" t="str">
        <f t="shared" si="7"/>
        <v>Pontus Nyholm</v>
      </c>
      <c r="B505" s="4">
        <v>46040</v>
      </c>
      <c r="C505" t="s">
        <v>957</v>
      </c>
      <c r="D505" t="s">
        <v>958</v>
      </c>
      <c r="E505" t="s">
        <v>959</v>
      </c>
      <c r="F505" t="s">
        <v>960</v>
      </c>
      <c r="I505" t="s">
        <v>1103</v>
      </c>
      <c r="J505" t="s">
        <v>1104</v>
      </c>
      <c r="K505" t="s">
        <v>435</v>
      </c>
      <c r="L505">
        <v>74</v>
      </c>
      <c r="M505">
        <v>72</v>
      </c>
      <c r="Q505">
        <v>146</v>
      </c>
      <c r="R505">
        <v>70.2</v>
      </c>
      <c r="S505">
        <v>70</v>
      </c>
      <c r="T505">
        <v>75.42</v>
      </c>
      <c r="U505">
        <v>72.11</v>
      </c>
      <c r="Y505">
        <v>73.760000000000005</v>
      </c>
      <c r="Z505">
        <v>108</v>
      </c>
      <c r="AA505">
        <v>109</v>
      </c>
      <c r="AE505">
        <v>12</v>
      </c>
      <c r="AF505">
        <v>15</v>
      </c>
      <c r="AJ505">
        <v>109</v>
      </c>
      <c r="AM505" s="5"/>
      <c r="AO505" s="5"/>
      <c r="AQ505" s="5"/>
      <c r="AS505" s="5"/>
      <c r="AU505" s="5"/>
    </row>
    <row r="506" spans="1:47" x14ac:dyDescent="0.35">
      <c r="A506" s="3" t="str">
        <f t="shared" si="7"/>
        <v>Chandler Blanchet</v>
      </c>
      <c r="B506" s="4">
        <v>46040</v>
      </c>
      <c r="C506" t="s">
        <v>957</v>
      </c>
      <c r="D506" t="s">
        <v>958</v>
      </c>
      <c r="E506" t="s">
        <v>959</v>
      </c>
      <c r="F506" t="s">
        <v>960</v>
      </c>
      <c r="I506" t="s">
        <v>1105</v>
      </c>
      <c r="J506" t="s">
        <v>902</v>
      </c>
      <c r="K506" t="s">
        <v>435</v>
      </c>
      <c r="L506">
        <v>74</v>
      </c>
      <c r="M506">
        <v>73</v>
      </c>
      <c r="Q506">
        <v>147</v>
      </c>
      <c r="R506">
        <v>70.2</v>
      </c>
      <c r="S506">
        <v>70</v>
      </c>
      <c r="T506">
        <v>75.42</v>
      </c>
      <c r="U506">
        <v>73.11</v>
      </c>
      <c r="Y506">
        <v>74.260000000000005</v>
      </c>
      <c r="Z506">
        <v>108</v>
      </c>
      <c r="AA506">
        <v>112</v>
      </c>
      <c r="AE506">
        <v>12</v>
      </c>
      <c r="AF506">
        <v>16</v>
      </c>
      <c r="AJ506">
        <v>112</v>
      </c>
      <c r="AM506" s="5"/>
      <c r="AO506" s="5"/>
      <c r="AQ506" s="5"/>
      <c r="AS506" s="5"/>
      <c r="AU506" s="5"/>
    </row>
    <row r="507" spans="1:47" x14ac:dyDescent="0.35">
      <c r="A507" s="3" t="str">
        <f t="shared" si="7"/>
        <v>Nico Echavarria</v>
      </c>
      <c r="B507" s="4">
        <v>46040</v>
      </c>
      <c r="C507" t="s">
        <v>957</v>
      </c>
      <c r="D507" t="s">
        <v>958</v>
      </c>
      <c r="E507" t="s">
        <v>959</v>
      </c>
      <c r="F507" t="s">
        <v>960</v>
      </c>
      <c r="I507" t="s">
        <v>1106</v>
      </c>
      <c r="J507" t="s">
        <v>1107</v>
      </c>
      <c r="K507" t="s">
        <v>435</v>
      </c>
      <c r="L507">
        <v>75</v>
      </c>
      <c r="M507">
        <v>72</v>
      </c>
      <c r="Q507">
        <v>147</v>
      </c>
      <c r="R507">
        <v>70.2</v>
      </c>
      <c r="S507">
        <v>70</v>
      </c>
      <c r="T507">
        <v>76.42</v>
      </c>
      <c r="U507">
        <v>72.11</v>
      </c>
      <c r="Y507">
        <v>74.260000000000005</v>
      </c>
      <c r="Z507">
        <v>112</v>
      </c>
      <c r="AA507">
        <v>112</v>
      </c>
      <c r="AE507">
        <v>13</v>
      </c>
      <c r="AF507">
        <v>16</v>
      </c>
      <c r="AJ507">
        <v>112</v>
      </c>
      <c r="AM507" s="5"/>
      <c r="AO507" s="5"/>
      <c r="AQ507" s="5"/>
      <c r="AS507" s="5"/>
      <c r="AU507" s="5"/>
    </row>
    <row r="508" spans="1:47" x14ac:dyDescent="0.35">
      <c r="A508" s="3" t="str">
        <f t="shared" si="7"/>
        <v>Jeffrey Kang</v>
      </c>
      <c r="B508" s="4">
        <v>46040</v>
      </c>
      <c r="C508" t="s">
        <v>957</v>
      </c>
      <c r="D508" t="s">
        <v>958</v>
      </c>
      <c r="E508" t="s">
        <v>959</v>
      </c>
      <c r="F508" t="s">
        <v>960</v>
      </c>
      <c r="I508" t="s">
        <v>1108</v>
      </c>
      <c r="J508" t="s">
        <v>368</v>
      </c>
      <c r="K508" t="s">
        <v>435</v>
      </c>
      <c r="L508">
        <v>74</v>
      </c>
      <c r="M508">
        <v>73</v>
      </c>
      <c r="Q508">
        <v>147</v>
      </c>
      <c r="R508">
        <v>70.2</v>
      </c>
      <c r="S508">
        <v>70</v>
      </c>
      <c r="T508">
        <v>75.42</v>
      </c>
      <c r="U508">
        <v>73.11</v>
      </c>
      <c r="Y508">
        <v>74.260000000000005</v>
      </c>
      <c r="Z508">
        <v>108</v>
      </c>
      <c r="AA508">
        <v>112</v>
      </c>
      <c r="AE508">
        <v>12</v>
      </c>
      <c r="AF508">
        <v>16</v>
      </c>
      <c r="AJ508">
        <v>112</v>
      </c>
      <c r="AM508" s="5"/>
      <c r="AO508" s="5"/>
      <c r="AQ508" s="5"/>
      <c r="AS508" s="5"/>
      <c r="AU508" s="5"/>
    </row>
    <row r="509" spans="1:47" x14ac:dyDescent="0.35">
      <c r="A509" s="3" t="str">
        <f t="shared" si="7"/>
        <v>Anson Cabello</v>
      </c>
      <c r="B509" s="4">
        <v>46040</v>
      </c>
      <c r="C509" t="s">
        <v>957</v>
      </c>
      <c r="D509" t="s">
        <v>958</v>
      </c>
      <c r="E509" t="s">
        <v>959</v>
      </c>
      <c r="F509" t="s">
        <v>960</v>
      </c>
      <c r="I509" t="s">
        <v>1109</v>
      </c>
      <c r="J509" t="s">
        <v>1110</v>
      </c>
      <c r="K509" t="s">
        <v>435</v>
      </c>
      <c r="L509">
        <v>77</v>
      </c>
      <c r="M509">
        <v>71</v>
      </c>
      <c r="Q509">
        <v>148</v>
      </c>
      <c r="R509">
        <v>70.2</v>
      </c>
      <c r="S509">
        <v>70</v>
      </c>
      <c r="T509">
        <v>78.42</v>
      </c>
      <c r="U509">
        <v>71.11</v>
      </c>
      <c r="Y509">
        <v>74.760000000000005</v>
      </c>
      <c r="Z509">
        <v>120</v>
      </c>
      <c r="AA509">
        <v>115</v>
      </c>
      <c r="AE509">
        <v>15</v>
      </c>
      <c r="AF509">
        <v>17</v>
      </c>
      <c r="AJ509">
        <v>115</v>
      </c>
      <c r="AM509" s="5"/>
      <c r="AO509" s="5"/>
      <c r="AQ509" s="5"/>
      <c r="AS509" s="5"/>
      <c r="AU509" s="5"/>
    </row>
    <row r="510" spans="1:47" x14ac:dyDescent="0.35">
      <c r="A510" s="3" t="str">
        <f t="shared" si="7"/>
        <v>Marcelo Rozo</v>
      </c>
      <c r="B510" s="4">
        <v>46040</v>
      </c>
      <c r="C510" t="s">
        <v>957</v>
      </c>
      <c r="D510" t="s">
        <v>958</v>
      </c>
      <c r="E510" t="s">
        <v>959</v>
      </c>
      <c r="F510" t="s">
        <v>960</v>
      </c>
      <c r="I510" t="s">
        <v>1111</v>
      </c>
      <c r="J510" t="s">
        <v>1112</v>
      </c>
      <c r="K510" t="s">
        <v>435</v>
      </c>
      <c r="L510">
        <v>73</v>
      </c>
      <c r="M510">
        <v>75</v>
      </c>
      <c r="Q510">
        <v>148</v>
      </c>
      <c r="R510">
        <v>70.2</v>
      </c>
      <c r="S510">
        <v>70</v>
      </c>
      <c r="T510">
        <v>74.42</v>
      </c>
      <c r="U510">
        <v>75.11</v>
      </c>
      <c r="Y510">
        <v>74.760000000000005</v>
      </c>
      <c r="Z510">
        <v>104</v>
      </c>
      <c r="AA510">
        <v>115</v>
      </c>
      <c r="AE510">
        <v>11</v>
      </c>
      <c r="AF510">
        <v>17</v>
      </c>
      <c r="AJ510">
        <v>115</v>
      </c>
      <c r="AM510" s="5"/>
      <c r="AO510" s="5"/>
      <c r="AQ510" s="5"/>
      <c r="AS510" s="5"/>
      <c r="AU510" s="5"/>
    </row>
    <row r="511" spans="1:47" x14ac:dyDescent="0.35">
      <c r="A511" s="3" t="str">
        <f t="shared" si="7"/>
        <v>Adam Schenk</v>
      </c>
      <c r="B511" s="4">
        <v>46040</v>
      </c>
      <c r="C511" t="s">
        <v>957</v>
      </c>
      <c r="D511" t="s">
        <v>958</v>
      </c>
      <c r="E511" t="s">
        <v>959</v>
      </c>
      <c r="F511" t="s">
        <v>960</v>
      </c>
      <c r="I511" t="s">
        <v>1113</v>
      </c>
      <c r="J511" t="s">
        <v>518</v>
      </c>
      <c r="K511" t="s">
        <v>435</v>
      </c>
      <c r="L511">
        <v>71</v>
      </c>
      <c r="M511">
        <v>77</v>
      </c>
      <c r="Q511">
        <v>148</v>
      </c>
      <c r="R511">
        <v>70.2</v>
      </c>
      <c r="S511">
        <v>70</v>
      </c>
      <c r="T511">
        <v>72.42</v>
      </c>
      <c r="U511">
        <v>77.11</v>
      </c>
      <c r="Y511">
        <v>74.760000000000005</v>
      </c>
      <c r="Z511">
        <v>92</v>
      </c>
      <c r="AA511">
        <v>115</v>
      </c>
      <c r="AE511">
        <v>9</v>
      </c>
      <c r="AF511">
        <v>17</v>
      </c>
      <c r="AJ511">
        <v>115</v>
      </c>
      <c r="AM511" s="5"/>
      <c r="AO511" s="5"/>
      <c r="AQ511" s="5"/>
      <c r="AS511" s="5"/>
      <c r="AU511" s="5"/>
    </row>
    <row r="512" spans="1:47" x14ac:dyDescent="0.35">
      <c r="A512" s="3" t="str">
        <f t="shared" si="7"/>
        <v>Neal Shipley</v>
      </c>
      <c r="B512" s="4">
        <v>46040</v>
      </c>
      <c r="C512" t="s">
        <v>957</v>
      </c>
      <c r="D512" t="s">
        <v>958</v>
      </c>
      <c r="E512" t="s">
        <v>959</v>
      </c>
      <c r="F512" t="s">
        <v>960</v>
      </c>
      <c r="I512" t="s">
        <v>1114</v>
      </c>
      <c r="J512" t="s">
        <v>1115</v>
      </c>
      <c r="K512" t="s">
        <v>435</v>
      </c>
      <c r="L512">
        <v>76</v>
      </c>
      <c r="M512">
        <v>72</v>
      </c>
      <c r="Q512">
        <v>148</v>
      </c>
      <c r="R512">
        <v>70.2</v>
      </c>
      <c r="S512">
        <v>70</v>
      </c>
      <c r="T512">
        <v>77.42</v>
      </c>
      <c r="U512">
        <v>72.11</v>
      </c>
      <c r="Y512">
        <v>74.760000000000005</v>
      </c>
      <c r="Z512">
        <v>118</v>
      </c>
      <c r="AA512">
        <v>115</v>
      </c>
      <c r="AE512">
        <v>14</v>
      </c>
      <c r="AF512">
        <v>17</v>
      </c>
      <c r="AJ512">
        <v>115</v>
      </c>
      <c r="AM512" s="5"/>
      <c r="AO512" s="5"/>
      <c r="AQ512" s="5"/>
      <c r="AS512" s="5"/>
      <c r="AU512" s="5"/>
    </row>
    <row r="513" spans="1:47" x14ac:dyDescent="0.35">
      <c r="A513" s="3" t="str">
        <f t="shared" si="7"/>
        <v>Christo Lamprecht</v>
      </c>
      <c r="B513" s="4">
        <v>46040</v>
      </c>
      <c r="C513" t="s">
        <v>957</v>
      </c>
      <c r="D513" t="s">
        <v>958</v>
      </c>
      <c r="E513" t="s">
        <v>959</v>
      </c>
      <c r="F513" t="s">
        <v>960</v>
      </c>
      <c r="I513" t="s">
        <v>1116</v>
      </c>
      <c r="J513" t="s">
        <v>1117</v>
      </c>
      <c r="K513" t="s">
        <v>435</v>
      </c>
      <c r="L513">
        <v>76</v>
      </c>
      <c r="M513">
        <v>73</v>
      </c>
      <c r="Q513">
        <v>149</v>
      </c>
      <c r="R513">
        <v>70.2</v>
      </c>
      <c r="S513">
        <v>70</v>
      </c>
      <c r="T513">
        <v>77.42</v>
      </c>
      <c r="U513">
        <v>73.11</v>
      </c>
      <c r="Y513">
        <v>75.260000000000005</v>
      </c>
      <c r="Z513">
        <v>118</v>
      </c>
      <c r="AA513">
        <v>119</v>
      </c>
      <c r="AE513">
        <v>14</v>
      </c>
      <c r="AF513">
        <v>18</v>
      </c>
      <c r="AJ513">
        <v>119</v>
      </c>
      <c r="AM513" s="5"/>
      <c r="AO513" s="5"/>
      <c r="AQ513" s="5"/>
      <c r="AS513" s="5"/>
      <c r="AU513" s="5"/>
    </row>
    <row r="514" spans="1:47" x14ac:dyDescent="0.35">
      <c r="A514" s="3" t="str">
        <f t="shared" ref="A514:A577" si="8">IF(J514="","",CONCATENATE(J514," ",I514))</f>
        <v>Kristoffer Reitan</v>
      </c>
      <c r="B514" s="4">
        <v>46040</v>
      </c>
      <c r="C514" t="s">
        <v>957</v>
      </c>
      <c r="D514" t="s">
        <v>958</v>
      </c>
      <c r="E514" t="s">
        <v>959</v>
      </c>
      <c r="F514" t="s">
        <v>960</v>
      </c>
      <c r="I514" t="s">
        <v>1118</v>
      </c>
      <c r="J514" t="s">
        <v>1119</v>
      </c>
      <c r="K514" t="s">
        <v>435</v>
      </c>
      <c r="L514">
        <v>75</v>
      </c>
      <c r="M514">
        <v>80</v>
      </c>
      <c r="Q514">
        <v>155</v>
      </c>
      <c r="R514">
        <v>70.2</v>
      </c>
      <c r="S514">
        <v>70</v>
      </c>
      <c r="T514">
        <v>76.42</v>
      </c>
      <c r="U514">
        <v>80.11</v>
      </c>
      <c r="Y514">
        <v>78.260000000000005</v>
      </c>
      <c r="Z514">
        <v>112</v>
      </c>
      <c r="AA514">
        <v>120</v>
      </c>
      <c r="AE514">
        <v>13</v>
      </c>
      <c r="AF514">
        <v>24</v>
      </c>
      <c r="AJ514">
        <v>120</v>
      </c>
      <c r="AM514" s="5"/>
      <c r="AO514" s="5"/>
      <c r="AQ514" s="5"/>
      <c r="AS514" s="5"/>
      <c r="AU514" s="5"/>
    </row>
    <row r="515" spans="1:47" x14ac:dyDescent="0.35">
      <c r="A515" s="3" t="str">
        <f t="shared" si="8"/>
        <v/>
      </c>
      <c r="B515" s="4"/>
      <c r="AM515" s="5"/>
      <c r="AO515" s="5"/>
      <c r="AQ515" s="5"/>
      <c r="AS515" s="5"/>
      <c r="AU515" s="5"/>
    </row>
    <row r="516" spans="1:47" x14ac:dyDescent="0.35">
      <c r="A516" s="3" t="str">
        <f t="shared" si="8"/>
        <v/>
      </c>
      <c r="B516" s="4"/>
      <c r="AM516" s="5"/>
      <c r="AO516" s="5"/>
      <c r="AQ516" s="5"/>
      <c r="AS516" s="5"/>
      <c r="AU516" s="5"/>
    </row>
    <row r="517" spans="1:47" x14ac:dyDescent="0.35">
      <c r="A517" s="3" t="str">
        <f t="shared" si="8"/>
        <v/>
      </c>
      <c r="B517" s="4"/>
      <c r="AM517" s="5"/>
      <c r="AO517" s="5"/>
      <c r="AQ517" s="5"/>
      <c r="AS517" s="5"/>
    </row>
    <row r="518" spans="1:47" x14ac:dyDescent="0.35">
      <c r="A518" s="3" t="str">
        <f t="shared" si="8"/>
        <v/>
      </c>
      <c r="B518" s="4"/>
      <c r="AM518" s="5"/>
      <c r="AO518" s="5"/>
      <c r="AQ518" s="5"/>
      <c r="AS518" s="5"/>
    </row>
    <row r="519" spans="1:47" x14ac:dyDescent="0.35">
      <c r="A519" s="3" t="str">
        <f t="shared" si="8"/>
        <v/>
      </c>
      <c r="B519" s="4"/>
      <c r="AM519" s="5"/>
      <c r="AO519" s="5"/>
      <c r="AQ519" s="5"/>
      <c r="AS519" s="5"/>
    </row>
    <row r="520" spans="1:47" x14ac:dyDescent="0.35">
      <c r="A520" s="3" t="str">
        <f t="shared" si="8"/>
        <v/>
      </c>
      <c r="B520" s="4"/>
      <c r="AM520" s="5"/>
      <c r="AO520" s="5"/>
      <c r="AQ520" s="5"/>
      <c r="AS520" s="5"/>
    </row>
    <row r="521" spans="1:47" x14ac:dyDescent="0.35">
      <c r="A521" s="3" t="str">
        <f t="shared" si="8"/>
        <v/>
      </c>
      <c r="B521" s="4"/>
      <c r="AM521" s="5"/>
      <c r="AO521" s="5"/>
      <c r="AQ521" s="5"/>
      <c r="AS521" s="5"/>
    </row>
    <row r="522" spans="1:47" x14ac:dyDescent="0.35">
      <c r="A522" s="3" t="str">
        <f t="shared" si="8"/>
        <v/>
      </c>
      <c r="B522" s="4"/>
      <c r="AM522" s="5"/>
      <c r="AO522" s="5"/>
      <c r="AQ522" s="5"/>
      <c r="AS522" s="5"/>
    </row>
    <row r="523" spans="1:47" x14ac:dyDescent="0.35">
      <c r="A523" s="3" t="str">
        <f t="shared" si="8"/>
        <v/>
      </c>
      <c r="B523" s="4"/>
      <c r="AM523" s="5"/>
      <c r="AO523" s="5"/>
      <c r="AQ523" s="5"/>
      <c r="AS523" s="5"/>
    </row>
    <row r="524" spans="1:47" x14ac:dyDescent="0.35">
      <c r="A524" s="3" t="str">
        <f t="shared" si="8"/>
        <v/>
      </c>
      <c r="B524" s="4"/>
      <c r="AM524" s="5"/>
      <c r="AO524" s="5"/>
      <c r="AQ524" s="5"/>
      <c r="AS524" s="5"/>
    </row>
    <row r="525" spans="1:47" x14ac:dyDescent="0.35">
      <c r="A525" s="3" t="str">
        <f t="shared" si="8"/>
        <v/>
      </c>
      <c r="B525" s="4"/>
      <c r="AM525" s="5"/>
      <c r="AO525" s="5"/>
      <c r="AQ525" s="5"/>
      <c r="AS525" s="5"/>
    </row>
    <row r="526" spans="1:47" x14ac:dyDescent="0.35">
      <c r="A526" s="3" t="str">
        <f t="shared" si="8"/>
        <v/>
      </c>
      <c r="B526" s="4"/>
      <c r="AM526" s="5"/>
      <c r="AO526" s="5"/>
      <c r="AQ526" s="5"/>
      <c r="AS526" s="5"/>
    </row>
    <row r="527" spans="1:47" x14ac:dyDescent="0.35">
      <c r="A527" s="3" t="str">
        <f t="shared" si="8"/>
        <v/>
      </c>
      <c r="B527" s="4"/>
      <c r="AM527" s="5"/>
      <c r="AO527" s="5"/>
      <c r="AQ527" s="5"/>
      <c r="AS527" s="5"/>
    </row>
    <row r="528" spans="1:47" x14ac:dyDescent="0.35">
      <c r="A528" s="3" t="str">
        <f t="shared" si="8"/>
        <v/>
      </c>
      <c r="B528" s="4"/>
      <c r="AM528" s="5"/>
      <c r="AO528" s="5"/>
      <c r="AQ528" s="5"/>
      <c r="AS528" s="5"/>
    </row>
    <row r="529" spans="1:45" x14ac:dyDescent="0.35">
      <c r="A529" s="3" t="str">
        <f t="shared" si="8"/>
        <v/>
      </c>
      <c r="B529" s="4"/>
      <c r="AM529" s="5"/>
      <c r="AO529" s="5"/>
      <c r="AQ529" s="5"/>
      <c r="AS529" s="5"/>
    </row>
    <row r="530" spans="1:45" x14ac:dyDescent="0.35">
      <c r="A530" s="3" t="str">
        <f t="shared" si="8"/>
        <v/>
      </c>
      <c r="B530" s="4"/>
      <c r="AM530" s="5"/>
      <c r="AO530" s="5"/>
      <c r="AQ530" s="5"/>
      <c r="AS530" s="5"/>
    </row>
    <row r="531" spans="1:45" x14ac:dyDescent="0.35">
      <c r="A531" s="3" t="str">
        <f t="shared" si="8"/>
        <v/>
      </c>
      <c r="B531" s="4"/>
      <c r="AM531" s="5"/>
      <c r="AO531" s="5"/>
      <c r="AQ531" s="5"/>
      <c r="AS531" s="5"/>
    </row>
    <row r="532" spans="1:45" x14ac:dyDescent="0.35">
      <c r="A532" s="3" t="str">
        <f t="shared" si="8"/>
        <v/>
      </c>
      <c r="B532" s="4"/>
      <c r="AM532" s="5"/>
      <c r="AO532" s="5"/>
      <c r="AQ532" s="5"/>
      <c r="AS532" s="5"/>
    </row>
    <row r="533" spans="1:45" x14ac:dyDescent="0.35">
      <c r="A533" s="3" t="str">
        <f t="shared" si="8"/>
        <v/>
      </c>
      <c r="B533" s="4"/>
      <c r="AM533" s="5"/>
      <c r="AO533" s="5"/>
      <c r="AQ533" s="5"/>
      <c r="AS533" s="5"/>
    </row>
    <row r="534" spans="1:45" x14ac:dyDescent="0.35">
      <c r="A534" s="3" t="str">
        <f t="shared" si="8"/>
        <v/>
      </c>
      <c r="B534" s="4"/>
      <c r="AM534" s="5"/>
      <c r="AO534" s="5"/>
      <c r="AQ534" s="5"/>
      <c r="AS534" s="5"/>
    </row>
    <row r="535" spans="1:45" x14ac:dyDescent="0.35">
      <c r="A535" s="3" t="str">
        <f t="shared" si="8"/>
        <v/>
      </c>
      <c r="B535" s="4"/>
      <c r="AM535" s="5"/>
      <c r="AO535" s="5"/>
      <c r="AQ535" s="5"/>
      <c r="AS535" s="5"/>
    </row>
    <row r="536" spans="1:45" x14ac:dyDescent="0.35">
      <c r="A536" s="3" t="str">
        <f t="shared" si="8"/>
        <v/>
      </c>
      <c r="B536" s="4"/>
      <c r="AM536" s="5"/>
      <c r="AO536" s="5"/>
      <c r="AQ536" s="5"/>
      <c r="AS536" s="5"/>
    </row>
    <row r="537" spans="1:45" x14ac:dyDescent="0.35">
      <c r="A537" s="3" t="str">
        <f t="shared" si="8"/>
        <v/>
      </c>
      <c r="B537" s="4"/>
      <c r="AM537" s="5"/>
      <c r="AO537" s="5"/>
      <c r="AQ537" s="5"/>
      <c r="AS537" s="5"/>
    </row>
    <row r="538" spans="1:45" x14ac:dyDescent="0.35">
      <c r="A538" s="3" t="str">
        <f t="shared" si="8"/>
        <v/>
      </c>
      <c r="B538" s="4"/>
      <c r="AM538" s="5"/>
      <c r="AO538" s="5"/>
      <c r="AQ538" s="5"/>
      <c r="AS538" s="5"/>
    </row>
    <row r="539" spans="1:45" x14ac:dyDescent="0.35">
      <c r="A539" s="3" t="str">
        <f t="shared" si="8"/>
        <v/>
      </c>
      <c r="B539" s="4"/>
      <c r="AM539" s="5"/>
      <c r="AO539" s="5"/>
      <c r="AQ539" s="5"/>
      <c r="AS539" s="5"/>
    </row>
    <row r="540" spans="1:45" x14ac:dyDescent="0.35">
      <c r="A540" s="3" t="str">
        <f t="shared" si="8"/>
        <v/>
      </c>
      <c r="B540" s="4"/>
      <c r="AM540" s="5"/>
      <c r="AO540" s="5"/>
      <c r="AQ540" s="5"/>
      <c r="AS540" s="5"/>
    </row>
    <row r="541" spans="1:45" x14ac:dyDescent="0.35">
      <c r="A541" s="3" t="str">
        <f t="shared" si="8"/>
        <v/>
      </c>
      <c r="B541" s="4"/>
      <c r="AM541" s="5"/>
      <c r="AO541" s="5"/>
      <c r="AQ541" s="5"/>
      <c r="AS541" s="5"/>
    </row>
    <row r="542" spans="1:45" x14ac:dyDescent="0.35">
      <c r="A542" s="3" t="str">
        <f t="shared" si="8"/>
        <v/>
      </c>
      <c r="B542" s="4"/>
      <c r="AM542" s="5"/>
      <c r="AO542" s="5"/>
      <c r="AQ542" s="5"/>
      <c r="AS542" s="5"/>
    </row>
    <row r="543" spans="1:45" x14ac:dyDescent="0.35">
      <c r="A543" s="3" t="str">
        <f t="shared" si="8"/>
        <v/>
      </c>
      <c r="B543" s="4"/>
      <c r="AM543" s="5"/>
      <c r="AO543" s="5"/>
      <c r="AQ543" s="5"/>
      <c r="AS543" s="5"/>
    </row>
    <row r="544" spans="1:45" x14ac:dyDescent="0.35">
      <c r="A544" s="3" t="str">
        <f t="shared" si="8"/>
        <v/>
      </c>
      <c r="B544" s="4"/>
      <c r="AM544" s="5"/>
      <c r="AO544" s="5"/>
      <c r="AQ544" s="5"/>
      <c r="AS544" s="5"/>
    </row>
    <row r="545" spans="1:45" x14ac:dyDescent="0.35">
      <c r="A545" s="3" t="str">
        <f t="shared" si="8"/>
        <v/>
      </c>
      <c r="B545" s="4"/>
      <c r="AM545" s="5"/>
      <c r="AO545" s="5"/>
      <c r="AQ545" s="5"/>
      <c r="AS545" s="5"/>
    </row>
    <row r="546" spans="1:45" x14ac:dyDescent="0.35">
      <c r="A546" s="3" t="str">
        <f t="shared" si="8"/>
        <v/>
      </c>
      <c r="B546" s="4"/>
      <c r="AM546" s="5"/>
      <c r="AO546" s="5"/>
      <c r="AQ546" s="5"/>
      <c r="AS546" s="5"/>
    </row>
    <row r="547" spans="1:45" x14ac:dyDescent="0.35">
      <c r="A547" s="3" t="str">
        <f t="shared" si="8"/>
        <v/>
      </c>
      <c r="B547" s="4"/>
      <c r="AM547" s="5"/>
      <c r="AO547" s="5"/>
      <c r="AQ547" s="5"/>
      <c r="AS547" s="5"/>
    </row>
    <row r="548" spans="1:45" x14ac:dyDescent="0.35">
      <c r="A548" s="3" t="str">
        <f t="shared" si="8"/>
        <v/>
      </c>
      <c r="B548" s="4"/>
      <c r="AM548" s="5"/>
      <c r="AO548" s="5"/>
      <c r="AQ548" s="5"/>
      <c r="AS548" s="5"/>
    </row>
    <row r="549" spans="1:45" x14ac:dyDescent="0.35">
      <c r="A549" s="3" t="str">
        <f t="shared" si="8"/>
        <v/>
      </c>
      <c r="B549" s="4"/>
      <c r="AM549" s="5"/>
      <c r="AO549" s="5"/>
      <c r="AQ549" s="5"/>
      <c r="AS549" s="5"/>
    </row>
    <row r="550" spans="1:45" x14ac:dyDescent="0.35">
      <c r="A550" s="3" t="str">
        <f t="shared" si="8"/>
        <v/>
      </c>
      <c r="B550" s="4"/>
      <c r="AM550" s="5"/>
      <c r="AO550" s="5"/>
      <c r="AQ550" s="5"/>
      <c r="AS550" s="5"/>
    </row>
    <row r="551" spans="1:45" x14ac:dyDescent="0.35">
      <c r="A551" s="3" t="str">
        <f t="shared" si="8"/>
        <v/>
      </c>
      <c r="B551" s="4"/>
      <c r="AM551" s="5"/>
      <c r="AO551" s="5"/>
      <c r="AQ551" s="5"/>
      <c r="AS551" s="5"/>
    </row>
    <row r="552" spans="1:45" x14ac:dyDescent="0.35">
      <c r="A552" s="3" t="str">
        <f t="shared" si="8"/>
        <v/>
      </c>
      <c r="B552" s="4"/>
      <c r="AM552" s="5"/>
      <c r="AO552" s="5"/>
      <c r="AQ552" s="5"/>
      <c r="AS552" s="5"/>
    </row>
    <row r="553" spans="1:45" x14ac:dyDescent="0.35">
      <c r="A553" s="3" t="str">
        <f t="shared" si="8"/>
        <v/>
      </c>
      <c r="B553" s="4"/>
      <c r="AM553" s="5"/>
      <c r="AO553" s="5"/>
      <c r="AQ553" s="5"/>
      <c r="AS553" s="5"/>
    </row>
    <row r="554" spans="1:45" x14ac:dyDescent="0.35">
      <c r="A554" s="3" t="str">
        <f t="shared" si="8"/>
        <v/>
      </c>
      <c r="B554" s="4"/>
      <c r="AM554" s="5"/>
      <c r="AO554" s="5"/>
      <c r="AQ554" s="5"/>
      <c r="AS554" s="5"/>
    </row>
    <row r="555" spans="1:45" x14ac:dyDescent="0.35">
      <c r="A555" s="3" t="str">
        <f t="shared" si="8"/>
        <v/>
      </c>
      <c r="B555" s="4"/>
      <c r="AM555" s="5"/>
      <c r="AO555" s="5"/>
      <c r="AQ555" s="5"/>
      <c r="AS555" s="5"/>
    </row>
    <row r="556" spans="1:45" x14ac:dyDescent="0.35">
      <c r="A556" s="3" t="str">
        <f t="shared" si="8"/>
        <v/>
      </c>
      <c r="B556" s="4"/>
      <c r="AM556" s="5"/>
      <c r="AO556" s="5"/>
      <c r="AQ556" s="5"/>
      <c r="AS556" s="5"/>
    </row>
    <row r="557" spans="1:45" x14ac:dyDescent="0.35">
      <c r="A557" s="3" t="str">
        <f t="shared" si="8"/>
        <v/>
      </c>
      <c r="B557" s="4"/>
      <c r="AM557" s="5"/>
      <c r="AO557" s="5"/>
      <c r="AQ557" s="5"/>
      <c r="AS557" s="5"/>
    </row>
    <row r="558" spans="1:45" x14ac:dyDescent="0.35">
      <c r="A558" s="3" t="str">
        <f t="shared" si="8"/>
        <v/>
      </c>
      <c r="B558" s="4"/>
      <c r="AM558" s="5"/>
      <c r="AO558" s="5"/>
      <c r="AQ558" s="5"/>
      <c r="AS558" s="5"/>
    </row>
    <row r="559" spans="1:45" x14ac:dyDescent="0.35">
      <c r="A559" s="3" t="str">
        <f t="shared" si="8"/>
        <v/>
      </c>
      <c r="B559" s="4"/>
      <c r="AM559" s="5"/>
      <c r="AO559" s="5"/>
      <c r="AQ559" s="5"/>
      <c r="AS559" s="5"/>
    </row>
    <row r="560" spans="1:45" x14ac:dyDescent="0.35">
      <c r="A560" s="3" t="str">
        <f t="shared" si="8"/>
        <v/>
      </c>
      <c r="B560" s="4"/>
      <c r="AM560" s="5"/>
      <c r="AO560" s="5"/>
      <c r="AQ560" s="5"/>
      <c r="AS560" s="5"/>
    </row>
    <row r="561" spans="1:45" x14ac:dyDescent="0.35">
      <c r="A561" s="3" t="str">
        <f t="shared" si="8"/>
        <v/>
      </c>
      <c r="B561" s="4"/>
      <c r="AM561" s="5"/>
      <c r="AO561" s="5"/>
      <c r="AQ561" s="5"/>
      <c r="AS561" s="5"/>
    </row>
    <row r="562" spans="1:45" x14ac:dyDescent="0.35">
      <c r="A562" s="3" t="str">
        <f t="shared" si="8"/>
        <v/>
      </c>
      <c r="B562" s="4"/>
      <c r="AM562" s="5"/>
      <c r="AO562" s="5"/>
      <c r="AQ562" s="5"/>
      <c r="AS562" s="5"/>
    </row>
    <row r="563" spans="1:45" x14ac:dyDescent="0.35">
      <c r="A563" s="3" t="str">
        <f t="shared" si="8"/>
        <v/>
      </c>
      <c r="B563" s="4"/>
      <c r="AM563" s="5"/>
      <c r="AO563" s="5"/>
      <c r="AQ563" s="5"/>
      <c r="AS563" s="5"/>
    </row>
    <row r="564" spans="1:45" x14ac:dyDescent="0.35">
      <c r="A564" s="3" t="str">
        <f t="shared" si="8"/>
        <v/>
      </c>
      <c r="B564" s="4"/>
      <c r="AM564" s="5"/>
      <c r="AO564" s="5"/>
      <c r="AQ564" s="5"/>
      <c r="AS564" s="5"/>
    </row>
    <row r="565" spans="1:45" x14ac:dyDescent="0.35">
      <c r="A565" s="3" t="str">
        <f t="shared" si="8"/>
        <v/>
      </c>
      <c r="B565" s="4"/>
      <c r="AM565" s="5"/>
      <c r="AO565" s="5"/>
      <c r="AQ565" s="5"/>
      <c r="AS565" s="5"/>
    </row>
    <row r="566" spans="1:45" x14ac:dyDescent="0.35">
      <c r="A566" s="3" t="str">
        <f t="shared" si="8"/>
        <v/>
      </c>
      <c r="B566" s="4"/>
      <c r="AM566" s="5"/>
      <c r="AO566" s="5"/>
      <c r="AQ566" s="5"/>
      <c r="AS566" s="5"/>
    </row>
    <row r="567" spans="1:45" x14ac:dyDescent="0.35">
      <c r="A567" s="3" t="str">
        <f t="shared" si="8"/>
        <v/>
      </c>
      <c r="B567" s="4"/>
      <c r="AM567" s="5"/>
      <c r="AO567" s="5"/>
      <c r="AQ567" s="5"/>
      <c r="AS567" s="5"/>
    </row>
    <row r="568" spans="1:45" x14ac:dyDescent="0.35">
      <c r="A568" s="3" t="str">
        <f t="shared" si="8"/>
        <v/>
      </c>
      <c r="B568" s="4"/>
      <c r="AM568" s="5"/>
      <c r="AO568" s="5"/>
      <c r="AQ568" s="5"/>
      <c r="AS568" s="5"/>
    </row>
    <row r="569" spans="1:45" x14ac:dyDescent="0.35">
      <c r="A569" s="3" t="str">
        <f t="shared" si="8"/>
        <v/>
      </c>
      <c r="B569" s="4"/>
      <c r="AM569" s="5"/>
      <c r="AO569" s="5"/>
      <c r="AQ569" s="5"/>
      <c r="AS569" s="5"/>
    </row>
    <row r="570" spans="1:45" x14ac:dyDescent="0.35">
      <c r="A570" s="3" t="str">
        <f t="shared" si="8"/>
        <v/>
      </c>
      <c r="B570" s="4"/>
      <c r="AM570" s="5"/>
      <c r="AO570" s="5"/>
    </row>
    <row r="571" spans="1:45" x14ac:dyDescent="0.35">
      <c r="A571" s="3" t="str">
        <f t="shared" si="8"/>
        <v/>
      </c>
      <c r="B571" s="4"/>
      <c r="AM571" s="5"/>
      <c r="AO571" s="5"/>
    </row>
    <row r="572" spans="1:45" x14ac:dyDescent="0.35">
      <c r="A572" s="3" t="str">
        <f t="shared" si="8"/>
        <v/>
      </c>
      <c r="B572" s="4"/>
      <c r="AM572" s="5"/>
      <c r="AO572" s="5"/>
    </row>
    <row r="573" spans="1:45" x14ac:dyDescent="0.35">
      <c r="A573" s="3" t="str">
        <f t="shared" si="8"/>
        <v/>
      </c>
      <c r="B573" s="4"/>
      <c r="AM573" s="5"/>
      <c r="AO573" s="5"/>
    </row>
    <row r="574" spans="1:45" x14ac:dyDescent="0.35">
      <c r="A574" s="3" t="str">
        <f t="shared" si="8"/>
        <v/>
      </c>
      <c r="B574" s="4"/>
      <c r="AM574" s="5"/>
      <c r="AO574" s="5"/>
    </row>
    <row r="575" spans="1:45" x14ac:dyDescent="0.35">
      <c r="A575" s="3" t="str">
        <f t="shared" si="8"/>
        <v/>
      </c>
      <c r="B575" s="4"/>
      <c r="AM575" s="5"/>
      <c r="AO575" s="5"/>
    </row>
    <row r="576" spans="1:45" x14ac:dyDescent="0.35">
      <c r="A576" s="3" t="str">
        <f t="shared" si="8"/>
        <v/>
      </c>
      <c r="B576" s="4"/>
      <c r="AM576" s="5"/>
      <c r="AO576" s="5"/>
    </row>
    <row r="577" spans="1:41" x14ac:dyDescent="0.35">
      <c r="A577" s="3" t="str">
        <f t="shared" si="8"/>
        <v/>
      </c>
      <c r="B577" s="4"/>
      <c r="AM577" s="5"/>
      <c r="AO577" s="5"/>
    </row>
    <row r="578" spans="1:41" x14ac:dyDescent="0.35">
      <c r="A578" s="3" t="str">
        <f t="shared" ref="A578:A641" si="9">IF(J578="","",CONCATENATE(J578," ",I578))</f>
        <v/>
      </c>
      <c r="B578" s="4"/>
      <c r="AM578" s="5"/>
      <c r="AO578" s="5"/>
    </row>
    <row r="579" spans="1:41" x14ac:dyDescent="0.35">
      <c r="A579" s="3" t="str">
        <f t="shared" si="9"/>
        <v/>
      </c>
      <c r="B579" s="4"/>
      <c r="AM579" s="5"/>
      <c r="AO579" s="5"/>
    </row>
    <row r="580" spans="1:41" x14ac:dyDescent="0.35">
      <c r="A580" s="3" t="str">
        <f t="shared" si="9"/>
        <v/>
      </c>
      <c r="B580" s="4"/>
      <c r="AM580" s="5"/>
      <c r="AO580" s="5"/>
    </row>
    <row r="581" spans="1:41" x14ac:dyDescent="0.35">
      <c r="A581" s="3" t="str">
        <f t="shared" si="9"/>
        <v/>
      </c>
      <c r="B581" s="4"/>
      <c r="AM581" s="5"/>
      <c r="AO581" s="5"/>
    </row>
    <row r="582" spans="1:41" x14ac:dyDescent="0.35">
      <c r="A582" s="3" t="str">
        <f t="shared" si="9"/>
        <v/>
      </c>
      <c r="B582" s="4"/>
      <c r="AM582" s="5"/>
      <c r="AO582" s="5"/>
    </row>
    <row r="583" spans="1:41" x14ac:dyDescent="0.35">
      <c r="A583" s="3" t="str">
        <f t="shared" si="9"/>
        <v/>
      </c>
      <c r="B583" s="4"/>
      <c r="AM583" s="5"/>
      <c r="AO583" s="5"/>
    </row>
    <row r="584" spans="1:41" x14ac:dyDescent="0.35">
      <c r="A584" s="3" t="str">
        <f t="shared" si="9"/>
        <v/>
      </c>
      <c r="B584" s="4"/>
      <c r="AM584" s="5"/>
      <c r="AO584" s="5"/>
    </row>
    <row r="585" spans="1:41" x14ac:dyDescent="0.35">
      <c r="A585" s="3" t="str">
        <f t="shared" si="9"/>
        <v/>
      </c>
      <c r="B585" s="4"/>
      <c r="AM585" s="5"/>
      <c r="AO585" s="5"/>
    </row>
    <row r="586" spans="1:41" x14ac:dyDescent="0.35">
      <c r="A586" s="3" t="str">
        <f t="shared" si="9"/>
        <v/>
      </c>
      <c r="B586" s="4"/>
      <c r="AM586" s="5"/>
      <c r="AO586" s="5"/>
    </row>
    <row r="587" spans="1:41" x14ac:dyDescent="0.35">
      <c r="A587" s="3" t="str">
        <f t="shared" si="9"/>
        <v/>
      </c>
      <c r="B587" s="4"/>
      <c r="AM587" s="5"/>
      <c r="AO587" s="5"/>
    </row>
    <row r="588" spans="1:41" x14ac:dyDescent="0.35">
      <c r="A588" s="3" t="str">
        <f t="shared" si="9"/>
        <v/>
      </c>
      <c r="B588" s="4"/>
      <c r="AM588" s="5"/>
      <c r="AO588" s="5"/>
    </row>
    <row r="589" spans="1:41" x14ac:dyDescent="0.35">
      <c r="A589" s="3" t="str">
        <f t="shared" si="9"/>
        <v/>
      </c>
      <c r="B589" s="4"/>
      <c r="AM589" s="5"/>
      <c r="AO589" s="5"/>
    </row>
    <row r="590" spans="1:41" x14ac:dyDescent="0.35">
      <c r="A590" s="3" t="str">
        <f t="shared" si="9"/>
        <v/>
      </c>
      <c r="B590" s="4"/>
      <c r="AM590" s="5"/>
      <c r="AO590" s="5"/>
    </row>
    <row r="591" spans="1:41" x14ac:dyDescent="0.35">
      <c r="A591" s="3" t="str">
        <f t="shared" si="9"/>
        <v/>
      </c>
      <c r="B591" s="4"/>
      <c r="AM591" s="5"/>
      <c r="AO591" s="5"/>
    </row>
    <row r="592" spans="1:41" x14ac:dyDescent="0.35">
      <c r="A592" s="3" t="str">
        <f t="shared" si="9"/>
        <v/>
      </c>
      <c r="B592" s="4"/>
      <c r="AM592" s="5"/>
      <c r="AO592" s="5"/>
    </row>
    <row r="593" spans="1:41" x14ac:dyDescent="0.35">
      <c r="A593" s="3" t="str">
        <f t="shared" si="9"/>
        <v/>
      </c>
      <c r="B593" s="4"/>
      <c r="AM593" s="5"/>
      <c r="AO593" s="5"/>
    </row>
    <row r="594" spans="1:41" x14ac:dyDescent="0.35">
      <c r="A594" s="3" t="str">
        <f t="shared" si="9"/>
        <v/>
      </c>
      <c r="B594" s="4"/>
      <c r="AM594" s="5"/>
      <c r="AO594" s="5"/>
    </row>
    <row r="595" spans="1:41" x14ac:dyDescent="0.35">
      <c r="A595" s="3" t="str">
        <f t="shared" si="9"/>
        <v/>
      </c>
      <c r="B595" s="4"/>
      <c r="AM595" s="5"/>
      <c r="AO595" s="5"/>
    </row>
    <row r="596" spans="1:41" x14ac:dyDescent="0.35">
      <c r="A596" s="3" t="str">
        <f t="shared" si="9"/>
        <v/>
      </c>
      <c r="B596" s="4"/>
      <c r="AM596" s="5"/>
      <c r="AO596" s="5"/>
    </row>
    <row r="597" spans="1:41" x14ac:dyDescent="0.35">
      <c r="A597" s="3" t="str">
        <f t="shared" si="9"/>
        <v/>
      </c>
      <c r="B597" s="4"/>
      <c r="AM597" s="5"/>
      <c r="AO597" s="5"/>
    </row>
    <row r="598" spans="1:41" x14ac:dyDescent="0.35">
      <c r="A598" s="3" t="str">
        <f t="shared" si="9"/>
        <v/>
      </c>
      <c r="B598" s="4"/>
      <c r="AM598" s="5"/>
      <c r="AO598" s="5"/>
    </row>
    <row r="599" spans="1:41" x14ac:dyDescent="0.35">
      <c r="A599" s="3" t="str">
        <f t="shared" si="9"/>
        <v/>
      </c>
      <c r="B599" s="4"/>
      <c r="AM599" s="5"/>
      <c r="AO599" s="5"/>
    </row>
    <row r="600" spans="1:41" x14ac:dyDescent="0.35">
      <c r="A600" s="3" t="str">
        <f t="shared" si="9"/>
        <v/>
      </c>
      <c r="B600" s="4"/>
      <c r="AM600" s="5"/>
      <c r="AO600" s="5"/>
    </row>
    <row r="601" spans="1:41" x14ac:dyDescent="0.35">
      <c r="A601" s="3" t="str">
        <f t="shared" si="9"/>
        <v/>
      </c>
      <c r="B601" s="4"/>
      <c r="AM601" s="5"/>
      <c r="AO601" s="5"/>
    </row>
    <row r="602" spans="1:41" x14ac:dyDescent="0.35">
      <c r="A602" s="3" t="str">
        <f t="shared" si="9"/>
        <v/>
      </c>
      <c r="B602" s="4"/>
      <c r="AM602" s="5"/>
      <c r="AO602" s="5"/>
    </row>
    <row r="603" spans="1:41" x14ac:dyDescent="0.35">
      <c r="A603" s="3" t="str">
        <f t="shared" si="9"/>
        <v/>
      </c>
      <c r="B603" s="4"/>
      <c r="AM603" s="5"/>
      <c r="AO603" s="5"/>
    </row>
    <row r="604" spans="1:41" x14ac:dyDescent="0.35">
      <c r="A604" s="3" t="str">
        <f t="shared" si="9"/>
        <v/>
      </c>
      <c r="B604" s="4"/>
      <c r="AM604" s="5"/>
      <c r="AO604" s="5"/>
    </row>
    <row r="605" spans="1:41" x14ac:dyDescent="0.35">
      <c r="A605" s="3" t="str">
        <f t="shared" si="9"/>
        <v/>
      </c>
      <c r="B605" s="4"/>
      <c r="AM605" s="5"/>
      <c r="AO605" s="5"/>
    </row>
    <row r="606" spans="1:41" x14ac:dyDescent="0.35">
      <c r="A606" s="3" t="str">
        <f t="shared" si="9"/>
        <v/>
      </c>
      <c r="B606" s="4"/>
      <c r="AM606" s="5"/>
      <c r="AO606" s="5"/>
    </row>
    <row r="607" spans="1:41" x14ac:dyDescent="0.35">
      <c r="A607" s="3" t="str">
        <f t="shared" si="9"/>
        <v/>
      </c>
      <c r="B607" s="4"/>
      <c r="AM607" s="5"/>
      <c r="AO607" s="5"/>
    </row>
    <row r="608" spans="1:41" x14ac:dyDescent="0.35">
      <c r="A608" s="3" t="str">
        <f t="shared" si="9"/>
        <v/>
      </c>
      <c r="B608" s="4"/>
      <c r="AM608" s="5"/>
      <c r="AO608" s="5"/>
    </row>
    <row r="609" spans="1:41" x14ac:dyDescent="0.35">
      <c r="A609" s="3" t="str">
        <f t="shared" si="9"/>
        <v/>
      </c>
      <c r="B609" s="4"/>
      <c r="AM609" s="5"/>
      <c r="AO609" s="5"/>
    </row>
    <row r="610" spans="1:41" x14ac:dyDescent="0.35">
      <c r="A610" s="3" t="str">
        <f t="shared" si="9"/>
        <v/>
      </c>
      <c r="B610" s="4"/>
      <c r="AM610" s="5"/>
      <c r="AO610" s="5"/>
    </row>
    <row r="611" spans="1:41" x14ac:dyDescent="0.35">
      <c r="A611" s="3" t="str">
        <f t="shared" si="9"/>
        <v/>
      </c>
      <c r="B611" s="4"/>
      <c r="AM611" s="5"/>
      <c r="AO611" s="5"/>
    </row>
    <row r="612" spans="1:41" x14ac:dyDescent="0.35">
      <c r="A612" s="3" t="str">
        <f t="shared" si="9"/>
        <v/>
      </c>
      <c r="B612" s="4"/>
      <c r="AM612" s="5"/>
    </row>
    <row r="613" spans="1:41" x14ac:dyDescent="0.35">
      <c r="A613" s="3" t="str">
        <f t="shared" si="9"/>
        <v/>
      </c>
      <c r="B613" s="4"/>
    </row>
    <row r="614" spans="1:41" x14ac:dyDescent="0.35">
      <c r="A614" s="3" t="str">
        <f t="shared" si="9"/>
        <v/>
      </c>
      <c r="B614" s="4"/>
    </row>
    <row r="615" spans="1:41" x14ac:dyDescent="0.35">
      <c r="A615" s="3" t="str">
        <f t="shared" si="9"/>
        <v/>
      </c>
      <c r="B615" s="4"/>
    </row>
    <row r="616" spans="1:41" x14ac:dyDescent="0.35">
      <c r="A616" s="3" t="str">
        <f t="shared" si="9"/>
        <v/>
      </c>
      <c r="B616" s="4"/>
    </row>
    <row r="617" spans="1:41" x14ac:dyDescent="0.35">
      <c r="A617" s="3" t="str">
        <f t="shared" si="9"/>
        <v/>
      </c>
      <c r="B617" s="4"/>
    </row>
    <row r="618" spans="1:41" x14ac:dyDescent="0.35">
      <c r="A618" s="3" t="str">
        <f t="shared" si="9"/>
        <v/>
      </c>
      <c r="B618" s="4"/>
    </row>
    <row r="619" spans="1:41" x14ac:dyDescent="0.35">
      <c r="A619" s="3" t="str">
        <f t="shared" si="9"/>
        <v/>
      </c>
      <c r="B619" s="4"/>
    </row>
    <row r="620" spans="1:41" x14ac:dyDescent="0.35">
      <c r="A620" s="3" t="str">
        <f t="shared" si="9"/>
        <v/>
      </c>
      <c r="B620" s="4"/>
    </row>
    <row r="621" spans="1:41" x14ac:dyDescent="0.35">
      <c r="A621" s="3" t="str">
        <f t="shared" si="9"/>
        <v/>
      </c>
      <c r="B621" s="4"/>
    </row>
    <row r="622" spans="1:41" x14ac:dyDescent="0.35">
      <c r="A622" s="3" t="str">
        <f t="shared" si="9"/>
        <v/>
      </c>
      <c r="B622" s="4"/>
    </row>
    <row r="623" spans="1:41" x14ac:dyDescent="0.35">
      <c r="A623" s="3" t="str">
        <f t="shared" si="9"/>
        <v/>
      </c>
      <c r="B623" s="4"/>
    </row>
    <row r="624" spans="1:41" x14ac:dyDescent="0.35">
      <c r="A624" s="3" t="str">
        <f t="shared" si="9"/>
        <v/>
      </c>
      <c r="B624" s="4"/>
    </row>
    <row r="625" spans="1:2" x14ac:dyDescent="0.35">
      <c r="A625" s="3" t="str">
        <f t="shared" si="9"/>
        <v/>
      </c>
      <c r="B625" s="4"/>
    </row>
    <row r="626" spans="1:2" x14ac:dyDescent="0.35">
      <c r="A626" s="3" t="str">
        <f t="shared" si="9"/>
        <v/>
      </c>
      <c r="B626" s="4"/>
    </row>
    <row r="627" spans="1:2" x14ac:dyDescent="0.35">
      <c r="A627" s="3" t="str">
        <f t="shared" si="9"/>
        <v/>
      </c>
      <c r="B627" s="4"/>
    </row>
    <row r="628" spans="1:2" x14ac:dyDescent="0.35">
      <c r="A628" s="3" t="str">
        <f t="shared" si="9"/>
        <v/>
      </c>
      <c r="B628" s="4"/>
    </row>
    <row r="629" spans="1:2" x14ac:dyDescent="0.35">
      <c r="A629" s="3" t="str">
        <f t="shared" si="9"/>
        <v/>
      </c>
      <c r="B629" s="4"/>
    </row>
    <row r="630" spans="1:2" x14ac:dyDescent="0.35">
      <c r="A630" s="3" t="str">
        <f t="shared" si="9"/>
        <v/>
      </c>
      <c r="B630" s="4"/>
    </row>
    <row r="631" spans="1:2" x14ac:dyDescent="0.35">
      <c r="A631" s="3" t="str">
        <f t="shared" si="9"/>
        <v/>
      </c>
      <c r="B631" s="4"/>
    </row>
    <row r="632" spans="1:2" x14ac:dyDescent="0.35">
      <c r="A632" s="3" t="str">
        <f t="shared" si="9"/>
        <v/>
      </c>
      <c r="B632" s="4"/>
    </row>
    <row r="633" spans="1:2" x14ac:dyDescent="0.35">
      <c r="A633" s="3" t="str">
        <f t="shared" si="9"/>
        <v/>
      </c>
      <c r="B633" s="4"/>
    </row>
    <row r="634" spans="1:2" x14ac:dyDescent="0.35">
      <c r="A634" s="3" t="str">
        <f t="shared" si="9"/>
        <v/>
      </c>
      <c r="B634" s="4"/>
    </row>
    <row r="635" spans="1:2" x14ac:dyDescent="0.35">
      <c r="A635" s="3" t="str">
        <f t="shared" si="9"/>
        <v/>
      </c>
      <c r="B635" s="4"/>
    </row>
    <row r="636" spans="1:2" x14ac:dyDescent="0.35">
      <c r="A636" s="3" t="str">
        <f t="shared" si="9"/>
        <v/>
      </c>
      <c r="B636" s="4"/>
    </row>
    <row r="637" spans="1:2" x14ac:dyDescent="0.35">
      <c r="A637" s="3" t="str">
        <f t="shared" si="9"/>
        <v/>
      </c>
      <c r="B637" s="4"/>
    </row>
    <row r="638" spans="1:2" x14ac:dyDescent="0.35">
      <c r="A638" s="3" t="str">
        <f t="shared" si="9"/>
        <v/>
      </c>
      <c r="B638" s="4"/>
    </row>
    <row r="639" spans="1:2" x14ac:dyDescent="0.35">
      <c r="A639" s="3" t="str">
        <f t="shared" si="9"/>
        <v/>
      </c>
      <c r="B639" s="4"/>
    </row>
    <row r="640" spans="1:2" x14ac:dyDescent="0.35">
      <c r="A640" s="3" t="str">
        <f t="shared" si="9"/>
        <v/>
      </c>
      <c r="B640" s="4"/>
    </row>
    <row r="641" spans="1:2" x14ac:dyDescent="0.35">
      <c r="A641" s="3" t="str">
        <f t="shared" si="9"/>
        <v/>
      </c>
      <c r="B641" s="4"/>
    </row>
    <row r="642" spans="1:2" x14ac:dyDescent="0.35">
      <c r="A642" s="3" t="str">
        <f t="shared" ref="A642:A705" si="10">IF(J642="","",CONCATENATE(J642," ",I642))</f>
        <v/>
      </c>
      <c r="B642" s="4"/>
    </row>
    <row r="643" spans="1:2" x14ac:dyDescent="0.35">
      <c r="A643" s="3" t="str">
        <f t="shared" si="10"/>
        <v/>
      </c>
      <c r="B643" s="4"/>
    </row>
    <row r="644" spans="1:2" x14ac:dyDescent="0.35">
      <c r="A644" s="3" t="str">
        <f t="shared" si="10"/>
        <v/>
      </c>
      <c r="B644" s="4"/>
    </row>
    <row r="645" spans="1:2" x14ac:dyDescent="0.35">
      <c r="A645" s="3" t="str">
        <f t="shared" si="10"/>
        <v/>
      </c>
      <c r="B645" s="4"/>
    </row>
    <row r="646" spans="1:2" x14ac:dyDescent="0.35">
      <c r="A646" s="3" t="str">
        <f t="shared" si="10"/>
        <v/>
      </c>
      <c r="B646" s="4"/>
    </row>
    <row r="647" spans="1:2" x14ac:dyDescent="0.35">
      <c r="A647" s="3" t="str">
        <f t="shared" si="10"/>
        <v/>
      </c>
      <c r="B647" s="4"/>
    </row>
    <row r="648" spans="1:2" x14ac:dyDescent="0.35">
      <c r="A648" s="3" t="str">
        <f t="shared" si="10"/>
        <v/>
      </c>
      <c r="B648" s="4"/>
    </row>
    <row r="649" spans="1:2" x14ac:dyDescent="0.35">
      <c r="A649" s="3" t="str">
        <f t="shared" si="10"/>
        <v/>
      </c>
      <c r="B649" s="4"/>
    </row>
    <row r="650" spans="1:2" x14ac:dyDescent="0.35">
      <c r="A650" s="3" t="str">
        <f t="shared" si="10"/>
        <v/>
      </c>
      <c r="B650" s="4"/>
    </row>
    <row r="651" spans="1:2" x14ac:dyDescent="0.35">
      <c r="A651" s="3" t="str">
        <f t="shared" si="10"/>
        <v/>
      </c>
      <c r="B651" s="4"/>
    </row>
    <row r="652" spans="1:2" x14ac:dyDescent="0.35">
      <c r="A652" s="3" t="str">
        <f t="shared" si="10"/>
        <v/>
      </c>
      <c r="B652" s="4"/>
    </row>
    <row r="653" spans="1:2" x14ac:dyDescent="0.35">
      <c r="A653" s="3" t="str">
        <f t="shared" si="10"/>
        <v/>
      </c>
      <c r="B653" s="4"/>
    </row>
    <row r="654" spans="1:2" x14ac:dyDescent="0.35">
      <c r="A654" s="3" t="str">
        <f t="shared" si="10"/>
        <v/>
      </c>
      <c r="B654" s="4"/>
    </row>
    <row r="655" spans="1:2" x14ac:dyDescent="0.35">
      <c r="A655" s="3" t="str">
        <f t="shared" si="10"/>
        <v/>
      </c>
      <c r="B655" s="4"/>
    </row>
    <row r="656" spans="1:2" x14ac:dyDescent="0.35">
      <c r="A656" s="3" t="str">
        <f t="shared" si="10"/>
        <v/>
      </c>
      <c r="B656" s="4"/>
    </row>
    <row r="657" spans="1:2" x14ac:dyDescent="0.35">
      <c r="A657" s="3" t="str">
        <f t="shared" si="10"/>
        <v/>
      </c>
      <c r="B657" s="4"/>
    </row>
    <row r="658" spans="1:2" x14ac:dyDescent="0.35">
      <c r="A658" s="3" t="str">
        <f t="shared" si="10"/>
        <v/>
      </c>
      <c r="B658" s="4"/>
    </row>
    <row r="659" spans="1:2" x14ac:dyDescent="0.35">
      <c r="A659" s="3" t="str">
        <f t="shared" si="10"/>
        <v/>
      </c>
      <c r="B659" s="4"/>
    </row>
    <row r="660" spans="1:2" x14ac:dyDescent="0.35">
      <c r="A660" s="3" t="str">
        <f t="shared" si="10"/>
        <v/>
      </c>
      <c r="B660" s="4"/>
    </row>
    <row r="661" spans="1:2" x14ac:dyDescent="0.35">
      <c r="A661" s="3" t="str">
        <f t="shared" si="10"/>
        <v/>
      </c>
      <c r="B661" s="4"/>
    </row>
    <row r="662" spans="1:2" x14ac:dyDescent="0.35">
      <c r="A662" s="3" t="str">
        <f t="shared" si="10"/>
        <v/>
      </c>
      <c r="B662" s="4"/>
    </row>
    <row r="663" spans="1:2" x14ac:dyDescent="0.35">
      <c r="A663" s="3" t="str">
        <f t="shared" si="10"/>
        <v/>
      </c>
      <c r="B663" s="4"/>
    </row>
    <row r="664" spans="1:2" x14ac:dyDescent="0.35">
      <c r="A664" s="3" t="str">
        <f t="shared" si="10"/>
        <v/>
      </c>
      <c r="B664" s="4"/>
    </row>
    <row r="665" spans="1:2" x14ac:dyDescent="0.35">
      <c r="A665" s="3" t="str">
        <f t="shared" si="10"/>
        <v/>
      </c>
      <c r="B665" s="4"/>
    </row>
    <row r="666" spans="1:2" x14ac:dyDescent="0.35">
      <c r="A666" s="3" t="str">
        <f t="shared" si="10"/>
        <v/>
      </c>
      <c r="B666" s="4"/>
    </row>
    <row r="667" spans="1:2" x14ac:dyDescent="0.35">
      <c r="A667" s="3" t="str">
        <f t="shared" si="10"/>
        <v/>
      </c>
      <c r="B667" s="4"/>
    </row>
    <row r="668" spans="1:2" x14ac:dyDescent="0.35">
      <c r="A668" s="3" t="str">
        <f t="shared" si="10"/>
        <v/>
      </c>
      <c r="B668" s="4"/>
    </row>
    <row r="669" spans="1:2" x14ac:dyDescent="0.35">
      <c r="A669" s="3" t="str">
        <f t="shared" si="10"/>
        <v/>
      </c>
      <c r="B669" s="4"/>
    </row>
    <row r="670" spans="1:2" x14ac:dyDescent="0.35">
      <c r="A670" s="3" t="str">
        <f t="shared" si="10"/>
        <v/>
      </c>
      <c r="B670" s="4"/>
    </row>
    <row r="671" spans="1:2" x14ac:dyDescent="0.35">
      <c r="A671" s="3" t="str">
        <f t="shared" si="10"/>
        <v/>
      </c>
      <c r="B671" s="4"/>
    </row>
    <row r="672" spans="1:2" x14ac:dyDescent="0.35">
      <c r="A672" s="3" t="str">
        <f t="shared" si="10"/>
        <v/>
      </c>
      <c r="B672" s="4"/>
    </row>
    <row r="673" spans="1:2" x14ac:dyDescent="0.35">
      <c r="A673" s="3" t="str">
        <f t="shared" si="10"/>
        <v/>
      </c>
      <c r="B673" s="4"/>
    </row>
    <row r="674" spans="1:2" x14ac:dyDescent="0.35">
      <c r="A674" s="3" t="str">
        <f t="shared" si="10"/>
        <v/>
      </c>
      <c r="B674" s="4"/>
    </row>
    <row r="675" spans="1:2" x14ac:dyDescent="0.35">
      <c r="A675" s="3" t="str">
        <f t="shared" si="10"/>
        <v/>
      </c>
      <c r="B675" s="4"/>
    </row>
    <row r="676" spans="1:2" x14ac:dyDescent="0.35">
      <c r="A676" s="3" t="str">
        <f t="shared" si="10"/>
        <v/>
      </c>
      <c r="B676" s="4"/>
    </row>
    <row r="677" spans="1:2" x14ac:dyDescent="0.35">
      <c r="A677" s="3" t="str">
        <f t="shared" si="10"/>
        <v/>
      </c>
      <c r="B677" s="4"/>
    </row>
    <row r="678" spans="1:2" x14ac:dyDescent="0.35">
      <c r="A678" s="3" t="str">
        <f t="shared" si="10"/>
        <v/>
      </c>
      <c r="B678" s="4"/>
    </row>
    <row r="679" spans="1:2" x14ac:dyDescent="0.35">
      <c r="A679" s="3" t="str">
        <f t="shared" si="10"/>
        <v/>
      </c>
      <c r="B679" s="4"/>
    </row>
    <row r="680" spans="1:2" x14ac:dyDescent="0.35">
      <c r="A680" s="3" t="str">
        <f t="shared" si="10"/>
        <v/>
      </c>
      <c r="B680" s="4"/>
    </row>
    <row r="681" spans="1:2" x14ac:dyDescent="0.35">
      <c r="A681" s="3" t="str">
        <f t="shared" si="10"/>
        <v/>
      </c>
      <c r="B681" s="4"/>
    </row>
    <row r="682" spans="1:2" x14ac:dyDescent="0.35">
      <c r="A682" s="3" t="str">
        <f t="shared" si="10"/>
        <v/>
      </c>
      <c r="B682" s="4"/>
    </row>
    <row r="683" spans="1:2" x14ac:dyDescent="0.35">
      <c r="A683" s="3" t="str">
        <f t="shared" si="10"/>
        <v/>
      </c>
      <c r="B683" s="4"/>
    </row>
    <row r="684" spans="1:2" x14ac:dyDescent="0.35">
      <c r="A684" s="3" t="str">
        <f t="shared" si="10"/>
        <v/>
      </c>
      <c r="B684" s="4"/>
    </row>
    <row r="685" spans="1:2" x14ac:dyDescent="0.35">
      <c r="A685" s="3" t="str">
        <f t="shared" si="10"/>
        <v/>
      </c>
      <c r="B685" s="4"/>
    </row>
    <row r="686" spans="1:2" x14ac:dyDescent="0.35">
      <c r="A686" s="3" t="str">
        <f t="shared" si="10"/>
        <v/>
      </c>
      <c r="B686" s="4"/>
    </row>
    <row r="687" spans="1:2" x14ac:dyDescent="0.35">
      <c r="A687" s="3" t="str">
        <f t="shared" si="10"/>
        <v/>
      </c>
      <c r="B687" s="4"/>
    </row>
    <row r="688" spans="1:2" x14ac:dyDescent="0.35">
      <c r="A688" s="3" t="str">
        <f t="shared" si="10"/>
        <v/>
      </c>
      <c r="B688" s="4"/>
    </row>
    <row r="689" spans="1:2" x14ac:dyDescent="0.35">
      <c r="A689" s="3" t="str">
        <f t="shared" si="10"/>
        <v/>
      </c>
      <c r="B689" s="4"/>
    </row>
    <row r="690" spans="1:2" x14ac:dyDescent="0.35">
      <c r="A690" s="3" t="str">
        <f t="shared" si="10"/>
        <v/>
      </c>
      <c r="B690" s="4"/>
    </row>
    <row r="691" spans="1:2" x14ac:dyDescent="0.35">
      <c r="A691" s="3" t="str">
        <f t="shared" si="10"/>
        <v/>
      </c>
      <c r="B691" s="4"/>
    </row>
    <row r="692" spans="1:2" x14ac:dyDescent="0.35">
      <c r="A692" s="3" t="str">
        <f t="shared" si="10"/>
        <v/>
      </c>
      <c r="B692" s="4"/>
    </row>
    <row r="693" spans="1:2" x14ac:dyDescent="0.35">
      <c r="A693" s="3" t="str">
        <f t="shared" si="10"/>
        <v/>
      </c>
      <c r="B693" s="4"/>
    </row>
    <row r="694" spans="1:2" x14ac:dyDescent="0.35">
      <c r="A694" s="3" t="str">
        <f t="shared" si="10"/>
        <v/>
      </c>
      <c r="B694" s="4"/>
    </row>
    <row r="695" spans="1:2" x14ac:dyDescent="0.35">
      <c r="A695" s="3" t="str">
        <f t="shared" si="10"/>
        <v/>
      </c>
      <c r="B695" s="4"/>
    </row>
    <row r="696" spans="1:2" x14ac:dyDescent="0.35">
      <c r="A696" s="3" t="str">
        <f t="shared" si="10"/>
        <v/>
      </c>
      <c r="B696" s="4"/>
    </row>
    <row r="697" spans="1:2" x14ac:dyDescent="0.35">
      <c r="A697" s="3" t="str">
        <f t="shared" si="10"/>
        <v/>
      </c>
      <c r="B697" s="4"/>
    </row>
    <row r="698" spans="1:2" x14ac:dyDescent="0.35">
      <c r="A698" s="3" t="str">
        <f t="shared" si="10"/>
        <v/>
      </c>
      <c r="B698" s="4"/>
    </row>
    <row r="699" spans="1:2" x14ac:dyDescent="0.35">
      <c r="A699" s="3" t="str">
        <f t="shared" si="10"/>
        <v/>
      </c>
      <c r="B699" s="4"/>
    </row>
    <row r="700" spans="1:2" x14ac:dyDescent="0.35">
      <c r="A700" s="3" t="str">
        <f t="shared" si="10"/>
        <v/>
      </c>
      <c r="B700" s="4"/>
    </row>
    <row r="701" spans="1:2" x14ac:dyDescent="0.35">
      <c r="A701" s="3" t="str">
        <f t="shared" si="10"/>
        <v/>
      </c>
      <c r="B701" s="4"/>
    </row>
    <row r="702" spans="1:2" x14ac:dyDescent="0.35">
      <c r="A702" s="3" t="str">
        <f t="shared" si="10"/>
        <v/>
      </c>
      <c r="B702" s="4"/>
    </row>
    <row r="703" spans="1:2" x14ac:dyDescent="0.35">
      <c r="A703" s="3" t="str">
        <f t="shared" si="10"/>
        <v/>
      </c>
      <c r="B703" s="4"/>
    </row>
    <row r="704" spans="1:2" x14ac:dyDescent="0.35">
      <c r="A704" s="3" t="str">
        <f t="shared" si="10"/>
        <v/>
      </c>
      <c r="B704" s="4"/>
    </row>
    <row r="705" spans="1:2" x14ac:dyDescent="0.35">
      <c r="A705" s="3" t="str">
        <f t="shared" si="10"/>
        <v/>
      </c>
      <c r="B705" s="4"/>
    </row>
    <row r="706" spans="1:2" x14ac:dyDescent="0.35">
      <c r="A706" s="3" t="str">
        <f t="shared" ref="A706:A769" si="11">IF(J706="","",CONCATENATE(J706," ",I706))</f>
        <v/>
      </c>
      <c r="B706" s="4"/>
    </row>
    <row r="707" spans="1:2" x14ac:dyDescent="0.35">
      <c r="A707" s="3" t="str">
        <f t="shared" si="11"/>
        <v/>
      </c>
      <c r="B707" s="4"/>
    </row>
    <row r="708" spans="1:2" x14ac:dyDescent="0.35">
      <c r="A708" s="3" t="str">
        <f t="shared" si="11"/>
        <v/>
      </c>
      <c r="B708" s="4"/>
    </row>
    <row r="709" spans="1:2" x14ac:dyDescent="0.35">
      <c r="A709" s="3" t="str">
        <f t="shared" si="11"/>
        <v/>
      </c>
      <c r="B709" s="4"/>
    </row>
    <row r="710" spans="1:2" x14ac:dyDescent="0.35">
      <c r="A710" s="3" t="str">
        <f t="shared" si="11"/>
        <v/>
      </c>
      <c r="B710" s="4"/>
    </row>
    <row r="711" spans="1:2" x14ac:dyDescent="0.35">
      <c r="A711" s="3" t="str">
        <f t="shared" si="11"/>
        <v/>
      </c>
      <c r="B711" s="4"/>
    </row>
    <row r="712" spans="1:2" x14ac:dyDescent="0.35">
      <c r="A712" s="3" t="str">
        <f t="shared" si="11"/>
        <v/>
      </c>
      <c r="B712" s="4"/>
    </row>
    <row r="713" spans="1:2" x14ac:dyDescent="0.35">
      <c r="A713" s="3" t="str">
        <f t="shared" si="11"/>
        <v/>
      </c>
      <c r="B713" s="4"/>
    </row>
    <row r="714" spans="1:2" x14ac:dyDescent="0.35">
      <c r="A714" s="3" t="str">
        <f t="shared" si="11"/>
        <v/>
      </c>
      <c r="B714" s="4"/>
    </row>
    <row r="715" spans="1:2" x14ac:dyDescent="0.35">
      <c r="A715" s="3" t="str">
        <f t="shared" si="11"/>
        <v/>
      </c>
      <c r="B715" s="4"/>
    </row>
    <row r="716" spans="1:2" x14ac:dyDescent="0.35">
      <c r="A716" s="3" t="str">
        <f t="shared" si="11"/>
        <v/>
      </c>
      <c r="B716" s="4"/>
    </row>
    <row r="717" spans="1:2" x14ac:dyDescent="0.35">
      <c r="A717" s="3" t="str">
        <f t="shared" si="11"/>
        <v/>
      </c>
      <c r="B717" s="4"/>
    </row>
    <row r="718" spans="1:2" x14ac:dyDescent="0.35">
      <c r="A718" s="3" t="str">
        <f t="shared" si="11"/>
        <v/>
      </c>
      <c r="B718" s="4"/>
    </row>
    <row r="719" spans="1:2" x14ac:dyDescent="0.35">
      <c r="A719" s="3" t="str">
        <f t="shared" si="11"/>
        <v/>
      </c>
      <c r="B719" s="4"/>
    </row>
    <row r="720" spans="1:2" x14ac:dyDescent="0.35">
      <c r="A720" s="3" t="str">
        <f t="shared" si="11"/>
        <v/>
      </c>
      <c r="B720" s="4"/>
    </row>
    <row r="721" spans="1:2" x14ac:dyDescent="0.35">
      <c r="A721" s="3" t="str">
        <f t="shared" si="11"/>
        <v/>
      </c>
      <c r="B721" s="4"/>
    </row>
    <row r="722" spans="1:2" x14ac:dyDescent="0.35">
      <c r="A722" s="3" t="str">
        <f t="shared" si="11"/>
        <v/>
      </c>
      <c r="B722" s="4"/>
    </row>
    <row r="723" spans="1:2" x14ac:dyDescent="0.35">
      <c r="A723" s="3" t="str">
        <f t="shared" si="11"/>
        <v/>
      </c>
      <c r="B723" s="4"/>
    </row>
    <row r="724" spans="1:2" x14ac:dyDescent="0.35">
      <c r="A724" s="3" t="str">
        <f t="shared" si="11"/>
        <v/>
      </c>
      <c r="B724" s="4"/>
    </row>
    <row r="725" spans="1:2" x14ac:dyDescent="0.35">
      <c r="A725" s="3" t="str">
        <f t="shared" si="11"/>
        <v/>
      </c>
      <c r="B725" s="4"/>
    </row>
    <row r="726" spans="1:2" x14ac:dyDescent="0.35">
      <c r="A726" s="3" t="str">
        <f t="shared" si="11"/>
        <v/>
      </c>
      <c r="B726" s="4"/>
    </row>
    <row r="727" spans="1:2" x14ac:dyDescent="0.35">
      <c r="A727" s="3" t="str">
        <f t="shared" si="11"/>
        <v/>
      </c>
      <c r="B727" s="4"/>
    </row>
    <row r="728" spans="1:2" x14ac:dyDescent="0.35">
      <c r="A728" s="3" t="str">
        <f t="shared" si="11"/>
        <v/>
      </c>
      <c r="B728" s="4"/>
    </row>
    <row r="729" spans="1:2" x14ac:dyDescent="0.35">
      <c r="A729" s="3" t="str">
        <f t="shared" si="11"/>
        <v/>
      </c>
      <c r="B729" s="4"/>
    </row>
    <row r="730" spans="1:2" x14ac:dyDescent="0.35">
      <c r="A730" s="3" t="str">
        <f t="shared" si="11"/>
        <v/>
      </c>
      <c r="B730" s="4"/>
    </row>
    <row r="731" spans="1:2" x14ac:dyDescent="0.35">
      <c r="A731" s="3" t="str">
        <f t="shared" si="11"/>
        <v/>
      </c>
      <c r="B731" s="4"/>
    </row>
    <row r="732" spans="1:2" x14ac:dyDescent="0.35">
      <c r="A732" s="3" t="str">
        <f t="shared" si="11"/>
        <v/>
      </c>
      <c r="B732" s="4"/>
    </row>
    <row r="733" spans="1:2" x14ac:dyDescent="0.35">
      <c r="A733" s="3" t="str">
        <f t="shared" si="11"/>
        <v/>
      </c>
      <c r="B733" s="4"/>
    </row>
    <row r="734" spans="1:2" x14ac:dyDescent="0.35">
      <c r="A734" s="3" t="str">
        <f t="shared" si="11"/>
        <v/>
      </c>
      <c r="B734" s="4"/>
    </row>
    <row r="735" spans="1:2" x14ac:dyDescent="0.35">
      <c r="A735" s="3" t="str">
        <f t="shared" si="11"/>
        <v/>
      </c>
      <c r="B735" s="4"/>
    </row>
    <row r="736" spans="1:2" x14ac:dyDescent="0.35">
      <c r="A736" s="3" t="str">
        <f t="shared" si="11"/>
        <v/>
      </c>
      <c r="B736" s="4"/>
    </row>
    <row r="737" spans="1:2" x14ac:dyDescent="0.35">
      <c r="A737" s="3" t="str">
        <f t="shared" si="11"/>
        <v/>
      </c>
      <c r="B737" s="4"/>
    </row>
    <row r="738" spans="1:2" x14ac:dyDescent="0.35">
      <c r="A738" s="3" t="str">
        <f t="shared" si="11"/>
        <v/>
      </c>
      <c r="B738" s="4"/>
    </row>
    <row r="739" spans="1:2" x14ac:dyDescent="0.35">
      <c r="A739" s="3" t="str">
        <f t="shared" si="11"/>
        <v/>
      </c>
      <c r="B739" s="4"/>
    </row>
    <row r="740" spans="1:2" x14ac:dyDescent="0.35">
      <c r="A740" s="3" t="str">
        <f t="shared" si="11"/>
        <v/>
      </c>
      <c r="B740" s="4"/>
    </row>
    <row r="741" spans="1:2" x14ac:dyDescent="0.35">
      <c r="A741" s="3" t="str">
        <f t="shared" si="11"/>
        <v/>
      </c>
      <c r="B741" s="4"/>
    </row>
    <row r="742" spans="1:2" x14ac:dyDescent="0.35">
      <c r="A742" s="3" t="str">
        <f t="shared" si="11"/>
        <v/>
      </c>
      <c r="B742" s="4"/>
    </row>
    <row r="743" spans="1:2" x14ac:dyDescent="0.35">
      <c r="A743" s="3" t="str">
        <f t="shared" si="11"/>
        <v/>
      </c>
      <c r="B743" s="4"/>
    </row>
    <row r="744" spans="1:2" x14ac:dyDescent="0.35">
      <c r="A744" s="3" t="str">
        <f t="shared" si="11"/>
        <v/>
      </c>
      <c r="B744" s="4"/>
    </row>
    <row r="745" spans="1:2" x14ac:dyDescent="0.35">
      <c r="A745" s="3" t="str">
        <f t="shared" si="11"/>
        <v/>
      </c>
      <c r="B745" s="4"/>
    </row>
    <row r="746" spans="1:2" x14ac:dyDescent="0.35">
      <c r="A746" s="3" t="str">
        <f t="shared" si="11"/>
        <v/>
      </c>
      <c r="B746" s="4"/>
    </row>
    <row r="747" spans="1:2" x14ac:dyDescent="0.35">
      <c r="A747" s="3" t="str">
        <f t="shared" si="11"/>
        <v/>
      </c>
      <c r="B747" s="4"/>
    </row>
    <row r="748" spans="1:2" x14ac:dyDescent="0.35">
      <c r="A748" s="3" t="str">
        <f t="shared" si="11"/>
        <v/>
      </c>
      <c r="B748" s="4"/>
    </row>
    <row r="749" spans="1:2" x14ac:dyDescent="0.35">
      <c r="A749" s="3" t="str">
        <f t="shared" si="11"/>
        <v/>
      </c>
      <c r="B749" s="4"/>
    </row>
    <row r="750" spans="1:2" x14ac:dyDescent="0.35">
      <c r="A750" s="3" t="str">
        <f t="shared" si="11"/>
        <v/>
      </c>
      <c r="B750" s="4"/>
    </row>
    <row r="751" spans="1:2" x14ac:dyDescent="0.35">
      <c r="A751" s="3" t="str">
        <f t="shared" si="11"/>
        <v/>
      </c>
      <c r="B751" s="4"/>
    </row>
    <row r="752" spans="1:2" x14ac:dyDescent="0.35">
      <c r="A752" s="3" t="str">
        <f t="shared" si="11"/>
        <v/>
      </c>
      <c r="B752" s="4"/>
    </row>
    <row r="753" spans="1:45" x14ac:dyDescent="0.35">
      <c r="A753" s="3" t="str">
        <f t="shared" si="11"/>
        <v/>
      </c>
      <c r="B753" s="4"/>
    </row>
    <row r="754" spans="1:45" x14ac:dyDescent="0.35">
      <c r="A754" s="3" t="str">
        <f t="shared" si="11"/>
        <v/>
      </c>
      <c r="B754" s="4"/>
    </row>
    <row r="755" spans="1:45" x14ac:dyDescent="0.35">
      <c r="A755" s="3" t="str">
        <f t="shared" si="11"/>
        <v/>
      </c>
      <c r="B755" s="4"/>
    </row>
    <row r="756" spans="1:45" x14ac:dyDescent="0.35">
      <c r="A756" s="3" t="str">
        <f t="shared" si="11"/>
        <v/>
      </c>
      <c r="B756" s="4"/>
    </row>
    <row r="757" spans="1:45" x14ac:dyDescent="0.35">
      <c r="A757" s="3" t="str">
        <f t="shared" si="11"/>
        <v/>
      </c>
      <c r="B757" s="4"/>
    </row>
    <row r="758" spans="1:45" x14ac:dyDescent="0.35">
      <c r="A758" s="3" t="str">
        <f t="shared" si="11"/>
        <v/>
      </c>
      <c r="B758" s="4"/>
    </row>
    <row r="759" spans="1:45" x14ac:dyDescent="0.35">
      <c r="A759" s="3" t="str">
        <f t="shared" si="11"/>
        <v/>
      </c>
      <c r="B759" s="4"/>
      <c r="AM759" s="5"/>
      <c r="AO759" s="5"/>
      <c r="AQ759" s="5"/>
      <c r="AS759" s="5"/>
    </row>
    <row r="760" spans="1:45" x14ac:dyDescent="0.35">
      <c r="A760" s="3" t="str">
        <f t="shared" si="11"/>
        <v/>
      </c>
      <c r="B760" s="4"/>
      <c r="AM760" s="5"/>
      <c r="AO760" s="5"/>
      <c r="AQ760" s="5"/>
      <c r="AS760" s="5"/>
    </row>
    <row r="761" spans="1:45" x14ac:dyDescent="0.35">
      <c r="A761" s="3" t="str">
        <f t="shared" si="11"/>
        <v/>
      </c>
      <c r="B761" s="4"/>
      <c r="AM761" s="5"/>
      <c r="AO761" s="5"/>
      <c r="AQ761" s="5"/>
      <c r="AS761" s="5"/>
    </row>
    <row r="762" spans="1:45" x14ac:dyDescent="0.35">
      <c r="A762" s="3" t="str">
        <f t="shared" si="11"/>
        <v/>
      </c>
      <c r="B762" s="4"/>
      <c r="AM762" s="5"/>
      <c r="AO762" s="5"/>
      <c r="AQ762" s="5"/>
      <c r="AS762" s="5"/>
    </row>
    <row r="763" spans="1:45" x14ac:dyDescent="0.35">
      <c r="A763" s="3" t="str">
        <f t="shared" si="11"/>
        <v/>
      </c>
      <c r="B763" s="4"/>
      <c r="AM763" s="5"/>
      <c r="AO763" s="5"/>
      <c r="AQ763" s="5"/>
      <c r="AS763" s="5"/>
    </row>
    <row r="764" spans="1:45" x14ac:dyDescent="0.35">
      <c r="A764" s="3" t="str">
        <f t="shared" si="11"/>
        <v/>
      </c>
      <c r="B764" s="4"/>
      <c r="AM764" s="5"/>
      <c r="AO764" s="5"/>
      <c r="AQ764" s="5"/>
      <c r="AS764" s="5"/>
    </row>
    <row r="765" spans="1:45" x14ac:dyDescent="0.35">
      <c r="A765" s="3" t="str">
        <f t="shared" si="11"/>
        <v/>
      </c>
      <c r="B765" s="4"/>
      <c r="AM765" s="5"/>
      <c r="AO765" s="5"/>
      <c r="AQ765" s="5"/>
      <c r="AS765" s="5"/>
    </row>
    <row r="766" spans="1:45" x14ac:dyDescent="0.35">
      <c r="A766" s="3" t="str">
        <f t="shared" si="11"/>
        <v/>
      </c>
      <c r="B766" s="4"/>
      <c r="AM766" s="5"/>
      <c r="AO766" s="5"/>
      <c r="AQ766" s="5"/>
      <c r="AS766" s="5"/>
    </row>
    <row r="767" spans="1:45" x14ac:dyDescent="0.35">
      <c r="A767" s="3" t="str">
        <f t="shared" si="11"/>
        <v/>
      </c>
      <c r="B767" s="4"/>
      <c r="AM767" s="5"/>
      <c r="AO767" s="5"/>
      <c r="AQ767" s="5"/>
      <c r="AS767" s="5"/>
    </row>
    <row r="768" spans="1:45" x14ac:dyDescent="0.35">
      <c r="A768" s="3" t="str">
        <f t="shared" si="11"/>
        <v/>
      </c>
      <c r="B768" s="4"/>
      <c r="AM768" s="5"/>
      <c r="AO768" s="5"/>
      <c r="AQ768" s="5"/>
      <c r="AS768" s="5"/>
    </row>
    <row r="769" spans="1:45" x14ac:dyDescent="0.35">
      <c r="A769" s="3" t="str">
        <f t="shared" si="11"/>
        <v/>
      </c>
      <c r="B769" s="4"/>
      <c r="AM769" s="5"/>
      <c r="AO769" s="5"/>
      <c r="AQ769" s="5"/>
      <c r="AS769" s="5"/>
    </row>
    <row r="770" spans="1:45" x14ac:dyDescent="0.35">
      <c r="A770" s="3" t="str">
        <f t="shared" ref="A770:A833" si="12">IF(J770="","",CONCATENATE(J770," ",I770))</f>
        <v/>
      </c>
      <c r="B770" s="4"/>
      <c r="AM770" s="5"/>
      <c r="AO770" s="5"/>
      <c r="AQ770" s="5"/>
      <c r="AS770" s="5"/>
    </row>
    <row r="771" spans="1:45" x14ac:dyDescent="0.35">
      <c r="A771" s="3" t="str">
        <f t="shared" si="12"/>
        <v/>
      </c>
      <c r="B771" s="4"/>
      <c r="AM771" s="5"/>
      <c r="AO771" s="5"/>
      <c r="AQ771" s="5"/>
      <c r="AS771" s="5"/>
    </row>
    <row r="772" spans="1:45" x14ac:dyDescent="0.35">
      <c r="A772" s="3" t="str">
        <f t="shared" si="12"/>
        <v/>
      </c>
      <c r="B772" s="4"/>
      <c r="AM772" s="5"/>
      <c r="AO772" s="5"/>
      <c r="AQ772" s="5"/>
      <c r="AS772" s="5"/>
    </row>
    <row r="773" spans="1:45" x14ac:dyDescent="0.35">
      <c r="A773" s="3" t="str">
        <f t="shared" si="12"/>
        <v/>
      </c>
      <c r="B773" s="4"/>
      <c r="AM773" s="5"/>
      <c r="AO773" s="5"/>
      <c r="AQ773" s="5"/>
      <c r="AS773" s="5"/>
    </row>
    <row r="774" spans="1:45" x14ac:dyDescent="0.35">
      <c r="A774" s="3" t="str">
        <f t="shared" si="12"/>
        <v/>
      </c>
      <c r="B774" s="4"/>
      <c r="AM774" s="5"/>
      <c r="AO774" s="5"/>
      <c r="AQ774" s="5"/>
      <c r="AS774" s="5"/>
    </row>
    <row r="775" spans="1:45" x14ac:dyDescent="0.35">
      <c r="A775" s="3" t="str">
        <f t="shared" si="12"/>
        <v/>
      </c>
      <c r="B775" s="4"/>
      <c r="AM775" s="5"/>
      <c r="AO775" s="5"/>
      <c r="AQ775" s="5"/>
      <c r="AS775" s="5"/>
    </row>
    <row r="776" spans="1:45" x14ac:dyDescent="0.35">
      <c r="A776" s="3" t="str">
        <f t="shared" si="12"/>
        <v/>
      </c>
      <c r="B776" s="4"/>
      <c r="AM776" s="5"/>
      <c r="AO776" s="5"/>
      <c r="AQ776" s="5"/>
      <c r="AS776" s="5"/>
    </row>
    <row r="777" spans="1:45" x14ac:dyDescent="0.35">
      <c r="A777" s="3" t="str">
        <f t="shared" si="12"/>
        <v/>
      </c>
      <c r="B777" s="4"/>
      <c r="AM777" s="5"/>
      <c r="AO777" s="5"/>
      <c r="AQ777" s="5"/>
      <c r="AS777" s="5"/>
    </row>
    <row r="778" spans="1:45" x14ac:dyDescent="0.35">
      <c r="A778" s="3" t="str">
        <f t="shared" si="12"/>
        <v/>
      </c>
      <c r="B778" s="4"/>
      <c r="AM778" s="5"/>
      <c r="AO778" s="5"/>
      <c r="AQ778" s="5"/>
      <c r="AS778" s="5"/>
    </row>
    <row r="779" spans="1:45" x14ac:dyDescent="0.35">
      <c r="A779" s="3" t="str">
        <f t="shared" si="12"/>
        <v/>
      </c>
      <c r="B779" s="4"/>
      <c r="AM779" s="5"/>
      <c r="AO779" s="5"/>
      <c r="AQ779" s="5"/>
      <c r="AS779" s="5"/>
    </row>
    <row r="780" spans="1:45" x14ac:dyDescent="0.35">
      <c r="A780" s="3" t="str">
        <f t="shared" si="12"/>
        <v/>
      </c>
      <c r="B780" s="4"/>
      <c r="AM780" s="5"/>
      <c r="AO780" s="5"/>
      <c r="AQ780" s="5"/>
      <c r="AS780" s="5"/>
    </row>
    <row r="781" spans="1:45" x14ac:dyDescent="0.35">
      <c r="A781" s="3" t="str">
        <f t="shared" si="12"/>
        <v/>
      </c>
      <c r="B781" s="4"/>
      <c r="AM781" s="5"/>
      <c r="AO781" s="5"/>
      <c r="AQ781" s="5"/>
      <c r="AS781" s="5"/>
    </row>
    <row r="782" spans="1:45" x14ac:dyDescent="0.35">
      <c r="A782" s="3" t="str">
        <f t="shared" si="12"/>
        <v/>
      </c>
      <c r="B782" s="4"/>
      <c r="AM782" s="5"/>
      <c r="AO782" s="5"/>
      <c r="AQ782" s="5"/>
      <c r="AS782" s="5"/>
    </row>
    <row r="783" spans="1:45" x14ac:dyDescent="0.35">
      <c r="A783" s="3" t="str">
        <f t="shared" si="12"/>
        <v/>
      </c>
      <c r="B783" s="4"/>
      <c r="AM783" s="5"/>
      <c r="AO783" s="5"/>
      <c r="AQ783" s="5"/>
      <c r="AS783" s="5"/>
    </row>
    <row r="784" spans="1:45" x14ac:dyDescent="0.35">
      <c r="A784" s="3" t="str">
        <f t="shared" si="12"/>
        <v/>
      </c>
      <c r="B784" s="4"/>
      <c r="AM784" s="5"/>
      <c r="AO784" s="5"/>
      <c r="AQ784" s="5"/>
      <c r="AS784" s="5"/>
    </row>
    <row r="785" spans="1:45" x14ac:dyDescent="0.35">
      <c r="A785" s="3" t="str">
        <f t="shared" si="12"/>
        <v/>
      </c>
      <c r="B785" s="4"/>
      <c r="AM785" s="5"/>
      <c r="AO785" s="5"/>
      <c r="AQ785" s="5"/>
      <c r="AS785" s="5"/>
    </row>
    <row r="786" spans="1:45" x14ac:dyDescent="0.35">
      <c r="A786" s="3" t="str">
        <f t="shared" si="12"/>
        <v/>
      </c>
      <c r="B786" s="4"/>
      <c r="AM786" s="5"/>
      <c r="AO786" s="5"/>
      <c r="AQ786" s="5"/>
      <c r="AS786" s="5"/>
    </row>
    <row r="787" spans="1:45" x14ac:dyDescent="0.35">
      <c r="A787" s="3" t="str">
        <f t="shared" si="12"/>
        <v/>
      </c>
      <c r="B787" s="4"/>
      <c r="AM787" s="5"/>
      <c r="AO787" s="5"/>
      <c r="AQ787" s="5"/>
      <c r="AS787" s="5"/>
    </row>
    <row r="788" spans="1:45" x14ac:dyDescent="0.35">
      <c r="A788" s="3" t="str">
        <f t="shared" si="12"/>
        <v/>
      </c>
      <c r="B788" s="4"/>
      <c r="AM788" s="5"/>
      <c r="AO788" s="5"/>
      <c r="AQ788" s="5"/>
      <c r="AS788" s="5"/>
    </row>
    <row r="789" spans="1:45" x14ac:dyDescent="0.35">
      <c r="A789" s="3" t="str">
        <f t="shared" si="12"/>
        <v/>
      </c>
      <c r="B789" s="4"/>
      <c r="AM789" s="5"/>
      <c r="AO789" s="5"/>
      <c r="AQ789" s="5"/>
      <c r="AS789" s="5"/>
    </row>
    <row r="790" spans="1:45" x14ac:dyDescent="0.35">
      <c r="A790" s="3" t="str">
        <f t="shared" si="12"/>
        <v/>
      </c>
      <c r="B790" s="4"/>
      <c r="AM790" s="5"/>
      <c r="AO790" s="5"/>
      <c r="AQ790" s="5"/>
      <c r="AS790" s="5"/>
    </row>
    <row r="791" spans="1:45" x14ac:dyDescent="0.35">
      <c r="A791" s="3" t="str">
        <f t="shared" si="12"/>
        <v/>
      </c>
      <c r="B791" s="4"/>
      <c r="AM791" s="5"/>
      <c r="AO791" s="5"/>
      <c r="AQ791" s="5"/>
      <c r="AS791" s="5"/>
    </row>
    <row r="792" spans="1:45" x14ac:dyDescent="0.35">
      <c r="A792" s="3" t="str">
        <f t="shared" si="12"/>
        <v/>
      </c>
      <c r="B792" s="4"/>
      <c r="AM792" s="5"/>
      <c r="AO792" s="5"/>
      <c r="AQ792" s="5"/>
      <c r="AS792" s="5"/>
    </row>
    <row r="793" spans="1:45" x14ac:dyDescent="0.35">
      <c r="A793" s="3" t="str">
        <f t="shared" si="12"/>
        <v/>
      </c>
      <c r="B793" s="4"/>
      <c r="AM793" s="5"/>
      <c r="AO793" s="5"/>
      <c r="AQ793" s="5"/>
    </row>
    <row r="794" spans="1:45" x14ac:dyDescent="0.35">
      <c r="A794" s="3" t="str">
        <f t="shared" si="12"/>
        <v/>
      </c>
      <c r="B794" s="4"/>
    </row>
    <row r="795" spans="1:45" x14ac:dyDescent="0.35">
      <c r="A795" s="3" t="str">
        <f t="shared" si="12"/>
        <v/>
      </c>
      <c r="B795" s="4"/>
    </row>
    <row r="796" spans="1:45" x14ac:dyDescent="0.35">
      <c r="A796" s="3" t="str">
        <f t="shared" si="12"/>
        <v/>
      </c>
      <c r="B796" s="4"/>
    </row>
    <row r="797" spans="1:45" x14ac:dyDescent="0.35">
      <c r="A797" s="3" t="str">
        <f t="shared" si="12"/>
        <v/>
      </c>
      <c r="B797" s="4"/>
    </row>
    <row r="798" spans="1:45" x14ac:dyDescent="0.35">
      <c r="A798" s="3" t="str">
        <f t="shared" si="12"/>
        <v/>
      </c>
      <c r="B798" s="4"/>
    </row>
    <row r="799" spans="1:45" x14ac:dyDescent="0.35">
      <c r="A799" s="3" t="str">
        <f t="shared" si="12"/>
        <v/>
      </c>
      <c r="B799" s="4"/>
    </row>
    <row r="800" spans="1:45" x14ac:dyDescent="0.35">
      <c r="A800" s="3" t="str">
        <f t="shared" si="12"/>
        <v/>
      </c>
      <c r="B800" s="4"/>
    </row>
    <row r="801" spans="1:2" x14ac:dyDescent="0.35">
      <c r="A801" s="3" t="str">
        <f t="shared" si="12"/>
        <v/>
      </c>
      <c r="B801" s="4"/>
    </row>
    <row r="802" spans="1:2" x14ac:dyDescent="0.35">
      <c r="A802" s="3" t="str">
        <f t="shared" si="12"/>
        <v/>
      </c>
      <c r="B802" s="4"/>
    </row>
    <row r="803" spans="1:2" x14ac:dyDescent="0.35">
      <c r="A803" s="3" t="str">
        <f t="shared" si="12"/>
        <v/>
      </c>
      <c r="B803" s="4"/>
    </row>
    <row r="804" spans="1:2" x14ac:dyDescent="0.35">
      <c r="A804" s="3" t="str">
        <f t="shared" si="12"/>
        <v/>
      </c>
      <c r="B804" s="4"/>
    </row>
    <row r="805" spans="1:2" x14ac:dyDescent="0.35">
      <c r="A805" s="3" t="str">
        <f t="shared" si="12"/>
        <v/>
      </c>
      <c r="B805" s="4"/>
    </row>
    <row r="806" spans="1:2" x14ac:dyDescent="0.35">
      <c r="A806" s="3" t="str">
        <f t="shared" si="12"/>
        <v/>
      </c>
      <c r="B806" s="4"/>
    </row>
    <row r="807" spans="1:2" x14ac:dyDescent="0.35">
      <c r="A807" s="3" t="str">
        <f t="shared" si="12"/>
        <v/>
      </c>
      <c r="B807" s="4"/>
    </row>
    <row r="808" spans="1:2" x14ac:dyDescent="0.35">
      <c r="A808" s="3" t="str">
        <f t="shared" si="12"/>
        <v/>
      </c>
      <c r="B808" s="4"/>
    </row>
    <row r="809" spans="1:2" x14ac:dyDescent="0.35">
      <c r="A809" s="3" t="str">
        <f t="shared" si="12"/>
        <v/>
      </c>
      <c r="B809" s="4"/>
    </row>
    <row r="810" spans="1:2" x14ac:dyDescent="0.35">
      <c r="A810" s="3" t="str">
        <f t="shared" si="12"/>
        <v/>
      </c>
      <c r="B810" s="4"/>
    </row>
    <row r="811" spans="1:2" x14ac:dyDescent="0.35">
      <c r="A811" s="3" t="str">
        <f t="shared" si="12"/>
        <v/>
      </c>
      <c r="B811" s="4"/>
    </row>
    <row r="812" spans="1:2" x14ac:dyDescent="0.35">
      <c r="A812" s="3" t="str">
        <f t="shared" si="12"/>
        <v/>
      </c>
      <c r="B812" s="4"/>
    </row>
    <row r="813" spans="1:2" x14ac:dyDescent="0.35">
      <c r="A813" s="3" t="str">
        <f t="shared" si="12"/>
        <v/>
      </c>
      <c r="B813" s="4"/>
    </row>
    <row r="814" spans="1:2" x14ac:dyDescent="0.35">
      <c r="A814" s="3" t="str">
        <f t="shared" si="12"/>
        <v/>
      </c>
      <c r="B814" s="4"/>
    </row>
    <row r="815" spans="1:2" x14ac:dyDescent="0.35">
      <c r="A815" s="3" t="str">
        <f t="shared" si="12"/>
        <v/>
      </c>
      <c r="B815" s="4"/>
    </row>
    <row r="816" spans="1:2" x14ac:dyDescent="0.35">
      <c r="A816" s="3" t="str">
        <f t="shared" si="12"/>
        <v/>
      </c>
      <c r="B816" s="4"/>
    </row>
    <row r="817" spans="1:2" x14ac:dyDescent="0.35">
      <c r="A817" s="3" t="str">
        <f t="shared" si="12"/>
        <v/>
      </c>
      <c r="B817" s="4"/>
    </row>
    <row r="818" spans="1:2" x14ac:dyDescent="0.35">
      <c r="A818" s="3" t="str">
        <f t="shared" si="12"/>
        <v/>
      </c>
      <c r="B818" s="4"/>
    </row>
    <row r="819" spans="1:2" x14ac:dyDescent="0.35">
      <c r="A819" s="3" t="str">
        <f t="shared" si="12"/>
        <v/>
      </c>
      <c r="B819" s="4"/>
    </row>
    <row r="820" spans="1:2" x14ac:dyDescent="0.35">
      <c r="A820" s="3" t="str">
        <f t="shared" si="12"/>
        <v/>
      </c>
      <c r="B820" s="4"/>
    </row>
    <row r="821" spans="1:2" x14ac:dyDescent="0.35">
      <c r="A821" s="3" t="str">
        <f t="shared" si="12"/>
        <v/>
      </c>
      <c r="B821" s="4"/>
    </row>
    <row r="822" spans="1:2" x14ac:dyDescent="0.35">
      <c r="A822" s="3" t="str">
        <f t="shared" si="12"/>
        <v/>
      </c>
      <c r="B822" s="4"/>
    </row>
    <row r="823" spans="1:2" x14ac:dyDescent="0.35">
      <c r="A823" s="3" t="str">
        <f t="shared" si="12"/>
        <v/>
      </c>
      <c r="B823" s="4"/>
    </row>
    <row r="824" spans="1:2" x14ac:dyDescent="0.35">
      <c r="A824" s="3" t="str">
        <f t="shared" si="12"/>
        <v/>
      </c>
      <c r="B824" s="4"/>
    </row>
    <row r="825" spans="1:2" x14ac:dyDescent="0.35">
      <c r="A825" s="3" t="str">
        <f t="shared" si="12"/>
        <v/>
      </c>
      <c r="B825" s="4"/>
    </row>
    <row r="826" spans="1:2" x14ac:dyDescent="0.35">
      <c r="A826" s="3" t="str">
        <f t="shared" si="12"/>
        <v/>
      </c>
      <c r="B826" s="4"/>
    </row>
    <row r="827" spans="1:2" x14ac:dyDescent="0.35">
      <c r="A827" s="3" t="str">
        <f t="shared" si="12"/>
        <v/>
      </c>
      <c r="B827" s="4"/>
    </row>
    <row r="828" spans="1:2" x14ac:dyDescent="0.35">
      <c r="A828" s="3" t="str">
        <f t="shared" si="12"/>
        <v/>
      </c>
      <c r="B828" s="4"/>
    </row>
    <row r="829" spans="1:2" x14ac:dyDescent="0.35">
      <c r="A829" s="3" t="str">
        <f t="shared" si="12"/>
        <v/>
      </c>
      <c r="B829" s="4"/>
    </row>
    <row r="830" spans="1:2" x14ac:dyDescent="0.35">
      <c r="A830" s="3" t="str">
        <f t="shared" si="12"/>
        <v/>
      </c>
      <c r="B830" s="4"/>
    </row>
    <row r="831" spans="1:2" x14ac:dyDescent="0.35">
      <c r="A831" s="3" t="str">
        <f t="shared" si="12"/>
        <v/>
      </c>
      <c r="B831" s="4"/>
    </row>
    <row r="832" spans="1:2" x14ac:dyDescent="0.35">
      <c r="A832" s="3" t="str">
        <f t="shared" si="12"/>
        <v/>
      </c>
      <c r="B832" s="4"/>
    </row>
    <row r="833" spans="1:2" x14ac:dyDescent="0.35">
      <c r="A833" s="3" t="str">
        <f t="shared" si="12"/>
        <v/>
      </c>
      <c r="B833" s="4"/>
    </row>
    <row r="834" spans="1:2" x14ac:dyDescent="0.35">
      <c r="A834" s="3" t="str">
        <f t="shared" ref="A834:A897" si="13">IF(J834="","",CONCATENATE(J834," ",I834))</f>
        <v/>
      </c>
      <c r="B834" s="4"/>
    </row>
    <row r="835" spans="1:2" x14ac:dyDescent="0.35">
      <c r="A835" s="3" t="str">
        <f t="shared" si="13"/>
        <v/>
      </c>
      <c r="B835" s="4"/>
    </row>
    <row r="836" spans="1:2" x14ac:dyDescent="0.35">
      <c r="A836" s="3" t="str">
        <f t="shared" si="13"/>
        <v/>
      </c>
      <c r="B836" s="4"/>
    </row>
    <row r="837" spans="1:2" x14ac:dyDescent="0.35">
      <c r="A837" s="3" t="str">
        <f t="shared" si="13"/>
        <v/>
      </c>
      <c r="B837" s="4"/>
    </row>
    <row r="838" spans="1:2" x14ac:dyDescent="0.35">
      <c r="A838" s="3" t="str">
        <f t="shared" si="13"/>
        <v/>
      </c>
      <c r="B838" s="4"/>
    </row>
    <row r="839" spans="1:2" x14ac:dyDescent="0.35">
      <c r="A839" s="3" t="str">
        <f t="shared" si="13"/>
        <v/>
      </c>
      <c r="B839" s="4"/>
    </row>
    <row r="840" spans="1:2" x14ac:dyDescent="0.35">
      <c r="A840" s="3" t="str">
        <f t="shared" si="13"/>
        <v/>
      </c>
      <c r="B840" s="4"/>
    </row>
    <row r="841" spans="1:2" x14ac:dyDescent="0.35">
      <c r="A841" s="3" t="str">
        <f t="shared" si="13"/>
        <v/>
      </c>
      <c r="B841" s="4"/>
    </row>
    <row r="842" spans="1:2" x14ac:dyDescent="0.35">
      <c r="A842" s="3" t="str">
        <f t="shared" si="13"/>
        <v/>
      </c>
      <c r="B842" s="4"/>
    </row>
    <row r="843" spans="1:2" x14ac:dyDescent="0.35">
      <c r="A843" s="3" t="str">
        <f t="shared" si="13"/>
        <v/>
      </c>
      <c r="B843" s="4"/>
    </row>
    <row r="844" spans="1:2" x14ac:dyDescent="0.35">
      <c r="A844" s="3" t="str">
        <f t="shared" si="13"/>
        <v/>
      </c>
      <c r="B844" s="4"/>
    </row>
    <row r="845" spans="1:2" x14ac:dyDescent="0.35">
      <c r="A845" s="3" t="str">
        <f t="shared" si="13"/>
        <v/>
      </c>
      <c r="B845" s="4"/>
    </row>
    <row r="846" spans="1:2" x14ac:dyDescent="0.35">
      <c r="A846" s="3" t="str">
        <f t="shared" si="13"/>
        <v/>
      </c>
      <c r="B846" s="4"/>
    </row>
    <row r="847" spans="1:2" x14ac:dyDescent="0.35">
      <c r="A847" s="3" t="str">
        <f t="shared" si="13"/>
        <v/>
      </c>
      <c r="B847" s="4"/>
    </row>
    <row r="848" spans="1:2" x14ac:dyDescent="0.35">
      <c r="A848" s="3" t="str">
        <f t="shared" si="13"/>
        <v/>
      </c>
      <c r="B848" s="4"/>
    </row>
    <row r="849" spans="1:2" x14ac:dyDescent="0.35">
      <c r="A849" s="3" t="str">
        <f t="shared" si="13"/>
        <v/>
      </c>
      <c r="B849" s="4"/>
    </row>
    <row r="850" spans="1:2" x14ac:dyDescent="0.35">
      <c r="A850" s="3" t="str">
        <f t="shared" si="13"/>
        <v/>
      </c>
      <c r="B850" s="4"/>
    </row>
    <row r="851" spans="1:2" x14ac:dyDescent="0.35">
      <c r="A851" s="3" t="str">
        <f t="shared" si="13"/>
        <v/>
      </c>
      <c r="B851" s="4"/>
    </row>
    <row r="852" spans="1:2" x14ac:dyDescent="0.35">
      <c r="A852" s="3" t="str">
        <f t="shared" si="13"/>
        <v/>
      </c>
      <c r="B852" s="4"/>
    </row>
    <row r="853" spans="1:2" x14ac:dyDescent="0.35">
      <c r="A853" s="3" t="str">
        <f t="shared" si="13"/>
        <v/>
      </c>
      <c r="B853" s="4"/>
    </row>
    <row r="854" spans="1:2" x14ac:dyDescent="0.35">
      <c r="A854" s="3" t="str">
        <f t="shared" si="13"/>
        <v/>
      </c>
      <c r="B854" s="4"/>
    </row>
    <row r="855" spans="1:2" x14ac:dyDescent="0.35">
      <c r="A855" s="3" t="str">
        <f t="shared" si="13"/>
        <v/>
      </c>
      <c r="B855" s="4"/>
    </row>
    <row r="856" spans="1:2" x14ac:dyDescent="0.35">
      <c r="A856" s="3" t="str">
        <f t="shared" si="13"/>
        <v/>
      </c>
      <c r="B856" s="4"/>
    </row>
    <row r="857" spans="1:2" x14ac:dyDescent="0.35">
      <c r="A857" s="3" t="str">
        <f t="shared" si="13"/>
        <v/>
      </c>
      <c r="B857" s="4"/>
    </row>
    <row r="858" spans="1:2" x14ac:dyDescent="0.35">
      <c r="A858" s="3" t="str">
        <f t="shared" si="13"/>
        <v/>
      </c>
      <c r="B858" s="4"/>
    </row>
    <row r="859" spans="1:2" x14ac:dyDescent="0.35">
      <c r="A859" s="3" t="str">
        <f t="shared" si="13"/>
        <v/>
      </c>
      <c r="B859" s="4"/>
    </row>
    <row r="860" spans="1:2" x14ac:dyDescent="0.35">
      <c r="A860" s="3" t="str">
        <f t="shared" si="13"/>
        <v/>
      </c>
      <c r="B860" s="4"/>
    </row>
    <row r="861" spans="1:2" x14ac:dyDescent="0.35">
      <c r="A861" s="3" t="str">
        <f t="shared" si="13"/>
        <v/>
      </c>
      <c r="B861" s="4"/>
    </row>
    <row r="862" spans="1:2" x14ac:dyDescent="0.35">
      <c r="A862" s="3" t="str">
        <f t="shared" si="13"/>
        <v/>
      </c>
      <c r="B862" s="4"/>
    </row>
    <row r="863" spans="1:2" x14ac:dyDescent="0.35">
      <c r="A863" s="3" t="str">
        <f t="shared" si="13"/>
        <v/>
      </c>
      <c r="B863" s="4"/>
    </row>
    <row r="864" spans="1:2" x14ac:dyDescent="0.35">
      <c r="A864" s="3" t="str">
        <f t="shared" si="13"/>
        <v/>
      </c>
      <c r="B864" s="4"/>
    </row>
    <row r="865" spans="1:2" x14ac:dyDescent="0.35">
      <c r="A865" s="3" t="str">
        <f t="shared" si="13"/>
        <v/>
      </c>
      <c r="B865" s="4"/>
    </row>
    <row r="866" spans="1:2" x14ac:dyDescent="0.35">
      <c r="A866" s="3" t="str">
        <f t="shared" si="13"/>
        <v/>
      </c>
      <c r="B866" s="4"/>
    </row>
    <row r="867" spans="1:2" x14ac:dyDescent="0.35">
      <c r="A867" s="3" t="str">
        <f t="shared" si="13"/>
        <v/>
      </c>
      <c r="B867" s="4"/>
    </row>
    <row r="868" spans="1:2" x14ac:dyDescent="0.35">
      <c r="A868" s="3" t="str">
        <f t="shared" si="13"/>
        <v/>
      </c>
      <c r="B868" s="4"/>
    </row>
    <row r="869" spans="1:2" x14ac:dyDescent="0.35">
      <c r="A869" s="3" t="str">
        <f t="shared" si="13"/>
        <v/>
      </c>
      <c r="B869" s="4"/>
    </row>
    <row r="870" spans="1:2" x14ac:dyDescent="0.35">
      <c r="A870" s="3" t="str">
        <f t="shared" si="13"/>
        <v/>
      </c>
      <c r="B870" s="4"/>
    </row>
    <row r="871" spans="1:2" x14ac:dyDescent="0.35">
      <c r="A871" s="3" t="str">
        <f t="shared" si="13"/>
        <v/>
      </c>
      <c r="B871" s="4"/>
    </row>
    <row r="872" spans="1:2" x14ac:dyDescent="0.35">
      <c r="A872" s="3" t="str">
        <f t="shared" si="13"/>
        <v/>
      </c>
      <c r="B872" s="4"/>
    </row>
    <row r="873" spans="1:2" x14ac:dyDescent="0.35">
      <c r="A873" s="3" t="str">
        <f t="shared" si="13"/>
        <v/>
      </c>
      <c r="B873" s="4"/>
    </row>
    <row r="874" spans="1:2" x14ac:dyDescent="0.35">
      <c r="A874" s="3" t="str">
        <f t="shared" si="13"/>
        <v/>
      </c>
      <c r="B874" s="4"/>
    </row>
    <row r="875" spans="1:2" x14ac:dyDescent="0.35">
      <c r="A875" s="3" t="str">
        <f t="shared" si="13"/>
        <v/>
      </c>
      <c r="B875" s="4"/>
    </row>
    <row r="876" spans="1:2" x14ac:dyDescent="0.35">
      <c r="A876" s="3" t="str">
        <f t="shared" si="13"/>
        <v/>
      </c>
      <c r="B876" s="4"/>
    </row>
    <row r="877" spans="1:2" x14ac:dyDescent="0.35">
      <c r="A877" s="3" t="str">
        <f t="shared" si="13"/>
        <v/>
      </c>
      <c r="B877" s="4"/>
    </row>
    <row r="878" spans="1:2" x14ac:dyDescent="0.35">
      <c r="A878" s="3" t="str">
        <f t="shared" si="13"/>
        <v/>
      </c>
      <c r="B878" s="4"/>
    </row>
    <row r="879" spans="1:2" x14ac:dyDescent="0.35">
      <c r="A879" s="3" t="str">
        <f t="shared" si="13"/>
        <v/>
      </c>
      <c r="B879" s="4"/>
    </row>
    <row r="880" spans="1:2" x14ac:dyDescent="0.35">
      <c r="A880" s="3" t="str">
        <f t="shared" si="13"/>
        <v/>
      </c>
      <c r="B880" s="4"/>
    </row>
    <row r="881" spans="1:2" x14ac:dyDescent="0.35">
      <c r="A881" s="3" t="str">
        <f t="shared" si="13"/>
        <v/>
      </c>
      <c r="B881" s="4"/>
    </row>
    <row r="882" spans="1:2" x14ac:dyDescent="0.35">
      <c r="A882" s="3" t="str">
        <f t="shared" si="13"/>
        <v/>
      </c>
      <c r="B882" s="4"/>
    </row>
    <row r="883" spans="1:2" x14ac:dyDescent="0.35">
      <c r="A883" s="3" t="str">
        <f t="shared" si="13"/>
        <v/>
      </c>
      <c r="B883" s="4"/>
    </row>
    <row r="884" spans="1:2" x14ac:dyDescent="0.35">
      <c r="A884" s="3" t="str">
        <f t="shared" si="13"/>
        <v/>
      </c>
      <c r="B884" s="4"/>
    </row>
    <row r="885" spans="1:2" x14ac:dyDescent="0.35">
      <c r="A885" s="3" t="str">
        <f t="shared" si="13"/>
        <v/>
      </c>
      <c r="B885" s="4"/>
    </row>
    <row r="886" spans="1:2" x14ac:dyDescent="0.35">
      <c r="A886" s="3" t="str">
        <f t="shared" si="13"/>
        <v/>
      </c>
      <c r="B886" s="4"/>
    </row>
    <row r="887" spans="1:2" x14ac:dyDescent="0.35">
      <c r="A887" s="3" t="str">
        <f t="shared" si="13"/>
        <v/>
      </c>
      <c r="B887" s="4"/>
    </row>
    <row r="888" spans="1:2" x14ac:dyDescent="0.35">
      <c r="A888" s="3" t="str">
        <f t="shared" si="13"/>
        <v/>
      </c>
      <c r="B888" s="4"/>
    </row>
    <row r="889" spans="1:2" x14ac:dyDescent="0.35">
      <c r="A889" s="3" t="str">
        <f t="shared" si="13"/>
        <v/>
      </c>
      <c r="B889" s="4"/>
    </row>
    <row r="890" spans="1:2" x14ac:dyDescent="0.35">
      <c r="A890" s="3" t="str">
        <f t="shared" si="13"/>
        <v/>
      </c>
      <c r="B890" s="4"/>
    </row>
    <row r="891" spans="1:2" x14ac:dyDescent="0.35">
      <c r="A891" s="3" t="str">
        <f t="shared" si="13"/>
        <v/>
      </c>
      <c r="B891" s="4"/>
    </row>
    <row r="892" spans="1:2" x14ac:dyDescent="0.35">
      <c r="A892" s="3" t="str">
        <f t="shared" si="13"/>
        <v/>
      </c>
      <c r="B892" s="4"/>
    </row>
    <row r="893" spans="1:2" x14ac:dyDescent="0.35">
      <c r="A893" s="3" t="str">
        <f t="shared" si="13"/>
        <v/>
      </c>
      <c r="B893" s="4"/>
    </row>
    <row r="894" spans="1:2" x14ac:dyDescent="0.35">
      <c r="A894" s="3" t="str">
        <f t="shared" si="13"/>
        <v/>
      </c>
      <c r="B894" s="4"/>
    </row>
    <row r="895" spans="1:2" x14ac:dyDescent="0.35">
      <c r="A895" s="3" t="str">
        <f t="shared" si="13"/>
        <v/>
      </c>
      <c r="B895" s="4"/>
    </row>
    <row r="896" spans="1:2" x14ac:dyDescent="0.35">
      <c r="A896" s="3" t="str">
        <f t="shared" si="13"/>
        <v/>
      </c>
      <c r="B896" s="4"/>
    </row>
    <row r="897" spans="1:2" x14ac:dyDescent="0.35">
      <c r="A897" s="3" t="str">
        <f t="shared" si="13"/>
        <v/>
      </c>
      <c r="B897" s="4"/>
    </row>
    <row r="898" spans="1:2" x14ac:dyDescent="0.35">
      <c r="A898" s="3" t="str">
        <f t="shared" ref="A898:A961" si="14">IF(J898="","",CONCATENATE(J898," ",I898))</f>
        <v/>
      </c>
      <c r="B898" s="4"/>
    </row>
    <row r="899" spans="1:2" x14ac:dyDescent="0.35">
      <c r="A899" s="3" t="str">
        <f t="shared" si="14"/>
        <v/>
      </c>
      <c r="B899" s="4"/>
    </row>
    <row r="900" spans="1:2" x14ac:dyDescent="0.35">
      <c r="A900" s="3" t="str">
        <f t="shared" si="14"/>
        <v/>
      </c>
      <c r="B900" s="4"/>
    </row>
    <row r="901" spans="1:2" x14ac:dyDescent="0.35">
      <c r="A901" s="3" t="str">
        <f t="shared" si="14"/>
        <v/>
      </c>
      <c r="B901" s="4"/>
    </row>
    <row r="902" spans="1:2" x14ac:dyDescent="0.35">
      <c r="A902" s="3" t="str">
        <f t="shared" si="14"/>
        <v/>
      </c>
      <c r="B902" s="4"/>
    </row>
    <row r="903" spans="1:2" x14ac:dyDescent="0.35">
      <c r="A903" s="3" t="str">
        <f t="shared" si="14"/>
        <v/>
      </c>
      <c r="B903" s="4"/>
    </row>
    <row r="904" spans="1:2" x14ac:dyDescent="0.35">
      <c r="A904" s="3" t="str">
        <f t="shared" si="14"/>
        <v/>
      </c>
      <c r="B904" s="4"/>
    </row>
    <row r="905" spans="1:2" x14ac:dyDescent="0.35">
      <c r="A905" s="3" t="str">
        <f t="shared" si="14"/>
        <v/>
      </c>
      <c r="B905" s="4"/>
    </row>
    <row r="906" spans="1:2" x14ac:dyDescent="0.35">
      <c r="A906" s="3" t="str">
        <f t="shared" si="14"/>
        <v/>
      </c>
      <c r="B906" s="4"/>
    </row>
    <row r="907" spans="1:2" x14ac:dyDescent="0.35">
      <c r="A907" s="3" t="str">
        <f t="shared" si="14"/>
        <v/>
      </c>
      <c r="B907" s="4"/>
    </row>
    <row r="908" spans="1:2" x14ac:dyDescent="0.35">
      <c r="A908" s="3" t="str">
        <f t="shared" si="14"/>
        <v/>
      </c>
      <c r="B908" s="4"/>
    </row>
    <row r="909" spans="1:2" x14ac:dyDescent="0.35">
      <c r="A909" s="3" t="str">
        <f t="shared" si="14"/>
        <v/>
      </c>
      <c r="B909" s="4"/>
    </row>
    <row r="910" spans="1:2" x14ac:dyDescent="0.35">
      <c r="A910" s="3" t="str">
        <f t="shared" si="14"/>
        <v/>
      </c>
      <c r="B910" s="4"/>
    </row>
    <row r="911" spans="1:2" x14ac:dyDescent="0.35">
      <c r="A911" s="3" t="str">
        <f t="shared" si="14"/>
        <v/>
      </c>
      <c r="B911" s="4"/>
    </row>
    <row r="912" spans="1:2" x14ac:dyDescent="0.35">
      <c r="A912" s="3" t="str">
        <f t="shared" si="14"/>
        <v/>
      </c>
      <c r="B912" s="4"/>
    </row>
    <row r="913" spans="1:2" x14ac:dyDescent="0.35">
      <c r="A913" s="3" t="str">
        <f t="shared" si="14"/>
        <v/>
      </c>
      <c r="B913" s="4"/>
    </row>
    <row r="914" spans="1:2" x14ac:dyDescent="0.35">
      <c r="A914" s="3" t="str">
        <f t="shared" si="14"/>
        <v/>
      </c>
      <c r="B914" s="4"/>
    </row>
    <row r="915" spans="1:2" x14ac:dyDescent="0.35">
      <c r="A915" s="3" t="str">
        <f t="shared" si="14"/>
        <v/>
      </c>
      <c r="B915" s="4"/>
    </row>
    <row r="916" spans="1:2" x14ac:dyDescent="0.35">
      <c r="A916" s="3" t="str">
        <f t="shared" si="14"/>
        <v/>
      </c>
      <c r="B916" s="4"/>
    </row>
    <row r="917" spans="1:2" x14ac:dyDescent="0.35">
      <c r="A917" s="3" t="str">
        <f t="shared" si="14"/>
        <v/>
      </c>
      <c r="B917" s="4"/>
    </row>
    <row r="918" spans="1:2" x14ac:dyDescent="0.35">
      <c r="A918" s="3" t="str">
        <f t="shared" si="14"/>
        <v/>
      </c>
      <c r="B918" s="4"/>
    </row>
    <row r="919" spans="1:2" x14ac:dyDescent="0.35">
      <c r="A919" s="3" t="str">
        <f t="shared" si="14"/>
        <v/>
      </c>
      <c r="B919" s="4"/>
    </row>
    <row r="920" spans="1:2" x14ac:dyDescent="0.35">
      <c r="A920" s="3" t="str">
        <f t="shared" si="14"/>
        <v/>
      </c>
      <c r="B920" s="4"/>
    </row>
    <row r="921" spans="1:2" x14ac:dyDescent="0.35">
      <c r="A921" s="3" t="str">
        <f t="shared" si="14"/>
        <v/>
      </c>
      <c r="B921" s="4"/>
    </row>
    <row r="922" spans="1:2" x14ac:dyDescent="0.35">
      <c r="A922" s="3" t="str">
        <f t="shared" si="14"/>
        <v/>
      </c>
      <c r="B922" s="4"/>
    </row>
    <row r="923" spans="1:2" x14ac:dyDescent="0.35">
      <c r="A923" s="3" t="str">
        <f t="shared" si="14"/>
        <v/>
      </c>
      <c r="B923" s="4"/>
    </row>
    <row r="924" spans="1:2" x14ac:dyDescent="0.35">
      <c r="A924" s="3" t="str">
        <f t="shared" si="14"/>
        <v/>
      </c>
      <c r="B924" s="4"/>
    </row>
    <row r="925" spans="1:2" x14ac:dyDescent="0.35">
      <c r="A925" s="3" t="str">
        <f t="shared" si="14"/>
        <v/>
      </c>
      <c r="B925" s="4"/>
    </row>
    <row r="926" spans="1:2" x14ac:dyDescent="0.35">
      <c r="A926" s="3" t="str">
        <f t="shared" si="14"/>
        <v/>
      </c>
      <c r="B926" s="4"/>
    </row>
    <row r="927" spans="1:2" x14ac:dyDescent="0.35">
      <c r="A927" s="3" t="str">
        <f t="shared" si="14"/>
        <v/>
      </c>
      <c r="B927" s="4"/>
    </row>
    <row r="928" spans="1:2" x14ac:dyDescent="0.35">
      <c r="A928" s="3" t="str">
        <f t="shared" si="14"/>
        <v/>
      </c>
      <c r="B928" s="4"/>
    </row>
    <row r="929" spans="1:45" x14ac:dyDescent="0.35">
      <c r="A929" s="3" t="str">
        <f t="shared" si="14"/>
        <v/>
      </c>
      <c r="B929" s="4"/>
      <c r="AM929" s="5"/>
      <c r="AO929" s="5"/>
      <c r="AQ929" s="5"/>
      <c r="AS929" s="5"/>
    </row>
    <row r="930" spans="1:45" x14ac:dyDescent="0.35">
      <c r="A930" s="3" t="str">
        <f t="shared" si="14"/>
        <v/>
      </c>
      <c r="B930" s="4"/>
      <c r="AM930" s="5"/>
      <c r="AO930" s="5"/>
      <c r="AQ930" s="5"/>
      <c r="AS930" s="5"/>
    </row>
    <row r="931" spans="1:45" x14ac:dyDescent="0.35">
      <c r="A931" s="3" t="str">
        <f t="shared" si="14"/>
        <v/>
      </c>
      <c r="B931" s="4"/>
      <c r="AM931" s="5"/>
      <c r="AO931" s="5"/>
      <c r="AQ931" s="5"/>
      <c r="AS931" s="5"/>
    </row>
    <row r="932" spans="1:45" x14ac:dyDescent="0.35">
      <c r="A932" s="3" t="str">
        <f t="shared" si="14"/>
        <v/>
      </c>
      <c r="B932" s="4"/>
      <c r="AM932" s="5"/>
      <c r="AO932" s="5"/>
      <c r="AQ932" s="5"/>
      <c r="AS932" s="5"/>
    </row>
    <row r="933" spans="1:45" x14ac:dyDescent="0.35">
      <c r="A933" s="3" t="str">
        <f t="shared" si="14"/>
        <v/>
      </c>
      <c r="B933" s="4"/>
      <c r="AM933" s="5"/>
      <c r="AO933" s="5"/>
      <c r="AQ933" s="5"/>
      <c r="AS933" s="5"/>
    </row>
    <row r="934" spans="1:45" x14ac:dyDescent="0.35">
      <c r="A934" s="3" t="str">
        <f t="shared" si="14"/>
        <v/>
      </c>
      <c r="B934" s="4"/>
      <c r="AM934" s="5"/>
      <c r="AO934" s="5"/>
      <c r="AQ934" s="5"/>
      <c r="AS934" s="5"/>
    </row>
    <row r="935" spans="1:45" x14ac:dyDescent="0.35">
      <c r="A935" s="3" t="str">
        <f t="shared" si="14"/>
        <v/>
      </c>
      <c r="B935" s="4"/>
      <c r="AM935" s="5"/>
      <c r="AO935" s="5"/>
      <c r="AQ935" s="5"/>
      <c r="AS935" s="5"/>
    </row>
    <row r="936" spans="1:45" x14ac:dyDescent="0.35">
      <c r="A936" s="3" t="str">
        <f t="shared" si="14"/>
        <v/>
      </c>
      <c r="B936" s="4"/>
      <c r="AM936" s="5"/>
      <c r="AO936" s="5"/>
      <c r="AQ936" s="5"/>
      <c r="AS936" s="5"/>
    </row>
    <row r="937" spans="1:45" x14ac:dyDescent="0.35">
      <c r="A937" s="3" t="str">
        <f t="shared" si="14"/>
        <v/>
      </c>
      <c r="B937" s="4"/>
      <c r="AM937" s="5"/>
      <c r="AO937" s="5"/>
      <c r="AQ937" s="5"/>
      <c r="AS937" s="5"/>
    </row>
    <row r="938" spans="1:45" x14ac:dyDescent="0.35">
      <c r="A938" s="3" t="str">
        <f t="shared" si="14"/>
        <v/>
      </c>
      <c r="B938" s="4"/>
      <c r="AM938" s="5"/>
      <c r="AO938" s="5"/>
      <c r="AQ938" s="5"/>
      <c r="AS938" s="5"/>
    </row>
    <row r="939" spans="1:45" x14ac:dyDescent="0.35">
      <c r="A939" s="3" t="str">
        <f t="shared" si="14"/>
        <v/>
      </c>
      <c r="B939" s="4"/>
      <c r="AM939" s="5"/>
      <c r="AO939" s="5"/>
      <c r="AQ939" s="5"/>
      <c r="AS939" s="5"/>
    </row>
    <row r="940" spans="1:45" x14ac:dyDescent="0.35">
      <c r="A940" s="3" t="str">
        <f t="shared" si="14"/>
        <v/>
      </c>
      <c r="B940" s="4"/>
      <c r="AM940" s="5"/>
      <c r="AO940" s="5"/>
      <c r="AQ940" s="5"/>
      <c r="AS940" s="5"/>
    </row>
    <row r="941" spans="1:45" x14ac:dyDescent="0.35">
      <c r="A941" s="3" t="str">
        <f t="shared" si="14"/>
        <v/>
      </c>
      <c r="B941" s="4"/>
      <c r="AM941" s="5"/>
      <c r="AO941" s="5"/>
      <c r="AQ941" s="5"/>
      <c r="AS941" s="5"/>
    </row>
    <row r="942" spans="1:45" x14ac:dyDescent="0.35">
      <c r="A942" s="3" t="str">
        <f t="shared" si="14"/>
        <v/>
      </c>
      <c r="B942" s="4"/>
      <c r="AM942" s="5"/>
      <c r="AO942" s="5"/>
      <c r="AQ942" s="5"/>
      <c r="AS942" s="5"/>
    </row>
    <row r="943" spans="1:45" x14ac:dyDescent="0.35">
      <c r="A943" s="3" t="str">
        <f t="shared" si="14"/>
        <v/>
      </c>
      <c r="B943" s="4"/>
      <c r="AM943" s="5"/>
      <c r="AO943" s="5"/>
      <c r="AQ943" s="5"/>
      <c r="AS943" s="5"/>
    </row>
    <row r="944" spans="1:45" x14ac:dyDescent="0.35">
      <c r="A944" s="3" t="str">
        <f t="shared" si="14"/>
        <v/>
      </c>
      <c r="B944" s="4"/>
      <c r="AM944" s="5"/>
      <c r="AO944" s="5"/>
      <c r="AQ944" s="5"/>
      <c r="AS944" s="5"/>
    </row>
    <row r="945" spans="1:45" x14ac:dyDescent="0.35">
      <c r="A945" s="3" t="str">
        <f t="shared" si="14"/>
        <v/>
      </c>
      <c r="B945" s="4"/>
      <c r="AM945" s="5"/>
      <c r="AO945" s="5"/>
      <c r="AQ945" s="5"/>
      <c r="AS945" s="5"/>
    </row>
    <row r="946" spans="1:45" x14ac:dyDescent="0.35">
      <c r="A946" s="3" t="str">
        <f t="shared" si="14"/>
        <v/>
      </c>
      <c r="B946" s="4"/>
      <c r="AM946" s="5"/>
      <c r="AO946" s="5"/>
      <c r="AQ946" s="5"/>
      <c r="AS946" s="5"/>
    </row>
    <row r="947" spans="1:45" x14ac:dyDescent="0.35">
      <c r="A947" s="3" t="str">
        <f t="shared" si="14"/>
        <v/>
      </c>
      <c r="B947" s="4"/>
      <c r="AM947" s="5"/>
      <c r="AO947" s="5"/>
      <c r="AQ947" s="5"/>
      <c r="AS947" s="5"/>
    </row>
    <row r="948" spans="1:45" x14ac:dyDescent="0.35">
      <c r="A948" s="3" t="str">
        <f t="shared" si="14"/>
        <v/>
      </c>
      <c r="B948" s="4"/>
      <c r="AM948" s="5"/>
      <c r="AO948" s="5"/>
      <c r="AQ948" s="5"/>
      <c r="AS948" s="5"/>
    </row>
    <row r="949" spans="1:45" x14ac:dyDescent="0.35">
      <c r="A949" s="3" t="str">
        <f t="shared" si="14"/>
        <v/>
      </c>
      <c r="B949" s="4"/>
      <c r="AM949" s="5"/>
      <c r="AO949" s="5"/>
      <c r="AQ949" s="5"/>
      <c r="AS949" s="5"/>
    </row>
    <row r="950" spans="1:45" x14ac:dyDescent="0.35">
      <c r="A950" s="3" t="str">
        <f t="shared" si="14"/>
        <v/>
      </c>
      <c r="B950" s="4"/>
      <c r="AM950" s="5"/>
      <c r="AO950" s="5"/>
      <c r="AQ950" s="5"/>
      <c r="AS950" s="5"/>
    </row>
    <row r="951" spans="1:45" x14ac:dyDescent="0.35">
      <c r="A951" s="3" t="str">
        <f t="shared" si="14"/>
        <v/>
      </c>
      <c r="B951" s="4"/>
      <c r="AM951" s="5"/>
      <c r="AO951" s="5"/>
      <c r="AQ951" s="5"/>
      <c r="AS951" s="5"/>
    </row>
    <row r="952" spans="1:45" x14ac:dyDescent="0.35">
      <c r="A952" s="3" t="str">
        <f t="shared" si="14"/>
        <v/>
      </c>
      <c r="B952" s="4"/>
      <c r="AM952" s="5"/>
      <c r="AO952" s="5"/>
      <c r="AQ952" s="5"/>
      <c r="AS952" s="5"/>
    </row>
    <row r="953" spans="1:45" x14ac:dyDescent="0.35">
      <c r="A953" s="3" t="str">
        <f t="shared" si="14"/>
        <v/>
      </c>
      <c r="B953" s="4"/>
      <c r="AM953" s="5"/>
      <c r="AO953" s="5"/>
      <c r="AQ953" s="5"/>
      <c r="AS953" s="5"/>
    </row>
    <row r="954" spans="1:45" x14ac:dyDescent="0.35">
      <c r="A954" s="3" t="str">
        <f t="shared" si="14"/>
        <v/>
      </c>
      <c r="B954" s="4"/>
      <c r="AM954" s="5"/>
      <c r="AO954" s="5"/>
      <c r="AQ954" s="5"/>
      <c r="AS954" s="5"/>
    </row>
    <row r="955" spans="1:45" x14ac:dyDescent="0.35">
      <c r="A955" s="3" t="str">
        <f t="shared" si="14"/>
        <v/>
      </c>
      <c r="B955" s="4"/>
      <c r="AM955" s="5"/>
      <c r="AO955" s="5"/>
      <c r="AQ955" s="5"/>
      <c r="AS955" s="5"/>
    </row>
    <row r="956" spans="1:45" x14ac:dyDescent="0.35">
      <c r="A956" s="3" t="str">
        <f t="shared" si="14"/>
        <v/>
      </c>
      <c r="B956" s="4"/>
      <c r="AM956" s="5"/>
      <c r="AO956" s="5"/>
      <c r="AQ956" s="5"/>
      <c r="AS956" s="5"/>
    </row>
    <row r="957" spans="1:45" x14ac:dyDescent="0.35">
      <c r="A957" s="3" t="str">
        <f t="shared" si="14"/>
        <v/>
      </c>
      <c r="B957" s="4"/>
      <c r="AM957" s="5"/>
      <c r="AO957" s="5"/>
      <c r="AQ957" s="5"/>
      <c r="AS957" s="5"/>
    </row>
    <row r="958" spans="1:45" x14ac:dyDescent="0.35">
      <c r="A958" s="3" t="str">
        <f t="shared" si="14"/>
        <v/>
      </c>
      <c r="B958" s="4"/>
      <c r="AM958" s="5"/>
      <c r="AO958" s="5"/>
      <c r="AQ958" s="5"/>
      <c r="AS958" s="5"/>
    </row>
    <row r="959" spans="1:45" x14ac:dyDescent="0.35">
      <c r="A959" s="3" t="str">
        <f t="shared" si="14"/>
        <v/>
      </c>
      <c r="B959" s="4"/>
      <c r="AM959" s="5"/>
      <c r="AO959" s="5"/>
      <c r="AQ959" s="5"/>
      <c r="AS959" s="5"/>
    </row>
    <row r="960" spans="1:45" x14ac:dyDescent="0.35">
      <c r="A960" s="3" t="str">
        <f t="shared" si="14"/>
        <v/>
      </c>
      <c r="B960" s="4"/>
      <c r="AM960" s="5"/>
      <c r="AO960" s="5"/>
      <c r="AQ960" s="5"/>
      <c r="AS960" s="5"/>
    </row>
    <row r="961" spans="1:45" x14ac:dyDescent="0.35">
      <c r="A961" s="3" t="str">
        <f t="shared" si="14"/>
        <v/>
      </c>
      <c r="B961" s="4"/>
      <c r="AM961" s="5"/>
      <c r="AO961" s="5"/>
      <c r="AQ961" s="5"/>
      <c r="AS961" s="5"/>
    </row>
    <row r="962" spans="1:45" x14ac:dyDescent="0.35">
      <c r="A962" s="3" t="str">
        <f t="shared" ref="A962:A1025" si="15">IF(J962="","",CONCATENATE(J962," ",I962))</f>
        <v/>
      </c>
      <c r="B962" s="4"/>
      <c r="AM962" s="5"/>
      <c r="AO962" s="5"/>
      <c r="AQ962" s="5"/>
      <c r="AS962" s="5"/>
    </row>
    <row r="963" spans="1:45" x14ac:dyDescent="0.35">
      <c r="A963" s="3" t="str">
        <f t="shared" si="15"/>
        <v/>
      </c>
      <c r="B963" s="4"/>
      <c r="AM963" s="5"/>
      <c r="AO963" s="5"/>
      <c r="AQ963" s="5"/>
      <c r="AS963" s="5"/>
    </row>
    <row r="964" spans="1:45" x14ac:dyDescent="0.35">
      <c r="A964" s="3" t="str">
        <f t="shared" si="15"/>
        <v/>
      </c>
      <c r="B964" s="4"/>
      <c r="AM964" s="5"/>
      <c r="AO964" s="5"/>
      <c r="AQ964" s="5"/>
      <c r="AS964" s="5"/>
    </row>
    <row r="965" spans="1:45" x14ac:dyDescent="0.35">
      <c r="A965" s="3" t="str">
        <f t="shared" si="15"/>
        <v/>
      </c>
      <c r="B965" s="4"/>
      <c r="AM965" s="5"/>
      <c r="AO965" s="5"/>
      <c r="AQ965" s="5"/>
      <c r="AS965" s="5"/>
    </row>
    <row r="966" spans="1:45" x14ac:dyDescent="0.35">
      <c r="A966" s="3" t="str">
        <f t="shared" si="15"/>
        <v/>
      </c>
      <c r="B966" s="4"/>
      <c r="AM966" s="5"/>
      <c r="AO966" s="5"/>
      <c r="AQ966" s="5"/>
      <c r="AS966" s="5"/>
    </row>
    <row r="967" spans="1:45" x14ac:dyDescent="0.35">
      <c r="A967" s="3" t="str">
        <f t="shared" si="15"/>
        <v/>
      </c>
      <c r="B967" s="4"/>
      <c r="AM967" s="5"/>
      <c r="AO967" s="5"/>
      <c r="AQ967" s="5"/>
      <c r="AS967" s="5"/>
    </row>
    <row r="968" spans="1:45" x14ac:dyDescent="0.35">
      <c r="A968" s="3" t="str">
        <f t="shared" si="15"/>
        <v/>
      </c>
      <c r="B968" s="4"/>
      <c r="AM968" s="5"/>
      <c r="AO968" s="5"/>
      <c r="AQ968" s="5"/>
      <c r="AS968" s="5"/>
    </row>
    <row r="969" spans="1:45" x14ac:dyDescent="0.35">
      <c r="A969" s="3" t="str">
        <f t="shared" si="15"/>
        <v/>
      </c>
      <c r="B969" s="4"/>
      <c r="AM969" s="5"/>
      <c r="AO969" s="5"/>
      <c r="AQ969" s="5"/>
      <c r="AS969" s="5"/>
    </row>
    <row r="970" spans="1:45" x14ac:dyDescent="0.35">
      <c r="A970" s="3" t="str">
        <f t="shared" si="15"/>
        <v/>
      </c>
      <c r="B970" s="4"/>
      <c r="AM970" s="5"/>
      <c r="AO970" s="5"/>
      <c r="AQ970" s="5"/>
      <c r="AS970" s="5"/>
    </row>
    <row r="971" spans="1:45" x14ac:dyDescent="0.35">
      <c r="A971" s="3" t="str">
        <f t="shared" si="15"/>
        <v/>
      </c>
      <c r="B971" s="4"/>
      <c r="AM971" s="5"/>
      <c r="AO971" s="5"/>
      <c r="AQ971" s="5"/>
      <c r="AS971" s="5"/>
    </row>
    <row r="972" spans="1:45" x14ac:dyDescent="0.35">
      <c r="A972" s="3" t="str">
        <f t="shared" si="15"/>
        <v/>
      </c>
      <c r="B972" s="4"/>
      <c r="AM972" s="5"/>
      <c r="AO972" s="5"/>
      <c r="AQ972" s="5"/>
      <c r="AS972" s="5"/>
    </row>
    <row r="973" spans="1:45" x14ac:dyDescent="0.35">
      <c r="A973" s="3" t="str">
        <f t="shared" si="15"/>
        <v/>
      </c>
      <c r="B973" s="4"/>
      <c r="AM973" s="5"/>
      <c r="AO973" s="5"/>
      <c r="AQ973" s="5"/>
      <c r="AS973" s="5"/>
    </row>
    <row r="974" spans="1:45" x14ac:dyDescent="0.35">
      <c r="A974" s="3" t="str">
        <f t="shared" si="15"/>
        <v/>
      </c>
      <c r="B974" s="4"/>
      <c r="AM974" s="5"/>
      <c r="AO974" s="5"/>
      <c r="AQ974" s="5"/>
      <c r="AS974" s="5"/>
    </row>
    <row r="975" spans="1:45" x14ac:dyDescent="0.35">
      <c r="A975" s="3" t="str">
        <f t="shared" si="15"/>
        <v/>
      </c>
      <c r="B975" s="4"/>
      <c r="AM975" s="5"/>
      <c r="AO975" s="5"/>
      <c r="AQ975" s="5"/>
      <c r="AS975" s="5"/>
    </row>
    <row r="976" spans="1:45" x14ac:dyDescent="0.35">
      <c r="A976" s="3" t="str">
        <f t="shared" si="15"/>
        <v/>
      </c>
      <c r="B976" s="4"/>
      <c r="AM976" s="5"/>
      <c r="AO976" s="5"/>
      <c r="AQ976" s="5"/>
      <c r="AS976" s="5"/>
    </row>
    <row r="977" spans="1:45" x14ac:dyDescent="0.35">
      <c r="A977" s="3" t="str">
        <f t="shared" si="15"/>
        <v/>
      </c>
      <c r="B977" s="4"/>
      <c r="AM977" s="5"/>
      <c r="AO977" s="5"/>
      <c r="AQ977" s="5"/>
      <c r="AS977" s="5"/>
    </row>
    <row r="978" spans="1:45" x14ac:dyDescent="0.35">
      <c r="A978" s="3" t="str">
        <f t="shared" si="15"/>
        <v/>
      </c>
      <c r="B978" s="4"/>
      <c r="AM978" s="5"/>
      <c r="AO978" s="5"/>
      <c r="AQ978" s="5"/>
      <c r="AS978" s="5"/>
    </row>
    <row r="979" spans="1:45" x14ac:dyDescent="0.35">
      <c r="A979" s="3" t="str">
        <f t="shared" si="15"/>
        <v/>
      </c>
      <c r="B979" s="4"/>
      <c r="AM979" s="5"/>
      <c r="AO979" s="5"/>
      <c r="AQ979" s="5"/>
      <c r="AS979" s="5"/>
    </row>
    <row r="980" spans="1:45" x14ac:dyDescent="0.35">
      <c r="A980" s="3" t="str">
        <f t="shared" si="15"/>
        <v/>
      </c>
      <c r="B980" s="4"/>
      <c r="AM980" s="5"/>
      <c r="AO980" s="5"/>
      <c r="AQ980" s="5"/>
      <c r="AS980" s="5"/>
    </row>
    <row r="981" spans="1:45" x14ac:dyDescent="0.35">
      <c r="A981" s="3" t="str">
        <f t="shared" si="15"/>
        <v/>
      </c>
      <c r="B981" s="4"/>
      <c r="AM981" s="5"/>
      <c r="AO981" s="5"/>
      <c r="AQ981" s="5"/>
      <c r="AS981" s="5"/>
    </row>
    <row r="982" spans="1:45" x14ac:dyDescent="0.35">
      <c r="A982" s="3" t="str">
        <f t="shared" si="15"/>
        <v/>
      </c>
      <c r="B982" s="4"/>
      <c r="AM982" s="5"/>
      <c r="AO982" s="5"/>
      <c r="AQ982" s="5"/>
      <c r="AS982" s="5"/>
    </row>
    <row r="983" spans="1:45" x14ac:dyDescent="0.35">
      <c r="A983" s="3" t="str">
        <f t="shared" si="15"/>
        <v/>
      </c>
      <c r="B983" s="4"/>
      <c r="AM983" s="5"/>
      <c r="AO983" s="5"/>
      <c r="AQ983" s="5"/>
      <c r="AS983" s="5"/>
    </row>
    <row r="984" spans="1:45" x14ac:dyDescent="0.35">
      <c r="A984" s="3" t="str">
        <f t="shared" si="15"/>
        <v/>
      </c>
      <c r="B984" s="4"/>
      <c r="AM984" s="5"/>
      <c r="AO984" s="5"/>
      <c r="AQ984" s="5"/>
      <c r="AS984" s="5"/>
    </row>
    <row r="985" spans="1:45" x14ac:dyDescent="0.35">
      <c r="A985" s="3" t="str">
        <f t="shared" si="15"/>
        <v/>
      </c>
      <c r="B985" s="4"/>
      <c r="AM985" s="5"/>
      <c r="AO985" s="5"/>
      <c r="AQ985" s="5"/>
      <c r="AS985" s="5"/>
    </row>
    <row r="986" spans="1:45" x14ac:dyDescent="0.35">
      <c r="A986" s="3" t="str">
        <f t="shared" si="15"/>
        <v/>
      </c>
      <c r="B986" s="4"/>
      <c r="AM986" s="5"/>
      <c r="AO986" s="5"/>
      <c r="AQ986" s="5"/>
      <c r="AS986" s="5"/>
    </row>
    <row r="987" spans="1:45" x14ac:dyDescent="0.35">
      <c r="A987" s="3" t="str">
        <f t="shared" si="15"/>
        <v/>
      </c>
      <c r="B987" s="4"/>
      <c r="AM987" s="5"/>
      <c r="AO987" s="5"/>
      <c r="AQ987" s="5"/>
      <c r="AS987" s="5"/>
    </row>
    <row r="988" spans="1:45" x14ac:dyDescent="0.35">
      <c r="A988" s="3" t="str">
        <f t="shared" si="15"/>
        <v/>
      </c>
      <c r="B988" s="4"/>
      <c r="AM988" s="5"/>
      <c r="AO988" s="5"/>
      <c r="AQ988" s="5"/>
      <c r="AS988" s="5"/>
    </row>
    <row r="989" spans="1:45" x14ac:dyDescent="0.35">
      <c r="A989" s="3" t="str">
        <f t="shared" si="15"/>
        <v/>
      </c>
      <c r="B989" s="4"/>
      <c r="AM989" s="5"/>
      <c r="AO989" s="5"/>
      <c r="AQ989" s="5"/>
      <c r="AS989" s="5"/>
    </row>
    <row r="990" spans="1:45" x14ac:dyDescent="0.35">
      <c r="A990" s="3" t="str">
        <f t="shared" si="15"/>
        <v/>
      </c>
      <c r="B990" s="4"/>
      <c r="AM990" s="5"/>
      <c r="AO990" s="5"/>
      <c r="AQ990" s="5"/>
      <c r="AS990" s="5"/>
    </row>
    <row r="991" spans="1:45" x14ac:dyDescent="0.35">
      <c r="A991" s="3" t="str">
        <f t="shared" si="15"/>
        <v/>
      </c>
      <c r="B991" s="4"/>
      <c r="AM991" s="5"/>
      <c r="AO991" s="5"/>
      <c r="AQ991" s="5"/>
      <c r="AS991" s="5"/>
    </row>
    <row r="992" spans="1:45" x14ac:dyDescent="0.35">
      <c r="A992" s="3" t="str">
        <f t="shared" si="15"/>
        <v/>
      </c>
      <c r="B992" s="4"/>
      <c r="AM992" s="5"/>
      <c r="AO992" s="5"/>
      <c r="AQ992" s="5"/>
      <c r="AS992" s="5"/>
    </row>
    <row r="993" spans="1:45" x14ac:dyDescent="0.35">
      <c r="A993" s="3" t="str">
        <f t="shared" si="15"/>
        <v/>
      </c>
      <c r="B993" s="4"/>
      <c r="AM993" s="5"/>
      <c r="AO993" s="5"/>
      <c r="AQ993" s="5"/>
      <c r="AS993" s="5"/>
    </row>
    <row r="994" spans="1:45" x14ac:dyDescent="0.35">
      <c r="A994" s="3" t="str">
        <f t="shared" si="15"/>
        <v/>
      </c>
      <c r="B994" s="4"/>
      <c r="AM994" s="5"/>
      <c r="AO994" s="5"/>
      <c r="AQ994" s="5"/>
      <c r="AS994" s="5"/>
    </row>
    <row r="995" spans="1:45" x14ac:dyDescent="0.35">
      <c r="A995" s="3" t="str">
        <f t="shared" si="15"/>
        <v/>
      </c>
      <c r="B995" s="4"/>
      <c r="AM995" s="5"/>
      <c r="AO995" s="5"/>
      <c r="AQ995" s="5"/>
      <c r="AS995" s="5"/>
    </row>
    <row r="996" spans="1:45" x14ac:dyDescent="0.35">
      <c r="A996" s="3" t="str">
        <f t="shared" si="15"/>
        <v/>
      </c>
      <c r="B996" s="4"/>
      <c r="AM996" s="5"/>
      <c r="AO996" s="5"/>
      <c r="AQ996" s="5"/>
      <c r="AS996" s="5"/>
    </row>
    <row r="997" spans="1:45" x14ac:dyDescent="0.35">
      <c r="A997" s="3" t="str">
        <f t="shared" si="15"/>
        <v/>
      </c>
      <c r="B997" s="4"/>
      <c r="AM997" s="5"/>
      <c r="AO997" s="5"/>
      <c r="AQ997" s="5"/>
      <c r="AS997" s="5"/>
    </row>
    <row r="998" spans="1:45" x14ac:dyDescent="0.35">
      <c r="A998" s="3" t="str">
        <f t="shared" si="15"/>
        <v/>
      </c>
      <c r="B998" s="4"/>
      <c r="AM998" s="5"/>
      <c r="AO998" s="5"/>
      <c r="AQ998" s="5"/>
      <c r="AS998" s="5"/>
    </row>
    <row r="999" spans="1:45" x14ac:dyDescent="0.35">
      <c r="A999" s="3" t="str">
        <f t="shared" si="15"/>
        <v/>
      </c>
      <c r="B999" s="4"/>
      <c r="AM999" s="5"/>
      <c r="AO999" s="5"/>
    </row>
    <row r="1000" spans="1:45" x14ac:dyDescent="0.35">
      <c r="A1000" s="3" t="str">
        <f t="shared" si="15"/>
        <v/>
      </c>
      <c r="B1000" s="4"/>
      <c r="AM1000" s="5"/>
      <c r="AO1000" s="5"/>
    </row>
    <row r="1001" spans="1:45" x14ac:dyDescent="0.35">
      <c r="A1001" s="3" t="str">
        <f t="shared" si="15"/>
        <v/>
      </c>
      <c r="B1001" s="4"/>
      <c r="AM1001" s="5"/>
      <c r="AO1001" s="5"/>
    </row>
    <row r="1002" spans="1:45" x14ac:dyDescent="0.35">
      <c r="A1002" s="3" t="str">
        <f t="shared" si="15"/>
        <v/>
      </c>
      <c r="B1002" s="4"/>
      <c r="AM1002" s="5"/>
      <c r="AO1002" s="5"/>
    </row>
    <row r="1003" spans="1:45" x14ac:dyDescent="0.35">
      <c r="A1003" s="3" t="str">
        <f t="shared" si="15"/>
        <v/>
      </c>
      <c r="B1003" s="4"/>
      <c r="AM1003" s="5"/>
      <c r="AO1003" s="5"/>
    </row>
    <row r="1004" spans="1:45" x14ac:dyDescent="0.35">
      <c r="A1004" s="3" t="str">
        <f t="shared" si="15"/>
        <v/>
      </c>
      <c r="B1004" s="4"/>
      <c r="AM1004" s="5"/>
      <c r="AO1004" s="5"/>
    </row>
    <row r="1005" spans="1:45" x14ac:dyDescent="0.35">
      <c r="A1005" s="3" t="str">
        <f t="shared" si="15"/>
        <v/>
      </c>
      <c r="B1005" s="4"/>
      <c r="AM1005" s="5"/>
      <c r="AO1005" s="5"/>
    </row>
    <row r="1006" spans="1:45" x14ac:dyDescent="0.35">
      <c r="A1006" s="3" t="str">
        <f t="shared" si="15"/>
        <v/>
      </c>
      <c r="B1006" s="4"/>
      <c r="AM1006" s="5"/>
      <c r="AO1006" s="5"/>
    </row>
    <row r="1007" spans="1:45" x14ac:dyDescent="0.35">
      <c r="A1007" s="3" t="str">
        <f t="shared" si="15"/>
        <v/>
      </c>
      <c r="B1007" s="4"/>
      <c r="AM1007" s="5"/>
      <c r="AO1007" s="5"/>
    </row>
    <row r="1008" spans="1:45" x14ac:dyDescent="0.35">
      <c r="A1008" s="3" t="str">
        <f t="shared" si="15"/>
        <v/>
      </c>
      <c r="B1008" s="4"/>
      <c r="AM1008" s="5"/>
      <c r="AO1008" s="5"/>
    </row>
    <row r="1009" spans="1:41" x14ac:dyDescent="0.35">
      <c r="A1009" s="3" t="str">
        <f t="shared" si="15"/>
        <v/>
      </c>
      <c r="B1009" s="4"/>
      <c r="AM1009" s="5"/>
      <c r="AO1009" s="5"/>
    </row>
    <row r="1010" spans="1:41" x14ac:dyDescent="0.35">
      <c r="A1010" s="3" t="str">
        <f t="shared" si="15"/>
        <v/>
      </c>
      <c r="B1010" s="4"/>
      <c r="AM1010" s="5"/>
      <c r="AO1010" s="5"/>
    </row>
    <row r="1011" spans="1:41" x14ac:dyDescent="0.35">
      <c r="A1011" s="3" t="str">
        <f t="shared" si="15"/>
        <v/>
      </c>
      <c r="B1011" s="4"/>
      <c r="AM1011" s="5"/>
      <c r="AO1011" s="5"/>
    </row>
    <row r="1012" spans="1:41" x14ac:dyDescent="0.35">
      <c r="A1012" s="3" t="str">
        <f t="shared" si="15"/>
        <v/>
      </c>
      <c r="B1012" s="4"/>
      <c r="AM1012" s="5"/>
      <c r="AO1012" s="5"/>
    </row>
    <row r="1013" spans="1:41" x14ac:dyDescent="0.35">
      <c r="A1013" s="3" t="str">
        <f t="shared" si="15"/>
        <v/>
      </c>
      <c r="B1013" s="4"/>
      <c r="AM1013" s="5"/>
      <c r="AO1013" s="5"/>
    </row>
    <row r="1014" spans="1:41" x14ac:dyDescent="0.35">
      <c r="A1014" s="3" t="str">
        <f t="shared" si="15"/>
        <v/>
      </c>
      <c r="B1014" s="4"/>
      <c r="AM1014" s="5"/>
      <c r="AO1014" s="5"/>
    </row>
    <row r="1015" spans="1:41" x14ac:dyDescent="0.35">
      <c r="A1015" s="3" t="str">
        <f t="shared" si="15"/>
        <v/>
      </c>
      <c r="B1015" s="4"/>
      <c r="AM1015" s="5"/>
      <c r="AO1015" s="5"/>
    </row>
    <row r="1016" spans="1:41" x14ac:dyDescent="0.35">
      <c r="A1016" s="3" t="str">
        <f t="shared" si="15"/>
        <v/>
      </c>
      <c r="B1016" s="4"/>
      <c r="AM1016" s="5"/>
      <c r="AO1016" s="5"/>
    </row>
    <row r="1017" spans="1:41" x14ac:dyDescent="0.35">
      <c r="A1017" s="3" t="str">
        <f t="shared" si="15"/>
        <v/>
      </c>
      <c r="B1017" s="4"/>
      <c r="AM1017" s="5"/>
      <c r="AO1017" s="5"/>
    </row>
    <row r="1018" spans="1:41" x14ac:dyDescent="0.35">
      <c r="A1018" s="3" t="str">
        <f t="shared" si="15"/>
        <v/>
      </c>
      <c r="B1018" s="4"/>
      <c r="AM1018" s="5"/>
      <c r="AO1018" s="5"/>
    </row>
    <row r="1019" spans="1:41" x14ac:dyDescent="0.35">
      <c r="A1019" s="3" t="str">
        <f t="shared" si="15"/>
        <v/>
      </c>
      <c r="B1019" s="4"/>
      <c r="AM1019" s="5"/>
      <c r="AO1019" s="5"/>
    </row>
    <row r="1020" spans="1:41" x14ac:dyDescent="0.35">
      <c r="A1020" s="3" t="str">
        <f t="shared" si="15"/>
        <v/>
      </c>
      <c r="B1020" s="4"/>
      <c r="AM1020" s="5"/>
      <c r="AO1020" s="5"/>
    </row>
    <row r="1021" spans="1:41" x14ac:dyDescent="0.35">
      <c r="A1021" s="3" t="str">
        <f t="shared" si="15"/>
        <v/>
      </c>
      <c r="B1021" s="4"/>
      <c r="AM1021" s="5"/>
      <c r="AO1021" s="5"/>
    </row>
    <row r="1022" spans="1:41" x14ac:dyDescent="0.35">
      <c r="A1022" s="3" t="str">
        <f t="shared" si="15"/>
        <v/>
      </c>
      <c r="B1022" s="4"/>
      <c r="AM1022" s="5"/>
      <c r="AO1022" s="5"/>
    </row>
    <row r="1023" spans="1:41" x14ac:dyDescent="0.35">
      <c r="A1023" s="3" t="str">
        <f t="shared" si="15"/>
        <v/>
      </c>
      <c r="B1023" s="4"/>
      <c r="AM1023" s="5"/>
      <c r="AO1023" s="5"/>
    </row>
    <row r="1024" spans="1:41" x14ac:dyDescent="0.35">
      <c r="A1024" s="3" t="str">
        <f t="shared" si="15"/>
        <v/>
      </c>
      <c r="B1024" s="4"/>
      <c r="AM1024" s="5"/>
      <c r="AO1024" s="5"/>
    </row>
    <row r="1025" spans="1:41" x14ac:dyDescent="0.35">
      <c r="A1025" s="3" t="str">
        <f t="shared" si="15"/>
        <v/>
      </c>
      <c r="B1025" s="4"/>
      <c r="AM1025" s="5"/>
      <c r="AO1025" s="5"/>
    </row>
    <row r="1026" spans="1:41" x14ac:dyDescent="0.35">
      <c r="A1026" s="3" t="str">
        <f t="shared" ref="A1026:A1089" si="16">IF(J1026="","",CONCATENATE(J1026," ",I1026))</f>
        <v/>
      </c>
      <c r="B1026" s="4"/>
      <c r="AM1026" s="5"/>
      <c r="AO1026" s="5"/>
    </row>
    <row r="1027" spans="1:41" x14ac:dyDescent="0.35">
      <c r="A1027" s="3" t="str">
        <f t="shared" si="16"/>
        <v/>
      </c>
      <c r="B1027" s="4"/>
      <c r="AM1027" s="5"/>
      <c r="AO1027" s="5"/>
    </row>
    <row r="1028" spans="1:41" x14ac:dyDescent="0.35">
      <c r="A1028" s="3" t="str">
        <f t="shared" si="16"/>
        <v/>
      </c>
      <c r="B1028" s="4"/>
      <c r="AM1028" s="5"/>
      <c r="AO1028" s="5"/>
    </row>
    <row r="1029" spans="1:41" x14ac:dyDescent="0.35">
      <c r="A1029" s="3" t="str">
        <f t="shared" si="16"/>
        <v/>
      </c>
      <c r="B1029" s="4"/>
      <c r="AM1029" s="5"/>
      <c r="AO1029" s="5"/>
    </row>
    <row r="1030" spans="1:41" x14ac:dyDescent="0.35">
      <c r="A1030" s="3" t="str">
        <f t="shared" si="16"/>
        <v/>
      </c>
      <c r="B1030" s="4"/>
      <c r="AM1030" s="5"/>
      <c r="AO1030" s="5"/>
    </row>
    <row r="1031" spans="1:41" x14ac:dyDescent="0.35">
      <c r="A1031" s="3" t="str">
        <f t="shared" si="16"/>
        <v/>
      </c>
      <c r="B1031" s="4"/>
      <c r="AM1031" s="5"/>
      <c r="AO1031" s="5"/>
    </row>
    <row r="1032" spans="1:41" x14ac:dyDescent="0.35">
      <c r="A1032" s="3" t="str">
        <f t="shared" si="16"/>
        <v/>
      </c>
      <c r="B1032" s="4"/>
      <c r="AM1032" s="5"/>
      <c r="AO1032" s="5"/>
    </row>
    <row r="1033" spans="1:41" x14ac:dyDescent="0.35">
      <c r="A1033" s="3" t="str">
        <f t="shared" si="16"/>
        <v/>
      </c>
      <c r="B1033" s="4"/>
      <c r="AM1033" s="5"/>
      <c r="AO1033" s="5"/>
    </row>
    <row r="1034" spans="1:41" x14ac:dyDescent="0.35">
      <c r="A1034" s="3" t="str">
        <f t="shared" si="16"/>
        <v/>
      </c>
      <c r="B1034" s="4"/>
      <c r="AM1034" s="5"/>
      <c r="AO1034" s="5"/>
    </row>
    <row r="1035" spans="1:41" x14ac:dyDescent="0.35">
      <c r="A1035" s="3" t="str">
        <f t="shared" si="16"/>
        <v/>
      </c>
      <c r="B1035" s="4"/>
      <c r="AM1035" s="5"/>
      <c r="AO1035" s="5"/>
    </row>
    <row r="1036" spans="1:41" x14ac:dyDescent="0.35">
      <c r="A1036" s="3" t="str">
        <f t="shared" si="16"/>
        <v/>
      </c>
      <c r="B1036" s="4"/>
      <c r="AM1036" s="5"/>
      <c r="AO1036" s="5"/>
    </row>
    <row r="1037" spans="1:41" x14ac:dyDescent="0.35">
      <c r="A1037" s="3" t="str">
        <f t="shared" si="16"/>
        <v/>
      </c>
      <c r="B1037" s="4"/>
      <c r="AM1037" s="5"/>
      <c r="AO1037" s="5"/>
    </row>
    <row r="1038" spans="1:41" x14ac:dyDescent="0.35">
      <c r="A1038" s="3" t="str">
        <f t="shared" si="16"/>
        <v/>
      </c>
      <c r="B1038" s="4"/>
      <c r="AM1038" s="5"/>
      <c r="AO1038" s="5"/>
    </row>
    <row r="1039" spans="1:41" x14ac:dyDescent="0.35">
      <c r="A1039" s="3" t="str">
        <f t="shared" si="16"/>
        <v/>
      </c>
      <c r="B1039" s="4"/>
      <c r="AM1039" s="5"/>
      <c r="AO1039" s="5"/>
    </row>
    <row r="1040" spans="1:41" x14ac:dyDescent="0.35">
      <c r="A1040" s="3" t="str">
        <f t="shared" si="16"/>
        <v/>
      </c>
      <c r="B1040" s="4"/>
      <c r="AM1040" s="5"/>
      <c r="AO1040" s="5"/>
    </row>
    <row r="1041" spans="1:41" x14ac:dyDescent="0.35">
      <c r="A1041" s="3" t="str">
        <f t="shared" si="16"/>
        <v/>
      </c>
      <c r="B1041" s="4"/>
      <c r="AM1041" s="5"/>
      <c r="AO1041" s="5"/>
    </row>
    <row r="1042" spans="1:41" x14ac:dyDescent="0.35">
      <c r="A1042" s="3" t="str">
        <f t="shared" si="16"/>
        <v/>
      </c>
      <c r="B1042" s="4"/>
      <c r="AM1042" s="5"/>
      <c r="AO1042" s="5"/>
    </row>
    <row r="1043" spans="1:41" x14ac:dyDescent="0.35">
      <c r="A1043" s="3" t="str">
        <f t="shared" si="16"/>
        <v/>
      </c>
      <c r="B1043" s="4"/>
      <c r="AM1043" s="5"/>
      <c r="AO1043" s="5"/>
    </row>
    <row r="1044" spans="1:41" x14ac:dyDescent="0.35">
      <c r="A1044" s="3" t="str">
        <f t="shared" si="16"/>
        <v/>
      </c>
      <c r="B1044" s="4"/>
      <c r="AM1044" s="5"/>
      <c r="AO1044" s="5"/>
    </row>
    <row r="1045" spans="1:41" x14ac:dyDescent="0.35">
      <c r="A1045" s="3" t="str">
        <f t="shared" si="16"/>
        <v/>
      </c>
      <c r="B1045" s="4"/>
      <c r="AM1045" s="5"/>
      <c r="AO1045" s="5"/>
    </row>
    <row r="1046" spans="1:41" x14ac:dyDescent="0.35">
      <c r="A1046" s="3" t="str">
        <f t="shared" si="16"/>
        <v/>
      </c>
      <c r="B1046" s="4"/>
      <c r="AM1046" s="5"/>
      <c r="AO1046" s="5"/>
    </row>
    <row r="1047" spans="1:41" x14ac:dyDescent="0.35">
      <c r="A1047" s="3" t="str">
        <f t="shared" si="16"/>
        <v/>
      </c>
      <c r="B1047" s="4"/>
      <c r="AM1047" s="5"/>
      <c r="AO1047" s="5"/>
    </row>
    <row r="1048" spans="1:41" x14ac:dyDescent="0.35">
      <c r="A1048" s="3" t="str">
        <f t="shared" si="16"/>
        <v/>
      </c>
      <c r="B1048" s="4"/>
      <c r="AM1048" s="5"/>
      <c r="AO1048" s="5"/>
    </row>
    <row r="1049" spans="1:41" x14ac:dyDescent="0.35">
      <c r="A1049" s="3" t="str">
        <f t="shared" si="16"/>
        <v/>
      </c>
      <c r="B1049" s="4"/>
      <c r="AM1049" s="5"/>
      <c r="AO1049" s="5"/>
    </row>
    <row r="1050" spans="1:41" x14ac:dyDescent="0.35">
      <c r="A1050" s="3" t="str">
        <f t="shared" si="16"/>
        <v/>
      </c>
      <c r="B1050" s="4"/>
      <c r="AM1050" s="5"/>
      <c r="AO1050" s="5"/>
    </row>
    <row r="1051" spans="1:41" x14ac:dyDescent="0.35">
      <c r="A1051" s="3" t="str">
        <f t="shared" si="16"/>
        <v/>
      </c>
      <c r="B1051" s="4"/>
      <c r="AM1051" s="5"/>
      <c r="AO1051" s="5"/>
    </row>
    <row r="1052" spans="1:41" x14ac:dyDescent="0.35">
      <c r="A1052" s="3" t="str">
        <f t="shared" si="16"/>
        <v/>
      </c>
      <c r="B1052" s="4"/>
      <c r="AM1052" s="5"/>
      <c r="AO1052" s="5"/>
    </row>
    <row r="1053" spans="1:41" x14ac:dyDescent="0.35">
      <c r="A1053" s="3" t="str">
        <f t="shared" si="16"/>
        <v/>
      </c>
      <c r="B1053" s="4"/>
      <c r="AM1053" s="5"/>
      <c r="AO1053" s="5"/>
    </row>
    <row r="1054" spans="1:41" x14ac:dyDescent="0.35">
      <c r="A1054" s="3" t="str">
        <f t="shared" si="16"/>
        <v/>
      </c>
      <c r="B1054" s="4"/>
      <c r="AM1054" s="5"/>
      <c r="AO1054" s="5"/>
    </row>
    <row r="1055" spans="1:41" x14ac:dyDescent="0.35">
      <c r="A1055" s="3" t="str">
        <f t="shared" si="16"/>
        <v/>
      </c>
      <c r="B1055" s="4"/>
      <c r="AM1055" s="5"/>
      <c r="AO1055" s="5"/>
    </row>
    <row r="1056" spans="1:41" x14ac:dyDescent="0.35">
      <c r="A1056" s="3" t="str">
        <f t="shared" si="16"/>
        <v/>
      </c>
      <c r="B1056" s="4"/>
      <c r="AM1056" s="5"/>
      <c r="AO1056" s="5"/>
    </row>
    <row r="1057" spans="1:45" x14ac:dyDescent="0.35">
      <c r="A1057" s="3" t="str">
        <f t="shared" si="16"/>
        <v/>
      </c>
      <c r="B1057" s="4"/>
      <c r="AM1057" s="5"/>
      <c r="AO1057" s="5"/>
    </row>
    <row r="1058" spans="1:45" x14ac:dyDescent="0.35">
      <c r="A1058" s="3" t="str">
        <f t="shared" si="16"/>
        <v/>
      </c>
      <c r="B1058" s="4"/>
      <c r="AM1058" s="5"/>
      <c r="AO1058" s="5"/>
    </row>
    <row r="1059" spans="1:45" x14ac:dyDescent="0.35">
      <c r="A1059" s="3" t="str">
        <f t="shared" si="16"/>
        <v/>
      </c>
      <c r="B1059" s="4"/>
      <c r="AM1059" s="5"/>
      <c r="AO1059" s="5"/>
    </row>
    <row r="1060" spans="1:45" x14ac:dyDescent="0.35">
      <c r="A1060" s="3" t="str">
        <f t="shared" si="16"/>
        <v/>
      </c>
      <c r="B1060" s="4"/>
      <c r="AM1060" s="5"/>
    </row>
    <row r="1061" spans="1:45" x14ac:dyDescent="0.35">
      <c r="A1061" s="3" t="str">
        <f t="shared" si="16"/>
        <v/>
      </c>
      <c r="B1061" s="4"/>
      <c r="AM1061" s="5"/>
      <c r="AO1061" s="5"/>
      <c r="AQ1061" s="5"/>
      <c r="AS1061" s="5"/>
    </row>
    <row r="1062" spans="1:45" x14ac:dyDescent="0.35">
      <c r="A1062" s="3" t="str">
        <f t="shared" si="16"/>
        <v/>
      </c>
      <c r="B1062" s="4"/>
      <c r="AM1062" s="5"/>
      <c r="AO1062" s="5"/>
      <c r="AQ1062" s="5"/>
      <c r="AS1062" s="5"/>
    </row>
    <row r="1063" spans="1:45" x14ac:dyDescent="0.35">
      <c r="A1063" s="3" t="str">
        <f t="shared" si="16"/>
        <v/>
      </c>
      <c r="B1063" s="4"/>
      <c r="AM1063" s="5"/>
      <c r="AO1063" s="5"/>
      <c r="AQ1063" s="5"/>
      <c r="AS1063" s="5"/>
    </row>
    <row r="1064" spans="1:45" x14ac:dyDescent="0.35">
      <c r="A1064" s="3" t="str">
        <f t="shared" si="16"/>
        <v/>
      </c>
      <c r="B1064" s="4"/>
      <c r="AM1064" s="5"/>
      <c r="AO1064" s="5"/>
      <c r="AQ1064" s="5"/>
      <c r="AS1064" s="5"/>
    </row>
    <row r="1065" spans="1:45" x14ac:dyDescent="0.35">
      <c r="A1065" s="3" t="str">
        <f t="shared" si="16"/>
        <v/>
      </c>
      <c r="B1065" s="4"/>
      <c r="AM1065" s="5"/>
      <c r="AO1065" s="5"/>
      <c r="AQ1065" s="5"/>
      <c r="AS1065" s="5"/>
    </row>
    <row r="1066" spans="1:45" x14ac:dyDescent="0.35">
      <c r="A1066" s="3" t="str">
        <f t="shared" si="16"/>
        <v/>
      </c>
      <c r="B1066" s="4"/>
      <c r="AM1066" s="5"/>
      <c r="AO1066" s="5"/>
      <c r="AQ1066" s="5"/>
      <c r="AS1066" s="5"/>
    </row>
    <row r="1067" spans="1:45" x14ac:dyDescent="0.35">
      <c r="A1067" s="3" t="str">
        <f t="shared" si="16"/>
        <v/>
      </c>
      <c r="B1067" s="4"/>
      <c r="AM1067" s="5"/>
      <c r="AO1067" s="5"/>
      <c r="AQ1067" s="5"/>
      <c r="AS1067" s="5"/>
    </row>
    <row r="1068" spans="1:45" x14ac:dyDescent="0.35">
      <c r="A1068" s="3" t="str">
        <f t="shared" si="16"/>
        <v/>
      </c>
      <c r="B1068" s="4"/>
      <c r="AM1068" s="5"/>
      <c r="AO1068" s="5"/>
      <c r="AQ1068" s="5"/>
      <c r="AS1068" s="5"/>
    </row>
    <row r="1069" spans="1:45" x14ac:dyDescent="0.35">
      <c r="A1069" s="3" t="str">
        <f t="shared" si="16"/>
        <v/>
      </c>
      <c r="B1069" s="4"/>
      <c r="AM1069" s="5"/>
      <c r="AO1069" s="5"/>
      <c r="AQ1069" s="5"/>
      <c r="AS1069" s="5"/>
    </row>
    <row r="1070" spans="1:45" x14ac:dyDescent="0.35">
      <c r="A1070" s="3" t="str">
        <f t="shared" si="16"/>
        <v/>
      </c>
      <c r="B1070" s="4"/>
      <c r="AM1070" s="5"/>
      <c r="AO1070" s="5"/>
      <c r="AQ1070" s="5"/>
      <c r="AS1070" s="5"/>
    </row>
    <row r="1071" spans="1:45" x14ac:dyDescent="0.35">
      <c r="A1071" s="3" t="str">
        <f t="shared" si="16"/>
        <v/>
      </c>
      <c r="B1071" s="4"/>
      <c r="AM1071" s="5"/>
      <c r="AO1071" s="5"/>
      <c r="AQ1071" s="5"/>
      <c r="AS1071" s="5"/>
    </row>
    <row r="1072" spans="1:45" x14ac:dyDescent="0.35">
      <c r="A1072" s="3" t="str">
        <f t="shared" si="16"/>
        <v/>
      </c>
      <c r="B1072" s="4"/>
      <c r="AM1072" s="5"/>
      <c r="AO1072" s="5"/>
      <c r="AQ1072" s="5"/>
      <c r="AS1072" s="5"/>
    </row>
    <row r="1073" spans="1:45" x14ac:dyDescent="0.35">
      <c r="A1073" s="3" t="str">
        <f t="shared" si="16"/>
        <v/>
      </c>
      <c r="B1073" s="4"/>
      <c r="AM1073" s="5"/>
      <c r="AO1073" s="5"/>
      <c r="AQ1073" s="5"/>
      <c r="AS1073" s="5"/>
    </row>
    <row r="1074" spans="1:45" x14ac:dyDescent="0.35">
      <c r="A1074" s="3" t="str">
        <f t="shared" si="16"/>
        <v/>
      </c>
      <c r="B1074" s="4"/>
      <c r="AM1074" s="5"/>
      <c r="AO1074" s="5"/>
      <c r="AQ1074" s="5"/>
      <c r="AS1074" s="5"/>
    </row>
    <row r="1075" spans="1:45" x14ac:dyDescent="0.35">
      <c r="A1075" s="3" t="str">
        <f t="shared" si="16"/>
        <v/>
      </c>
      <c r="B1075" s="4"/>
      <c r="AM1075" s="5"/>
      <c r="AO1075" s="5"/>
      <c r="AQ1075" s="5"/>
      <c r="AS1075" s="5"/>
    </row>
    <row r="1076" spans="1:45" x14ac:dyDescent="0.35">
      <c r="A1076" s="3" t="str">
        <f t="shared" si="16"/>
        <v/>
      </c>
      <c r="B1076" s="4"/>
      <c r="AM1076" s="5"/>
      <c r="AO1076" s="5"/>
      <c r="AQ1076" s="5"/>
      <c r="AS1076" s="5"/>
    </row>
    <row r="1077" spans="1:45" x14ac:dyDescent="0.35">
      <c r="A1077" s="3" t="str">
        <f t="shared" si="16"/>
        <v/>
      </c>
      <c r="B1077" s="4"/>
      <c r="AM1077" s="5"/>
      <c r="AO1077" s="5"/>
      <c r="AQ1077" s="5"/>
      <c r="AS1077" s="5"/>
    </row>
    <row r="1078" spans="1:45" x14ac:dyDescent="0.35">
      <c r="A1078" s="3" t="str">
        <f t="shared" si="16"/>
        <v/>
      </c>
      <c r="B1078" s="4"/>
      <c r="AM1078" s="5"/>
      <c r="AO1078" s="5"/>
      <c r="AQ1078" s="5"/>
      <c r="AS1078" s="5"/>
    </row>
    <row r="1079" spans="1:45" x14ac:dyDescent="0.35">
      <c r="A1079" s="3" t="str">
        <f t="shared" si="16"/>
        <v/>
      </c>
      <c r="B1079" s="4"/>
      <c r="AM1079" s="5"/>
      <c r="AO1079" s="5"/>
      <c r="AQ1079" s="5"/>
      <c r="AS1079" s="5"/>
    </row>
    <row r="1080" spans="1:45" x14ac:dyDescent="0.35">
      <c r="A1080" s="3" t="str">
        <f t="shared" si="16"/>
        <v/>
      </c>
      <c r="B1080" s="4"/>
      <c r="AM1080" s="5"/>
      <c r="AO1080" s="5"/>
      <c r="AQ1080" s="5"/>
      <c r="AS1080" s="5"/>
    </row>
    <row r="1081" spans="1:45" x14ac:dyDescent="0.35">
      <c r="A1081" s="3" t="str">
        <f t="shared" si="16"/>
        <v/>
      </c>
      <c r="B1081" s="4"/>
      <c r="AM1081" s="5"/>
      <c r="AO1081" s="5"/>
      <c r="AQ1081" s="5"/>
      <c r="AS1081" s="5"/>
    </row>
    <row r="1082" spans="1:45" x14ac:dyDescent="0.35">
      <c r="A1082" s="3" t="str">
        <f t="shared" si="16"/>
        <v/>
      </c>
      <c r="B1082" s="4"/>
      <c r="AM1082" s="5"/>
      <c r="AO1082" s="5"/>
      <c r="AQ1082" s="5"/>
      <c r="AS1082" s="5"/>
    </row>
    <row r="1083" spans="1:45" x14ac:dyDescent="0.35">
      <c r="A1083" s="3" t="str">
        <f t="shared" si="16"/>
        <v/>
      </c>
      <c r="B1083" s="4"/>
      <c r="AM1083" s="5"/>
      <c r="AO1083" s="5"/>
      <c r="AQ1083" s="5"/>
      <c r="AS1083" s="5"/>
    </row>
    <row r="1084" spans="1:45" x14ac:dyDescent="0.35">
      <c r="A1084" s="3" t="str">
        <f t="shared" si="16"/>
        <v/>
      </c>
      <c r="B1084" s="4"/>
      <c r="AM1084" s="5"/>
      <c r="AO1084" s="5"/>
      <c r="AQ1084" s="5"/>
      <c r="AS1084" s="5"/>
    </row>
    <row r="1085" spans="1:45" x14ac:dyDescent="0.35">
      <c r="A1085" s="3" t="str">
        <f t="shared" si="16"/>
        <v/>
      </c>
      <c r="B1085" s="4"/>
      <c r="AM1085" s="5"/>
      <c r="AO1085" s="5"/>
      <c r="AQ1085" s="5"/>
      <c r="AS1085" s="5"/>
    </row>
    <row r="1086" spans="1:45" x14ac:dyDescent="0.35">
      <c r="A1086" s="3" t="str">
        <f t="shared" si="16"/>
        <v/>
      </c>
      <c r="B1086" s="4"/>
      <c r="AM1086" s="5"/>
      <c r="AO1086" s="5"/>
      <c r="AQ1086" s="5"/>
      <c r="AS1086" s="5"/>
    </row>
    <row r="1087" spans="1:45" x14ac:dyDescent="0.35">
      <c r="A1087" s="3" t="str">
        <f t="shared" si="16"/>
        <v/>
      </c>
      <c r="B1087" s="4"/>
      <c r="AM1087" s="5"/>
      <c r="AO1087" s="5"/>
      <c r="AQ1087" s="5"/>
      <c r="AS1087" s="5"/>
    </row>
    <row r="1088" spans="1:45" x14ac:dyDescent="0.35">
      <c r="A1088" s="3" t="str">
        <f t="shared" si="16"/>
        <v/>
      </c>
      <c r="B1088" s="4"/>
      <c r="AM1088" s="5"/>
      <c r="AO1088" s="5"/>
      <c r="AQ1088" s="5"/>
      <c r="AS1088" s="5"/>
    </row>
    <row r="1089" spans="1:45" x14ac:dyDescent="0.35">
      <c r="A1089" s="3" t="str">
        <f t="shared" si="16"/>
        <v/>
      </c>
      <c r="B1089" s="4"/>
      <c r="AM1089" s="5"/>
      <c r="AO1089" s="5"/>
      <c r="AQ1089" s="5"/>
      <c r="AS1089" s="5"/>
    </row>
    <row r="1090" spans="1:45" x14ac:dyDescent="0.35">
      <c r="A1090" s="3" t="str">
        <f t="shared" ref="A1090:A1153" si="17">IF(J1090="","",CONCATENATE(J1090," ",I1090))</f>
        <v/>
      </c>
      <c r="B1090" s="4"/>
      <c r="AM1090" s="5"/>
      <c r="AO1090" s="5"/>
      <c r="AQ1090" s="5"/>
      <c r="AS1090" s="5"/>
    </row>
    <row r="1091" spans="1:45" x14ac:dyDescent="0.35">
      <c r="A1091" s="3" t="str">
        <f t="shared" si="17"/>
        <v/>
      </c>
      <c r="B1091" s="4"/>
      <c r="AM1091" s="5"/>
      <c r="AO1091" s="5"/>
      <c r="AQ1091" s="5"/>
      <c r="AS1091" s="5"/>
    </row>
    <row r="1092" spans="1:45" x14ac:dyDescent="0.35">
      <c r="A1092" s="3" t="str">
        <f t="shared" si="17"/>
        <v/>
      </c>
      <c r="B1092" s="4"/>
      <c r="AM1092" s="5"/>
      <c r="AO1092" s="5"/>
      <c r="AQ1092" s="5"/>
      <c r="AS1092" s="5"/>
    </row>
    <row r="1093" spans="1:45" x14ac:dyDescent="0.35">
      <c r="A1093" s="3" t="str">
        <f t="shared" si="17"/>
        <v/>
      </c>
      <c r="B1093" s="4"/>
      <c r="AM1093" s="5"/>
      <c r="AO1093" s="5"/>
      <c r="AQ1093" s="5"/>
      <c r="AS1093" s="5"/>
    </row>
    <row r="1094" spans="1:45" x14ac:dyDescent="0.35">
      <c r="A1094" s="3" t="str">
        <f t="shared" si="17"/>
        <v/>
      </c>
      <c r="B1094" s="4"/>
      <c r="AM1094" s="5"/>
      <c r="AO1094" s="5"/>
      <c r="AQ1094" s="5"/>
      <c r="AS1094" s="5"/>
    </row>
    <row r="1095" spans="1:45" x14ac:dyDescent="0.35">
      <c r="A1095" s="3" t="str">
        <f t="shared" si="17"/>
        <v/>
      </c>
      <c r="B1095" s="4"/>
      <c r="AM1095" s="5"/>
      <c r="AO1095" s="5"/>
      <c r="AQ1095" s="5"/>
      <c r="AS1095" s="5"/>
    </row>
    <row r="1096" spans="1:45" x14ac:dyDescent="0.35">
      <c r="A1096" s="3" t="str">
        <f t="shared" si="17"/>
        <v/>
      </c>
      <c r="B1096" s="4"/>
      <c r="AM1096" s="5"/>
      <c r="AO1096" s="5"/>
      <c r="AQ1096" s="5"/>
      <c r="AS1096" s="5"/>
    </row>
    <row r="1097" spans="1:45" x14ac:dyDescent="0.35">
      <c r="A1097" s="3" t="str">
        <f t="shared" si="17"/>
        <v/>
      </c>
      <c r="B1097" s="4"/>
      <c r="AM1097" s="5"/>
      <c r="AO1097" s="5"/>
      <c r="AQ1097" s="5"/>
      <c r="AS1097" s="5"/>
    </row>
    <row r="1098" spans="1:45" x14ac:dyDescent="0.35">
      <c r="A1098" s="3" t="str">
        <f t="shared" si="17"/>
        <v/>
      </c>
      <c r="B1098" s="4"/>
      <c r="AM1098" s="5"/>
      <c r="AO1098" s="5"/>
      <c r="AQ1098" s="5"/>
      <c r="AS1098" s="5"/>
    </row>
    <row r="1099" spans="1:45" x14ac:dyDescent="0.35">
      <c r="A1099" s="3" t="str">
        <f t="shared" si="17"/>
        <v/>
      </c>
      <c r="B1099" s="4"/>
      <c r="AM1099" s="5"/>
      <c r="AO1099" s="5"/>
      <c r="AQ1099" s="5"/>
      <c r="AS1099" s="5"/>
    </row>
    <row r="1100" spans="1:45" x14ac:dyDescent="0.35">
      <c r="A1100" s="3" t="str">
        <f t="shared" si="17"/>
        <v/>
      </c>
      <c r="B1100" s="4"/>
      <c r="AM1100" s="5"/>
      <c r="AO1100" s="5"/>
      <c r="AQ1100" s="5"/>
      <c r="AS1100" s="5"/>
    </row>
    <row r="1101" spans="1:45" x14ac:dyDescent="0.35">
      <c r="A1101" s="3" t="str">
        <f t="shared" si="17"/>
        <v/>
      </c>
      <c r="B1101" s="4"/>
      <c r="AM1101" s="5"/>
      <c r="AO1101" s="5"/>
      <c r="AQ1101" s="5"/>
      <c r="AS1101" s="5"/>
    </row>
    <row r="1102" spans="1:45" x14ac:dyDescent="0.35">
      <c r="A1102" s="3" t="str">
        <f t="shared" si="17"/>
        <v/>
      </c>
      <c r="B1102" s="4"/>
      <c r="AM1102" s="5"/>
      <c r="AO1102" s="5"/>
      <c r="AQ1102" s="5"/>
      <c r="AS1102" s="5"/>
    </row>
    <row r="1103" spans="1:45" x14ac:dyDescent="0.35">
      <c r="A1103" s="3" t="str">
        <f t="shared" si="17"/>
        <v/>
      </c>
      <c r="B1103" s="4"/>
      <c r="AM1103" s="5"/>
      <c r="AO1103" s="5"/>
      <c r="AQ1103" s="5"/>
      <c r="AS1103" s="5"/>
    </row>
    <row r="1104" spans="1:45" x14ac:dyDescent="0.35">
      <c r="A1104" s="3" t="str">
        <f t="shared" si="17"/>
        <v/>
      </c>
      <c r="B1104" s="4"/>
      <c r="AM1104" s="5"/>
      <c r="AO1104" s="5"/>
      <c r="AQ1104" s="5"/>
      <c r="AS1104" s="5"/>
    </row>
    <row r="1105" spans="1:45" x14ac:dyDescent="0.35">
      <c r="A1105" s="3" t="str">
        <f t="shared" si="17"/>
        <v/>
      </c>
      <c r="B1105" s="4"/>
      <c r="AM1105" s="5"/>
      <c r="AO1105" s="5"/>
      <c r="AQ1105" s="5"/>
      <c r="AS1105" s="5"/>
    </row>
    <row r="1106" spans="1:45" x14ac:dyDescent="0.35">
      <c r="A1106" s="3" t="str">
        <f t="shared" si="17"/>
        <v/>
      </c>
      <c r="B1106" s="4"/>
      <c r="AM1106" s="5"/>
      <c r="AO1106" s="5"/>
      <c r="AQ1106" s="5"/>
      <c r="AS1106" s="5"/>
    </row>
    <row r="1107" spans="1:45" x14ac:dyDescent="0.35">
      <c r="A1107" s="3" t="str">
        <f t="shared" si="17"/>
        <v/>
      </c>
      <c r="B1107" s="4"/>
      <c r="AM1107" s="5"/>
      <c r="AO1107" s="5"/>
      <c r="AQ1107" s="5"/>
      <c r="AS1107" s="5"/>
    </row>
    <row r="1108" spans="1:45" x14ac:dyDescent="0.35">
      <c r="A1108" s="3" t="str">
        <f t="shared" si="17"/>
        <v/>
      </c>
      <c r="B1108" s="4"/>
      <c r="AM1108" s="5"/>
      <c r="AO1108" s="5"/>
      <c r="AQ1108" s="5"/>
      <c r="AS1108" s="5"/>
    </row>
    <row r="1109" spans="1:45" x14ac:dyDescent="0.35">
      <c r="A1109" s="3" t="str">
        <f t="shared" si="17"/>
        <v/>
      </c>
      <c r="B1109" s="4"/>
      <c r="AM1109" s="5"/>
      <c r="AO1109" s="5"/>
      <c r="AQ1109" s="5"/>
      <c r="AS1109" s="5"/>
    </row>
    <row r="1110" spans="1:45" x14ac:dyDescent="0.35">
      <c r="A1110" s="3" t="str">
        <f t="shared" si="17"/>
        <v/>
      </c>
      <c r="B1110" s="4"/>
      <c r="AM1110" s="5"/>
      <c r="AO1110" s="5"/>
      <c r="AQ1110" s="5"/>
      <c r="AS1110" s="5"/>
    </row>
    <row r="1111" spans="1:45" x14ac:dyDescent="0.35">
      <c r="A1111" s="3" t="str">
        <f t="shared" si="17"/>
        <v/>
      </c>
      <c r="B1111" s="4"/>
      <c r="AM1111" s="5"/>
      <c r="AO1111" s="5"/>
      <c r="AQ1111" s="5"/>
      <c r="AS1111" s="5"/>
    </row>
    <row r="1112" spans="1:45" x14ac:dyDescent="0.35">
      <c r="A1112" s="3" t="str">
        <f t="shared" si="17"/>
        <v/>
      </c>
      <c r="B1112" s="4"/>
      <c r="AM1112" s="5"/>
      <c r="AO1112" s="5"/>
      <c r="AQ1112" s="5"/>
      <c r="AS1112" s="5"/>
    </row>
    <row r="1113" spans="1:45" x14ac:dyDescent="0.35">
      <c r="A1113" s="3" t="str">
        <f t="shared" si="17"/>
        <v/>
      </c>
      <c r="B1113" s="4"/>
      <c r="AM1113" s="5"/>
      <c r="AO1113" s="5"/>
      <c r="AQ1113" s="5"/>
      <c r="AS1113" s="5"/>
    </row>
    <row r="1114" spans="1:45" x14ac:dyDescent="0.35">
      <c r="A1114" s="3" t="str">
        <f t="shared" si="17"/>
        <v/>
      </c>
      <c r="B1114" s="4"/>
      <c r="AM1114" s="5"/>
      <c r="AO1114" s="5"/>
      <c r="AQ1114" s="5"/>
      <c r="AS1114" s="5"/>
    </row>
    <row r="1115" spans="1:45" x14ac:dyDescent="0.35">
      <c r="A1115" s="3" t="str">
        <f t="shared" si="17"/>
        <v/>
      </c>
      <c r="B1115" s="4"/>
      <c r="AM1115" s="5"/>
      <c r="AO1115" s="5"/>
      <c r="AQ1115" s="5"/>
      <c r="AS1115" s="5"/>
    </row>
    <row r="1116" spans="1:45" x14ac:dyDescent="0.35">
      <c r="A1116" s="3" t="str">
        <f t="shared" si="17"/>
        <v/>
      </c>
      <c r="B1116" s="4"/>
      <c r="AM1116" s="5"/>
      <c r="AO1116" s="5"/>
      <c r="AQ1116" s="5"/>
      <c r="AS1116" s="5"/>
    </row>
    <row r="1117" spans="1:45" x14ac:dyDescent="0.35">
      <c r="A1117" s="3" t="str">
        <f t="shared" si="17"/>
        <v/>
      </c>
      <c r="B1117" s="4"/>
      <c r="AM1117" s="5"/>
      <c r="AO1117" s="5"/>
      <c r="AQ1117" s="5"/>
      <c r="AS1117" s="5"/>
    </row>
    <row r="1118" spans="1:45" x14ac:dyDescent="0.35">
      <c r="A1118" s="3" t="str">
        <f t="shared" si="17"/>
        <v/>
      </c>
      <c r="B1118" s="4"/>
      <c r="AM1118" s="5"/>
      <c r="AO1118" s="5"/>
      <c r="AQ1118" s="5"/>
      <c r="AS1118" s="5"/>
    </row>
    <row r="1119" spans="1:45" x14ac:dyDescent="0.35">
      <c r="A1119" s="3" t="str">
        <f t="shared" si="17"/>
        <v/>
      </c>
      <c r="B1119" s="4"/>
      <c r="AM1119" s="5"/>
      <c r="AO1119" s="5"/>
      <c r="AQ1119" s="5"/>
      <c r="AS1119" s="5"/>
    </row>
    <row r="1120" spans="1:45" x14ac:dyDescent="0.35">
      <c r="A1120" s="3" t="str">
        <f t="shared" si="17"/>
        <v/>
      </c>
      <c r="B1120" s="4"/>
      <c r="AM1120" s="5"/>
      <c r="AO1120" s="5"/>
      <c r="AQ1120" s="5"/>
      <c r="AS1120" s="5"/>
    </row>
    <row r="1121" spans="1:45" x14ac:dyDescent="0.35">
      <c r="A1121" s="3" t="str">
        <f t="shared" si="17"/>
        <v/>
      </c>
      <c r="B1121" s="4"/>
      <c r="AM1121" s="5"/>
      <c r="AO1121" s="5"/>
      <c r="AQ1121" s="5"/>
      <c r="AS1121" s="5"/>
    </row>
    <row r="1122" spans="1:45" x14ac:dyDescent="0.35">
      <c r="A1122" s="3" t="str">
        <f t="shared" si="17"/>
        <v/>
      </c>
      <c r="B1122" s="4"/>
      <c r="AM1122" s="5"/>
      <c r="AO1122" s="5"/>
      <c r="AQ1122" s="5"/>
      <c r="AS1122" s="5"/>
    </row>
    <row r="1123" spans="1:45" x14ac:dyDescent="0.35">
      <c r="A1123" s="3" t="str">
        <f t="shared" si="17"/>
        <v/>
      </c>
      <c r="B1123" s="4"/>
      <c r="AM1123" s="5"/>
      <c r="AO1123" s="5"/>
      <c r="AQ1123" s="5"/>
      <c r="AS1123" s="5"/>
    </row>
    <row r="1124" spans="1:45" x14ac:dyDescent="0.35">
      <c r="A1124" s="3" t="str">
        <f t="shared" si="17"/>
        <v/>
      </c>
      <c r="B1124" s="4"/>
      <c r="AM1124" s="5"/>
      <c r="AO1124" s="5"/>
      <c r="AQ1124" s="5"/>
      <c r="AS1124" s="5"/>
    </row>
    <row r="1125" spans="1:45" x14ac:dyDescent="0.35">
      <c r="A1125" s="3" t="str">
        <f t="shared" si="17"/>
        <v/>
      </c>
      <c r="B1125" s="4"/>
      <c r="AM1125" s="5"/>
      <c r="AO1125" s="5"/>
      <c r="AQ1125" s="5"/>
      <c r="AS1125" s="5"/>
    </row>
    <row r="1126" spans="1:45" x14ac:dyDescent="0.35">
      <c r="A1126" s="3" t="str">
        <f t="shared" si="17"/>
        <v/>
      </c>
      <c r="B1126" s="4"/>
      <c r="AM1126" s="5"/>
      <c r="AO1126" s="5"/>
      <c r="AQ1126" s="5"/>
      <c r="AS1126" s="5"/>
    </row>
    <row r="1127" spans="1:45" x14ac:dyDescent="0.35">
      <c r="A1127" s="3" t="str">
        <f t="shared" si="17"/>
        <v/>
      </c>
      <c r="B1127" s="4"/>
      <c r="AM1127" s="5"/>
      <c r="AO1127" s="5"/>
      <c r="AQ1127" s="5"/>
      <c r="AS1127" s="5"/>
    </row>
    <row r="1128" spans="1:45" x14ac:dyDescent="0.35">
      <c r="A1128" s="3" t="str">
        <f t="shared" si="17"/>
        <v/>
      </c>
      <c r="B1128" s="4"/>
      <c r="AM1128" s="5"/>
      <c r="AO1128" s="5"/>
      <c r="AQ1128" s="5"/>
      <c r="AS1128" s="5"/>
    </row>
    <row r="1129" spans="1:45" x14ac:dyDescent="0.35">
      <c r="A1129" s="3" t="str">
        <f t="shared" si="17"/>
        <v/>
      </c>
      <c r="B1129" s="4"/>
      <c r="AM1129" s="5"/>
      <c r="AO1129" s="5"/>
      <c r="AQ1129" s="5"/>
      <c r="AS1129" s="5"/>
    </row>
    <row r="1130" spans="1:45" x14ac:dyDescent="0.35">
      <c r="A1130" s="3" t="str">
        <f t="shared" si="17"/>
        <v/>
      </c>
      <c r="B1130" s="4"/>
      <c r="AM1130" s="5"/>
      <c r="AO1130" s="5"/>
      <c r="AQ1130" s="5"/>
      <c r="AS1130" s="5"/>
    </row>
    <row r="1131" spans="1:45" x14ac:dyDescent="0.35">
      <c r="A1131" s="3" t="str">
        <f t="shared" si="17"/>
        <v/>
      </c>
      <c r="B1131" s="4"/>
      <c r="AM1131" s="5"/>
      <c r="AO1131" s="5"/>
      <c r="AQ1131" s="5"/>
      <c r="AS1131" s="5"/>
    </row>
    <row r="1132" spans="1:45" x14ac:dyDescent="0.35">
      <c r="A1132" s="3" t="str">
        <f t="shared" si="17"/>
        <v/>
      </c>
      <c r="B1132" s="4"/>
      <c r="AM1132" s="5"/>
      <c r="AO1132" s="5"/>
      <c r="AQ1132" s="5"/>
      <c r="AS1132" s="5"/>
    </row>
    <row r="1133" spans="1:45" x14ac:dyDescent="0.35">
      <c r="A1133" s="3" t="str">
        <f t="shared" si="17"/>
        <v/>
      </c>
      <c r="B1133" s="4"/>
    </row>
    <row r="1134" spans="1:45" x14ac:dyDescent="0.35">
      <c r="A1134" s="3" t="str">
        <f t="shared" si="17"/>
        <v/>
      </c>
      <c r="B1134" s="4"/>
    </row>
    <row r="1135" spans="1:45" x14ac:dyDescent="0.35">
      <c r="A1135" s="3" t="str">
        <f t="shared" si="17"/>
        <v/>
      </c>
      <c r="B1135" s="4"/>
    </row>
    <row r="1136" spans="1:45" x14ac:dyDescent="0.35">
      <c r="A1136" s="3" t="str">
        <f t="shared" si="17"/>
        <v/>
      </c>
      <c r="B1136" s="4"/>
    </row>
    <row r="1137" spans="1:2" x14ac:dyDescent="0.35">
      <c r="A1137" s="3" t="str">
        <f t="shared" si="17"/>
        <v/>
      </c>
      <c r="B1137" s="4"/>
    </row>
    <row r="1138" spans="1:2" x14ac:dyDescent="0.35">
      <c r="A1138" s="3" t="str">
        <f t="shared" si="17"/>
        <v/>
      </c>
      <c r="B1138" s="4"/>
    </row>
    <row r="1139" spans="1:2" x14ac:dyDescent="0.35">
      <c r="A1139" s="3" t="str">
        <f t="shared" si="17"/>
        <v/>
      </c>
      <c r="B1139" s="4"/>
    </row>
    <row r="1140" spans="1:2" x14ac:dyDescent="0.35">
      <c r="A1140" s="3" t="str">
        <f t="shared" si="17"/>
        <v/>
      </c>
      <c r="B1140" s="4"/>
    </row>
    <row r="1141" spans="1:2" x14ac:dyDescent="0.35">
      <c r="A1141" s="3" t="str">
        <f t="shared" si="17"/>
        <v/>
      </c>
      <c r="B1141" s="4"/>
    </row>
    <row r="1142" spans="1:2" x14ac:dyDescent="0.35">
      <c r="A1142" s="3" t="str">
        <f t="shared" si="17"/>
        <v/>
      </c>
      <c r="B1142" s="4"/>
    </row>
    <row r="1143" spans="1:2" x14ac:dyDescent="0.35">
      <c r="A1143" s="3" t="str">
        <f t="shared" si="17"/>
        <v/>
      </c>
      <c r="B1143" s="4"/>
    </row>
    <row r="1144" spans="1:2" x14ac:dyDescent="0.35">
      <c r="A1144" s="3" t="str">
        <f t="shared" si="17"/>
        <v/>
      </c>
      <c r="B1144" s="4"/>
    </row>
    <row r="1145" spans="1:2" x14ac:dyDescent="0.35">
      <c r="A1145" s="3" t="str">
        <f t="shared" si="17"/>
        <v/>
      </c>
      <c r="B1145" s="4"/>
    </row>
    <row r="1146" spans="1:2" x14ac:dyDescent="0.35">
      <c r="A1146" s="3" t="str">
        <f t="shared" si="17"/>
        <v/>
      </c>
      <c r="B1146" s="4"/>
    </row>
    <row r="1147" spans="1:2" x14ac:dyDescent="0.35">
      <c r="A1147" s="3" t="str">
        <f t="shared" si="17"/>
        <v/>
      </c>
      <c r="B1147" s="4"/>
    </row>
    <row r="1148" spans="1:2" x14ac:dyDescent="0.35">
      <c r="A1148" s="3" t="str">
        <f t="shared" si="17"/>
        <v/>
      </c>
      <c r="B1148" s="4"/>
    </row>
    <row r="1149" spans="1:2" x14ac:dyDescent="0.35">
      <c r="A1149" s="3" t="str">
        <f t="shared" si="17"/>
        <v/>
      </c>
      <c r="B1149" s="4"/>
    </row>
    <row r="1150" spans="1:2" x14ac:dyDescent="0.35">
      <c r="A1150" s="3" t="str">
        <f t="shared" si="17"/>
        <v/>
      </c>
      <c r="B1150" s="4"/>
    </row>
    <row r="1151" spans="1:2" x14ac:dyDescent="0.35">
      <c r="A1151" s="3" t="str">
        <f t="shared" si="17"/>
        <v/>
      </c>
      <c r="B1151" s="4"/>
    </row>
    <row r="1152" spans="1:2" x14ac:dyDescent="0.35">
      <c r="A1152" s="3" t="str">
        <f t="shared" si="17"/>
        <v/>
      </c>
      <c r="B1152" s="4"/>
    </row>
    <row r="1153" spans="1:2" x14ac:dyDescent="0.35">
      <c r="A1153" s="3" t="str">
        <f t="shared" si="17"/>
        <v/>
      </c>
      <c r="B1153" s="4"/>
    </row>
    <row r="1154" spans="1:2" x14ac:dyDescent="0.35">
      <c r="A1154" s="3" t="str">
        <f t="shared" ref="A1154:A1217" si="18">IF(J1154="","",CONCATENATE(J1154," ",I1154))</f>
        <v/>
      </c>
      <c r="B1154" s="4"/>
    </row>
    <row r="1155" spans="1:2" x14ac:dyDescent="0.35">
      <c r="A1155" s="3" t="str">
        <f t="shared" si="18"/>
        <v/>
      </c>
      <c r="B1155" s="4"/>
    </row>
    <row r="1156" spans="1:2" x14ac:dyDescent="0.35">
      <c r="A1156" s="3" t="str">
        <f t="shared" si="18"/>
        <v/>
      </c>
      <c r="B1156" s="4"/>
    </row>
    <row r="1157" spans="1:2" x14ac:dyDescent="0.35">
      <c r="A1157" s="3" t="str">
        <f t="shared" si="18"/>
        <v/>
      </c>
      <c r="B1157" s="4"/>
    </row>
    <row r="1158" spans="1:2" x14ac:dyDescent="0.35">
      <c r="A1158" s="3" t="str">
        <f t="shared" si="18"/>
        <v/>
      </c>
      <c r="B1158" s="4"/>
    </row>
    <row r="1159" spans="1:2" x14ac:dyDescent="0.35">
      <c r="A1159" s="3" t="str">
        <f t="shared" si="18"/>
        <v/>
      </c>
      <c r="B1159" s="4"/>
    </row>
    <row r="1160" spans="1:2" x14ac:dyDescent="0.35">
      <c r="A1160" s="3" t="str">
        <f t="shared" si="18"/>
        <v/>
      </c>
      <c r="B1160" s="4"/>
    </row>
    <row r="1161" spans="1:2" x14ac:dyDescent="0.35">
      <c r="A1161" s="3" t="str">
        <f t="shared" si="18"/>
        <v/>
      </c>
      <c r="B1161" s="4"/>
    </row>
    <row r="1162" spans="1:2" x14ac:dyDescent="0.35">
      <c r="A1162" s="3" t="str">
        <f t="shared" si="18"/>
        <v/>
      </c>
      <c r="B1162" s="4"/>
    </row>
    <row r="1163" spans="1:2" x14ac:dyDescent="0.35">
      <c r="A1163" s="3" t="str">
        <f t="shared" si="18"/>
        <v/>
      </c>
      <c r="B1163" s="4"/>
    </row>
    <row r="1164" spans="1:2" x14ac:dyDescent="0.35">
      <c r="A1164" s="3" t="str">
        <f t="shared" si="18"/>
        <v/>
      </c>
      <c r="B1164" s="4"/>
    </row>
    <row r="1165" spans="1:2" x14ac:dyDescent="0.35">
      <c r="A1165" s="3" t="str">
        <f t="shared" si="18"/>
        <v/>
      </c>
      <c r="B1165" s="4"/>
    </row>
    <row r="1166" spans="1:2" x14ac:dyDescent="0.35">
      <c r="A1166" s="3" t="str">
        <f t="shared" si="18"/>
        <v/>
      </c>
      <c r="B1166" s="4"/>
    </row>
    <row r="1167" spans="1:2" x14ac:dyDescent="0.35">
      <c r="A1167" s="3" t="str">
        <f t="shared" si="18"/>
        <v/>
      </c>
      <c r="B1167" s="4"/>
    </row>
    <row r="1168" spans="1:2" x14ac:dyDescent="0.35">
      <c r="A1168" s="3" t="str">
        <f t="shared" si="18"/>
        <v/>
      </c>
      <c r="B1168" s="4"/>
    </row>
    <row r="1169" spans="1:2" x14ac:dyDescent="0.35">
      <c r="A1169" s="3" t="str">
        <f t="shared" si="18"/>
        <v/>
      </c>
      <c r="B1169" s="4"/>
    </row>
    <row r="1170" spans="1:2" x14ac:dyDescent="0.35">
      <c r="A1170" s="3" t="str">
        <f t="shared" si="18"/>
        <v/>
      </c>
      <c r="B1170" s="4"/>
    </row>
    <row r="1171" spans="1:2" x14ac:dyDescent="0.35">
      <c r="A1171" s="3" t="str">
        <f t="shared" si="18"/>
        <v/>
      </c>
      <c r="B1171" s="4"/>
    </row>
    <row r="1172" spans="1:2" x14ac:dyDescent="0.35">
      <c r="A1172" s="3" t="str">
        <f t="shared" si="18"/>
        <v/>
      </c>
      <c r="B1172" s="4"/>
    </row>
    <row r="1173" spans="1:2" x14ac:dyDescent="0.35">
      <c r="A1173" s="3" t="str">
        <f t="shared" si="18"/>
        <v/>
      </c>
      <c r="B1173" s="4"/>
    </row>
    <row r="1174" spans="1:2" x14ac:dyDescent="0.35">
      <c r="A1174" s="3" t="str">
        <f t="shared" si="18"/>
        <v/>
      </c>
      <c r="B1174" s="4"/>
    </row>
    <row r="1175" spans="1:2" x14ac:dyDescent="0.35">
      <c r="A1175" s="3" t="str">
        <f t="shared" si="18"/>
        <v/>
      </c>
      <c r="B1175" s="4"/>
    </row>
    <row r="1176" spans="1:2" x14ac:dyDescent="0.35">
      <c r="A1176" s="3" t="str">
        <f t="shared" si="18"/>
        <v/>
      </c>
      <c r="B1176" s="4"/>
    </row>
    <row r="1177" spans="1:2" x14ac:dyDescent="0.35">
      <c r="A1177" s="3" t="str">
        <f t="shared" si="18"/>
        <v/>
      </c>
      <c r="B1177" s="4"/>
    </row>
    <row r="1178" spans="1:2" x14ac:dyDescent="0.35">
      <c r="A1178" s="3" t="str">
        <f t="shared" si="18"/>
        <v/>
      </c>
      <c r="B1178" s="4"/>
    </row>
    <row r="1179" spans="1:2" x14ac:dyDescent="0.35">
      <c r="A1179" s="3" t="str">
        <f t="shared" si="18"/>
        <v/>
      </c>
      <c r="B1179" s="4"/>
    </row>
    <row r="1180" spans="1:2" x14ac:dyDescent="0.35">
      <c r="A1180" s="3" t="str">
        <f t="shared" si="18"/>
        <v/>
      </c>
      <c r="B1180" s="4"/>
    </row>
    <row r="1181" spans="1:2" x14ac:dyDescent="0.35">
      <c r="A1181" s="3" t="str">
        <f t="shared" si="18"/>
        <v/>
      </c>
      <c r="B1181" s="4"/>
    </row>
    <row r="1182" spans="1:2" x14ac:dyDescent="0.35">
      <c r="A1182" s="3" t="str">
        <f t="shared" si="18"/>
        <v/>
      </c>
      <c r="B1182" s="4"/>
    </row>
    <row r="1183" spans="1:2" x14ac:dyDescent="0.35">
      <c r="A1183" s="3" t="str">
        <f t="shared" si="18"/>
        <v/>
      </c>
      <c r="B1183" s="4"/>
    </row>
    <row r="1184" spans="1:2" x14ac:dyDescent="0.35">
      <c r="A1184" s="3" t="str">
        <f t="shared" si="18"/>
        <v/>
      </c>
      <c r="B1184" s="4"/>
    </row>
    <row r="1185" spans="1:2" x14ac:dyDescent="0.35">
      <c r="A1185" s="3" t="str">
        <f t="shared" si="18"/>
        <v/>
      </c>
      <c r="B1185" s="4"/>
    </row>
    <row r="1186" spans="1:2" x14ac:dyDescent="0.35">
      <c r="A1186" s="3" t="str">
        <f t="shared" si="18"/>
        <v/>
      </c>
      <c r="B1186" s="4"/>
    </row>
    <row r="1187" spans="1:2" x14ac:dyDescent="0.35">
      <c r="A1187" s="3" t="str">
        <f t="shared" si="18"/>
        <v/>
      </c>
      <c r="B1187" s="4"/>
    </row>
    <row r="1188" spans="1:2" x14ac:dyDescent="0.35">
      <c r="A1188" s="3" t="str">
        <f t="shared" si="18"/>
        <v/>
      </c>
      <c r="B1188" s="4"/>
    </row>
    <row r="1189" spans="1:2" x14ac:dyDescent="0.35">
      <c r="A1189" s="3" t="str">
        <f t="shared" si="18"/>
        <v/>
      </c>
      <c r="B1189" s="4"/>
    </row>
    <row r="1190" spans="1:2" x14ac:dyDescent="0.35">
      <c r="A1190" s="3" t="str">
        <f t="shared" si="18"/>
        <v/>
      </c>
      <c r="B1190" s="4"/>
    </row>
    <row r="1191" spans="1:2" x14ac:dyDescent="0.35">
      <c r="A1191" s="3" t="str">
        <f t="shared" si="18"/>
        <v/>
      </c>
      <c r="B1191" s="4"/>
    </row>
    <row r="1192" spans="1:2" x14ac:dyDescent="0.35">
      <c r="A1192" s="3" t="str">
        <f t="shared" si="18"/>
        <v/>
      </c>
      <c r="B1192" s="4"/>
    </row>
    <row r="1193" spans="1:2" x14ac:dyDescent="0.35">
      <c r="A1193" s="3" t="str">
        <f t="shared" si="18"/>
        <v/>
      </c>
      <c r="B1193" s="4"/>
    </row>
    <row r="1194" spans="1:2" x14ac:dyDescent="0.35">
      <c r="A1194" s="3" t="str">
        <f t="shared" si="18"/>
        <v/>
      </c>
      <c r="B1194" s="4"/>
    </row>
    <row r="1195" spans="1:2" x14ac:dyDescent="0.35">
      <c r="A1195" s="3" t="str">
        <f t="shared" si="18"/>
        <v/>
      </c>
      <c r="B1195" s="4"/>
    </row>
    <row r="1196" spans="1:2" x14ac:dyDescent="0.35">
      <c r="A1196" s="3" t="str">
        <f t="shared" si="18"/>
        <v/>
      </c>
      <c r="B1196" s="4"/>
    </row>
    <row r="1197" spans="1:2" x14ac:dyDescent="0.35">
      <c r="A1197" s="3" t="str">
        <f t="shared" si="18"/>
        <v/>
      </c>
      <c r="B1197" s="4"/>
    </row>
    <row r="1198" spans="1:2" x14ac:dyDescent="0.35">
      <c r="A1198" s="3" t="str">
        <f t="shared" si="18"/>
        <v/>
      </c>
      <c r="B1198" s="4"/>
    </row>
    <row r="1199" spans="1:2" x14ac:dyDescent="0.35">
      <c r="A1199" s="3" t="str">
        <f t="shared" si="18"/>
        <v/>
      </c>
      <c r="B1199" s="4"/>
    </row>
    <row r="1200" spans="1:2" x14ac:dyDescent="0.35">
      <c r="A1200" s="3" t="str">
        <f t="shared" si="18"/>
        <v/>
      </c>
      <c r="B1200" s="4"/>
    </row>
    <row r="1201" spans="1:2" x14ac:dyDescent="0.35">
      <c r="A1201" s="3" t="str">
        <f t="shared" si="18"/>
        <v/>
      </c>
      <c r="B1201" s="4"/>
    </row>
    <row r="1202" spans="1:2" x14ac:dyDescent="0.35">
      <c r="A1202" s="3" t="str">
        <f t="shared" si="18"/>
        <v/>
      </c>
      <c r="B1202" s="4"/>
    </row>
    <row r="1203" spans="1:2" x14ac:dyDescent="0.35">
      <c r="A1203" s="3" t="str">
        <f t="shared" si="18"/>
        <v/>
      </c>
      <c r="B1203" s="4"/>
    </row>
    <row r="1204" spans="1:2" x14ac:dyDescent="0.35">
      <c r="A1204" s="3" t="str">
        <f t="shared" si="18"/>
        <v/>
      </c>
      <c r="B1204" s="4"/>
    </row>
    <row r="1205" spans="1:2" x14ac:dyDescent="0.35">
      <c r="A1205" s="3" t="str">
        <f t="shared" si="18"/>
        <v/>
      </c>
      <c r="B1205" s="4"/>
    </row>
    <row r="1206" spans="1:2" x14ac:dyDescent="0.35">
      <c r="A1206" s="3" t="str">
        <f t="shared" si="18"/>
        <v/>
      </c>
      <c r="B1206" s="4"/>
    </row>
    <row r="1207" spans="1:2" x14ac:dyDescent="0.35">
      <c r="A1207" s="3" t="str">
        <f t="shared" si="18"/>
        <v/>
      </c>
      <c r="B1207" s="4"/>
    </row>
    <row r="1208" spans="1:2" x14ac:dyDescent="0.35">
      <c r="A1208" s="3" t="str">
        <f t="shared" si="18"/>
        <v/>
      </c>
      <c r="B1208" s="4"/>
    </row>
    <row r="1209" spans="1:2" x14ac:dyDescent="0.35">
      <c r="A1209" s="3" t="str">
        <f t="shared" si="18"/>
        <v/>
      </c>
      <c r="B1209" s="4"/>
    </row>
    <row r="1210" spans="1:2" x14ac:dyDescent="0.35">
      <c r="A1210" s="3" t="str">
        <f t="shared" si="18"/>
        <v/>
      </c>
      <c r="B1210" s="4"/>
    </row>
    <row r="1211" spans="1:2" x14ac:dyDescent="0.35">
      <c r="A1211" s="3" t="str">
        <f t="shared" si="18"/>
        <v/>
      </c>
      <c r="B1211" s="4"/>
    </row>
    <row r="1212" spans="1:2" x14ac:dyDescent="0.35">
      <c r="A1212" s="3" t="str">
        <f t="shared" si="18"/>
        <v/>
      </c>
      <c r="B1212" s="4"/>
    </row>
    <row r="1213" spans="1:2" x14ac:dyDescent="0.35">
      <c r="A1213" s="3" t="str">
        <f t="shared" si="18"/>
        <v/>
      </c>
      <c r="B1213" s="4"/>
    </row>
    <row r="1214" spans="1:2" x14ac:dyDescent="0.35">
      <c r="A1214" s="3" t="str">
        <f t="shared" si="18"/>
        <v/>
      </c>
      <c r="B1214" s="4"/>
    </row>
    <row r="1215" spans="1:2" x14ac:dyDescent="0.35">
      <c r="A1215" s="3" t="str">
        <f t="shared" si="18"/>
        <v/>
      </c>
      <c r="B1215" s="4"/>
    </row>
    <row r="1216" spans="1:2" x14ac:dyDescent="0.35">
      <c r="A1216" s="3" t="str">
        <f t="shared" si="18"/>
        <v/>
      </c>
      <c r="B1216" s="4"/>
    </row>
    <row r="1217" spans="1:2" x14ac:dyDescent="0.35">
      <c r="A1217" s="3" t="str">
        <f t="shared" si="18"/>
        <v/>
      </c>
      <c r="B1217" s="4"/>
    </row>
    <row r="1218" spans="1:2" x14ac:dyDescent="0.35">
      <c r="A1218" s="3" t="str">
        <f t="shared" ref="A1218:A1281" si="19">IF(J1218="","",CONCATENATE(J1218," ",I1218))</f>
        <v/>
      </c>
      <c r="B1218" s="4"/>
    </row>
    <row r="1219" spans="1:2" x14ac:dyDescent="0.35">
      <c r="A1219" s="3" t="str">
        <f t="shared" si="19"/>
        <v/>
      </c>
      <c r="B1219" s="4"/>
    </row>
    <row r="1220" spans="1:2" x14ac:dyDescent="0.35">
      <c r="A1220" s="3" t="str">
        <f t="shared" si="19"/>
        <v/>
      </c>
      <c r="B1220" s="4"/>
    </row>
    <row r="1221" spans="1:2" x14ac:dyDescent="0.35">
      <c r="A1221" s="3" t="str">
        <f t="shared" si="19"/>
        <v/>
      </c>
      <c r="B1221" s="4"/>
    </row>
    <row r="1222" spans="1:2" x14ac:dyDescent="0.35">
      <c r="A1222" s="3" t="str">
        <f t="shared" si="19"/>
        <v/>
      </c>
      <c r="B1222" s="4"/>
    </row>
    <row r="1223" spans="1:2" x14ac:dyDescent="0.35">
      <c r="A1223" s="3" t="str">
        <f t="shared" si="19"/>
        <v/>
      </c>
      <c r="B1223" s="4"/>
    </row>
    <row r="1224" spans="1:2" x14ac:dyDescent="0.35">
      <c r="A1224" s="3" t="str">
        <f t="shared" si="19"/>
        <v/>
      </c>
      <c r="B1224" s="4"/>
    </row>
    <row r="1225" spans="1:2" x14ac:dyDescent="0.35">
      <c r="A1225" s="3" t="str">
        <f t="shared" si="19"/>
        <v/>
      </c>
      <c r="B1225" s="4"/>
    </row>
    <row r="1226" spans="1:2" x14ac:dyDescent="0.35">
      <c r="A1226" s="3" t="str">
        <f t="shared" si="19"/>
        <v/>
      </c>
      <c r="B1226" s="4"/>
    </row>
    <row r="1227" spans="1:2" x14ac:dyDescent="0.35">
      <c r="A1227" s="3" t="str">
        <f t="shared" si="19"/>
        <v/>
      </c>
      <c r="B1227" s="4"/>
    </row>
    <row r="1228" spans="1:2" x14ac:dyDescent="0.35">
      <c r="A1228" s="3" t="str">
        <f t="shared" si="19"/>
        <v/>
      </c>
      <c r="B1228" s="4"/>
    </row>
    <row r="1229" spans="1:2" x14ac:dyDescent="0.35">
      <c r="A1229" s="3" t="str">
        <f t="shared" si="19"/>
        <v/>
      </c>
      <c r="B1229" s="4"/>
    </row>
    <row r="1230" spans="1:2" x14ac:dyDescent="0.35">
      <c r="A1230" s="3" t="str">
        <f t="shared" si="19"/>
        <v/>
      </c>
      <c r="B1230" s="4"/>
    </row>
    <row r="1231" spans="1:2" x14ac:dyDescent="0.35">
      <c r="A1231" s="3" t="str">
        <f t="shared" si="19"/>
        <v/>
      </c>
      <c r="B1231" s="4"/>
    </row>
    <row r="1232" spans="1:2" x14ac:dyDescent="0.35">
      <c r="A1232" s="3" t="str">
        <f t="shared" si="19"/>
        <v/>
      </c>
      <c r="B1232" s="4"/>
    </row>
    <row r="1233" spans="1:2" x14ac:dyDescent="0.35">
      <c r="A1233" s="3" t="str">
        <f t="shared" si="19"/>
        <v/>
      </c>
      <c r="B1233" s="4"/>
    </row>
    <row r="1234" spans="1:2" x14ac:dyDescent="0.35">
      <c r="A1234" s="3" t="str">
        <f t="shared" si="19"/>
        <v/>
      </c>
      <c r="B1234" s="4"/>
    </row>
    <row r="1235" spans="1:2" x14ac:dyDescent="0.35">
      <c r="A1235" s="3" t="str">
        <f t="shared" si="19"/>
        <v/>
      </c>
      <c r="B1235" s="4"/>
    </row>
    <row r="1236" spans="1:2" x14ac:dyDescent="0.35">
      <c r="A1236" s="3" t="str">
        <f t="shared" si="19"/>
        <v/>
      </c>
      <c r="B1236" s="4"/>
    </row>
    <row r="1237" spans="1:2" x14ac:dyDescent="0.35">
      <c r="A1237" s="3" t="str">
        <f t="shared" si="19"/>
        <v/>
      </c>
      <c r="B1237" s="4"/>
    </row>
    <row r="1238" spans="1:2" x14ac:dyDescent="0.35">
      <c r="A1238" s="3" t="str">
        <f t="shared" si="19"/>
        <v/>
      </c>
      <c r="B1238" s="4"/>
    </row>
    <row r="1239" spans="1:2" x14ac:dyDescent="0.35">
      <c r="A1239" s="3" t="str">
        <f t="shared" si="19"/>
        <v/>
      </c>
      <c r="B1239" s="4"/>
    </row>
    <row r="1240" spans="1:2" x14ac:dyDescent="0.35">
      <c r="A1240" s="3" t="str">
        <f t="shared" si="19"/>
        <v/>
      </c>
      <c r="B1240" s="4"/>
    </row>
    <row r="1241" spans="1:2" x14ac:dyDescent="0.35">
      <c r="A1241" s="3" t="str">
        <f t="shared" si="19"/>
        <v/>
      </c>
      <c r="B1241" s="4"/>
    </row>
    <row r="1242" spans="1:2" x14ac:dyDescent="0.35">
      <c r="A1242" s="3" t="str">
        <f t="shared" si="19"/>
        <v/>
      </c>
      <c r="B1242" s="4"/>
    </row>
    <row r="1243" spans="1:2" x14ac:dyDescent="0.35">
      <c r="A1243" s="3" t="str">
        <f t="shared" si="19"/>
        <v/>
      </c>
      <c r="B1243" s="4"/>
    </row>
    <row r="1244" spans="1:2" x14ac:dyDescent="0.35">
      <c r="A1244" s="3" t="str">
        <f t="shared" si="19"/>
        <v/>
      </c>
      <c r="B1244" s="4"/>
    </row>
    <row r="1245" spans="1:2" x14ac:dyDescent="0.35">
      <c r="A1245" s="3" t="str">
        <f t="shared" si="19"/>
        <v/>
      </c>
      <c r="B1245" s="4"/>
    </row>
    <row r="1246" spans="1:2" x14ac:dyDescent="0.35">
      <c r="A1246" s="3" t="str">
        <f t="shared" si="19"/>
        <v/>
      </c>
      <c r="B1246" s="4"/>
    </row>
    <row r="1247" spans="1:2" x14ac:dyDescent="0.35">
      <c r="A1247" s="3" t="str">
        <f t="shared" si="19"/>
        <v/>
      </c>
      <c r="B1247" s="4"/>
    </row>
    <row r="1248" spans="1:2" x14ac:dyDescent="0.35">
      <c r="A1248" s="3" t="str">
        <f t="shared" si="19"/>
        <v/>
      </c>
      <c r="B1248" s="4"/>
    </row>
    <row r="1249" spans="1:2" x14ac:dyDescent="0.35">
      <c r="A1249" s="3" t="str">
        <f t="shared" si="19"/>
        <v/>
      </c>
      <c r="B1249" s="4"/>
    </row>
    <row r="1250" spans="1:2" x14ac:dyDescent="0.35">
      <c r="A1250" s="3" t="str">
        <f t="shared" si="19"/>
        <v/>
      </c>
      <c r="B1250" s="4"/>
    </row>
    <row r="1251" spans="1:2" x14ac:dyDescent="0.35">
      <c r="A1251" s="3" t="str">
        <f t="shared" si="19"/>
        <v/>
      </c>
      <c r="B1251" s="4"/>
    </row>
    <row r="1252" spans="1:2" x14ac:dyDescent="0.35">
      <c r="A1252" s="3" t="str">
        <f t="shared" si="19"/>
        <v/>
      </c>
      <c r="B1252" s="4"/>
    </row>
    <row r="1253" spans="1:2" x14ac:dyDescent="0.35">
      <c r="A1253" s="3" t="str">
        <f t="shared" si="19"/>
        <v/>
      </c>
      <c r="B1253" s="4"/>
    </row>
    <row r="1254" spans="1:2" x14ac:dyDescent="0.35">
      <c r="A1254" s="3" t="str">
        <f t="shared" si="19"/>
        <v/>
      </c>
      <c r="B1254" s="4"/>
    </row>
    <row r="1255" spans="1:2" x14ac:dyDescent="0.35">
      <c r="A1255" s="3" t="str">
        <f t="shared" si="19"/>
        <v/>
      </c>
      <c r="B1255" s="4"/>
    </row>
    <row r="1256" spans="1:2" x14ac:dyDescent="0.35">
      <c r="A1256" s="3" t="str">
        <f t="shared" si="19"/>
        <v/>
      </c>
      <c r="B1256" s="4"/>
    </row>
    <row r="1257" spans="1:2" x14ac:dyDescent="0.35">
      <c r="A1257" s="3" t="str">
        <f t="shared" si="19"/>
        <v/>
      </c>
      <c r="B1257" s="4"/>
    </row>
    <row r="1258" spans="1:2" x14ac:dyDescent="0.35">
      <c r="A1258" s="3" t="str">
        <f t="shared" si="19"/>
        <v/>
      </c>
      <c r="B1258" s="4"/>
    </row>
    <row r="1259" spans="1:2" x14ac:dyDescent="0.35">
      <c r="A1259" s="3" t="str">
        <f t="shared" si="19"/>
        <v/>
      </c>
      <c r="B1259" s="4"/>
    </row>
    <row r="1260" spans="1:2" x14ac:dyDescent="0.35">
      <c r="A1260" s="3" t="str">
        <f t="shared" si="19"/>
        <v/>
      </c>
      <c r="B1260" s="4"/>
    </row>
    <row r="1261" spans="1:2" x14ac:dyDescent="0.35">
      <c r="A1261" s="3" t="str">
        <f t="shared" si="19"/>
        <v/>
      </c>
      <c r="B1261" s="4"/>
    </row>
    <row r="1262" spans="1:2" x14ac:dyDescent="0.35">
      <c r="A1262" s="3" t="str">
        <f t="shared" si="19"/>
        <v/>
      </c>
      <c r="B1262" s="4"/>
    </row>
    <row r="1263" spans="1:2" x14ac:dyDescent="0.35">
      <c r="A1263" s="3" t="str">
        <f t="shared" si="19"/>
        <v/>
      </c>
      <c r="B1263" s="4"/>
    </row>
    <row r="1264" spans="1:2" x14ac:dyDescent="0.35">
      <c r="A1264" s="3" t="str">
        <f t="shared" si="19"/>
        <v/>
      </c>
      <c r="B1264" s="4"/>
    </row>
    <row r="1265" spans="1:2" x14ac:dyDescent="0.35">
      <c r="A1265" s="3" t="str">
        <f t="shared" si="19"/>
        <v/>
      </c>
      <c r="B1265" s="4"/>
    </row>
    <row r="1266" spans="1:2" x14ac:dyDescent="0.35">
      <c r="A1266" s="3" t="str">
        <f t="shared" si="19"/>
        <v/>
      </c>
      <c r="B1266" s="4"/>
    </row>
    <row r="1267" spans="1:2" x14ac:dyDescent="0.35">
      <c r="A1267" s="3" t="str">
        <f t="shared" si="19"/>
        <v/>
      </c>
      <c r="B1267" s="4"/>
    </row>
    <row r="1268" spans="1:2" x14ac:dyDescent="0.35">
      <c r="A1268" s="3" t="str">
        <f t="shared" si="19"/>
        <v/>
      </c>
      <c r="B1268" s="4"/>
    </row>
    <row r="1269" spans="1:2" x14ac:dyDescent="0.35">
      <c r="A1269" s="3" t="str">
        <f t="shared" si="19"/>
        <v/>
      </c>
      <c r="B1269" s="4"/>
    </row>
    <row r="1270" spans="1:2" x14ac:dyDescent="0.35">
      <c r="A1270" s="3" t="str">
        <f t="shared" si="19"/>
        <v/>
      </c>
      <c r="B1270" s="4"/>
    </row>
    <row r="1271" spans="1:2" x14ac:dyDescent="0.35">
      <c r="A1271" s="3" t="str">
        <f t="shared" si="19"/>
        <v/>
      </c>
      <c r="B1271" s="4"/>
    </row>
    <row r="1272" spans="1:2" x14ac:dyDescent="0.35">
      <c r="A1272" s="3" t="str">
        <f t="shared" si="19"/>
        <v/>
      </c>
      <c r="B1272" s="4"/>
    </row>
    <row r="1273" spans="1:2" x14ac:dyDescent="0.35">
      <c r="A1273" s="3" t="str">
        <f t="shared" si="19"/>
        <v/>
      </c>
      <c r="B1273" s="4"/>
    </row>
    <row r="1274" spans="1:2" x14ac:dyDescent="0.35">
      <c r="A1274" s="3" t="str">
        <f t="shared" si="19"/>
        <v/>
      </c>
      <c r="B1274" s="4"/>
    </row>
    <row r="1275" spans="1:2" x14ac:dyDescent="0.35">
      <c r="A1275" s="3" t="str">
        <f t="shared" si="19"/>
        <v/>
      </c>
      <c r="B1275" s="4"/>
    </row>
    <row r="1276" spans="1:2" x14ac:dyDescent="0.35">
      <c r="A1276" s="3" t="str">
        <f t="shared" si="19"/>
        <v/>
      </c>
      <c r="B1276" s="4"/>
    </row>
    <row r="1277" spans="1:2" x14ac:dyDescent="0.35">
      <c r="A1277" s="3" t="str">
        <f t="shared" si="19"/>
        <v/>
      </c>
      <c r="B1277" s="4"/>
    </row>
    <row r="1278" spans="1:2" x14ac:dyDescent="0.35">
      <c r="A1278" s="3" t="str">
        <f t="shared" si="19"/>
        <v/>
      </c>
      <c r="B1278" s="4"/>
    </row>
    <row r="1279" spans="1:2" x14ac:dyDescent="0.35">
      <c r="A1279" s="3" t="str">
        <f t="shared" si="19"/>
        <v/>
      </c>
      <c r="B1279" s="4"/>
    </row>
    <row r="1280" spans="1:2" x14ac:dyDescent="0.35">
      <c r="A1280" s="3" t="str">
        <f t="shared" si="19"/>
        <v/>
      </c>
      <c r="B1280" s="4"/>
    </row>
    <row r="1281" spans="1:2" x14ac:dyDescent="0.35">
      <c r="A1281" s="3" t="str">
        <f t="shared" si="19"/>
        <v/>
      </c>
      <c r="B1281" s="4"/>
    </row>
    <row r="1282" spans="1:2" x14ac:dyDescent="0.35">
      <c r="A1282" s="3" t="str">
        <f t="shared" ref="A1282:A1345" si="20">IF(J1282="","",CONCATENATE(J1282," ",I1282))</f>
        <v/>
      </c>
      <c r="B1282" s="4"/>
    </row>
    <row r="1283" spans="1:2" x14ac:dyDescent="0.35">
      <c r="A1283" s="3" t="str">
        <f t="shared" si="20"/>
        <v/>
      </c>
      <c r="B1283" s="4"/>
    </row>
    <row r="1284" spans="1:2" x14ac:dyDescent="0.35">
      <c r="A1284" s="3" t="str">
        <f t="shared" si="20"/>
        <v/>
      </c>
      <c r="B1284" s="4"/>
    </row>
    <row r="1285" spans="1:2" x14ac:dyDescent="0.35">
      <c r="A1285" s="3" t="str">
        <f t="shared" si="20"/>
        <v/>
      </c>
      <c r="B1285" s="4"/>
    </row>
    <row r="1286" spans="1:2" x14ac:dyDescent="0.35">
      <c r="A1286" s="3" t="str">
        <f t="shared" si="20"/>
        <v/>
      </c>
      <c r="B1286" s="4"/>
    </row>
    <row r="1287" spans="1:2" x14ac:dyDescent="0.35">
      <c r="A1287" s="3" t="str">
        <f t="shared" si="20"/>
        <v/>
      </c>
      <c r="B1287" s="4"/>
    </row>
    <row r="1288" spans="1:2" x14ac:dyDescent="0.35">
      <c r="A1288" s="3" t="str">
        <f t="shared" si="20"/>
        <v/>
      </c>
      <c r="B1288" s="4"/>
    </row>
    <row r="1289" spans="1:2" x14ac:dyDescent="0.35">
      <c r="A1289" s="3" t="str">
        <f t="shared" si="20"/>
        <v/>
      </c>
      <c r="B1289" s="4"/>
    </row>
    <row r="1290" spans="1:2" x14ac:dyDescent="0.35">
      <c r="A1290" s="3" t="str">
        <f t="shared" si="20"/>
        <v/>
      </c>
      <c r="B1290" s="4"/>
    </row>
    <row r="1291" spans="1:2" x14ac:dyDescent="0.35">
      <c r="A1291" s="3" t="str">
        <f t="shared" si="20"/>
        <v/>
      </c>
      <c r="B1291" s="4"/>
    </row>
    <row r="1292" spans="1:2" x14ac:dyDescent="0.35">
      <c r="A1292" s="3" t="str">
        <f t="shared" si="20"/>
        <v/>
      </c>
      <c r="B1292" s="4"/>
    </row>
    <row r="1293" spans="1:2" x14ac:dyDescent="0.35">
      <c r="A1293" s="3" t="str">
        <f t="shared" si="20"/>
        <v/>
      </c>
      <c r="B1293" s="4"/>
    </row>
    <row r="1294" spans="1:2" x14ac:dyDescent="0.35">
      <c r="A1294" s="3" t="str">
        <f t="shared" si="20"/>
        <v/>
      </c>
      <c r="B1294" s="4"/>
    </row>
    <row r="1295" spans="1:2" x14ac:dyDescent="0.35">
      <c r="A1295" s="3" t="str">
        <f t="shared" si="20"/>
        <v/>
      </c>
      <c r="B1295" s="4"/>
    </row>
    <row r="1296" spans="1:2" x14ac:dyDescent="0.35">
      <c r="A1296" s="3" t="str">
        <f t="shared" si="20"/>
        <v/>
      </c>
      <c r="B1296" s="4"/>
    </row>
    <row r="1297" spans="1:2" x14ac:dyDescent="0.35">
      <c r="A1297" s="3" t="str">
        <f t="shared" si="20"/>
        <v/>
      </c>
      <c r="B1297" s="4"/>
    </row>
    <row r="1298" spans="1:2" x14ac:dyDescent="0.35">
      <c r="A1298" s="3" t="str">
        <f t="shared" si="20"/>
        <v/>
      </c>
      <c r="B1298" s="4"/>
    </row>
    <row r="1299" spans="1:2" x14ac:dyDescent="0.35">
      <c r="A1299" s="3" t="str">
        <f t="shared" si="20"/>
        <v/>
      </c>
      <c r="B1299" s="4"/>
    </row>
    <row r="1300" spans="1:2" x14ac:dyDescent="0.35">
      <c r="A1300" s="3" t="str">
        <f t="shared" si="20"/>
        <v/>
      </c>
      <c r="B1300" s="4"/>
    </row>
    <row r="1301" spans="1:2" x14ac:dyDescent="0.35">
      <c r="A1301" s="3" t="str">
        <f t="shared" si="20"/>
        <v/>
      </c>
      <c r="B1301" s="4"/>
    </row>
    <row r="1302" spans="1:2" x14ac:dyDescent="0.35">
      <c r="A1302" s="3" t="str">
        <f t="shared" si="20"/>
        <v/>
      </c>
      <c r="B1302" s="4"/>
    </row>
    <row r="1303" spans="1:2" x14ac:dyDescent="0.35">
      <c r="A1303" s="3" t="str">
        <f t="shared" si="20"/>
        <v/>
      </c>
      <c r="B1303" s="4"/>
    </row>
    <row r="1304" spans="1:2" x14ac:dyDescent="0.35">
      <c r="A1304" s="3" t="str">
        <f t="shared" si="20"/>
        <v/>
      </c>
      <c r="B1304" s="4"/>
    </row>
    <row r="1305" spans="1:2" x14ac:dyDescent="0.35">
      <c r="A1305" s="3" t="str">
        <f t="shared" si="20"/>
        <v/>
      </c>
      <c r="B1305" s="4"/>
    </row>
    <row r="1306" spans="1:2" x14ac:dyDescent="0.35">
      <c r="A1306" s="3" t="str">
        <f t="shared" si="20"/>
        <v/>
      </c>
      <c r="B1306" s="4"/>
    </row>
    <row r="1307" spans="1:2" x14ac:dyDescent="0.35">
      <c r="A1307" s="3" t="str">
        <f t="shared" si="20"/>
        <v/>
      </c>
      <c r="B1307" s="4"/>
    </row>
    <row r="1308" spans="1:2" x14ac:dyDescent="0.35">
      <c r="A1308" s="3" t="str">
        <f t="shared" si="20"/>
        <v/>
      </c>
      <c r="B1308" s="4"/>
    </row>
    <row r="1309" spans="1:2" x14ac:dyDescent="0.35">
      <c r="A1309" s="3" t="str">
        <f t="shared" si="20"/>
        <v/>
      </c>
      <c r="B1309" s="4"/>
    </row>
    <row r="1310" spans="1:2" x14ac:dyDescent="0.35">
      <c r="A1310" s="3" t="str">
        <f t="shared" si="20"/>
        <v/>
      </c>
      <c r="B1310" s="4"/>
    </row>
    <row r="1311" spans="1:2" x14ac:dyDescent="0.35">
      <c r="A1311" s="3" t="str">
        <f t="shared" si="20"/>
        <v/>
      </c>
      <c r="B1311" s="4"/>
    </row>
    <row r="1312" spans="1:2" x14ac:dyDescent="0.35">
      <c r="A1312" s="3" t="str">
        <f t="shared" si="20"/>
        <v/>
      </c>
      <c r="B1312" s="4"/>
    </row>
    <row r="1313" spans="1:2" x14ac:dyDescent="0.35">
      <c r="A1313" s="3" t="str">
        <f t="shared" si="20"/>
        <v/>
      </c>
      <c r="B1313" s="4"/>
    </row>
    <row r="1314" spans="1:2" x14ac:dyDescent="0.35">
      <c r="A1314" s="3" t="str">
        <f t="shared" si="20"/>
        <v/>
      </c>
      <c r="B1314" s="4"/>
    </row>
    <row r="1315" spans="1:2" x14ac:dyDescent="0.35">
      <c r="A1315" s="3" t="str">
        <f t="shared" si="20"/>
        <v/>
      </c>
      <c r="B1315" s="4"/>
    </row>
    <row r="1316" spans="1:2" x14ac:dyDescent="0.35">
      <c r="A1316" s="3" t="str">
        <f t="shared" si="20"/>
        <v/>
      </c>
      <c r="B1316" s="4"/>
    </row>
    <row r="1317" spans="1:2" x14ac:dyDescent="0.35">
      <c r="A1317" s="3" t="str">
        <f t="shared" si="20"/>
        <v/>
      </c>
      <c r="B1317" s="4"/>
    </row>
    <row r="1318" spans="1:2" x14ac:dyDescent="0.35">
      <c r="A1318" s="3" t="str">
        <f t="shared" si="20"/>
        <v/>
      </c>
      <c r="B1318" s="4"/>
    </row>
    <row r="1319" spans="1:2" x14ac:dyDescent="0.35">
      <c r="A1319" s="3" t="str">
        <f t="shared" si="20"/>
        <v/>
      </c>
      <c r="B1319" s="4"/>
    </row>
    <row r="1320" spans="1:2" x14ac:dyDescent="0.35">
      <c r="A1320" s="3" t="str">
        <f t="shared" si="20"/>
        <v/>
      </c>
      <c r="B1320" s="4"/>
    </row>
    <row r="1321" spans="1:2" x14ac:dyDescent="0.35">
      <c r="A1321" s="3" t="str">
        <f t="shared" si="20"/>
        <v/>
      </c>
      <c r="B1321" s="4"/>
    </row>
    <row r="1322" spans="1:2" x14ac:dyDescent="0.35">
      <c r="A1322" s="3" t="str">
        <f t="shared" si="20"/>
        <v/>
      </c>
      <c r="B1322" s="4"/>
    </row>
    <row r="1323" spans="1:2" x14ac:dyDescent="0.35">
      <c r="A1323" s="3" t="str">
        <f t="shared" si="20"/>
        <v/>
      </c>
      <c r="B1323" s="4"/>
    </row>
    <row r="1324" spans="1:2" x14ac:dyDescent="0.35">
      <c r="A1324" s="3" t="str">
        <f t="shared" si="20"/>
        <v/>
      </c>
      <c r="B1324" s="4"/>
    </row>
    <row r="1325" spans="1:2" x14ac:dyDescent="0.35">
      <c r="A1325" s="3" t="str">
        <f t="shared" si="20"/>
        <v/>
      </c>
      <c r="B1325" s="4"/>
    </row>
    <row r="1326" spans="1:2" x14ac:dyDescent="0.35">
      <c r="A1326" s="3" t="str">
        <f t="shared" si="20"/>
        <v/>
      </c>
      <c r="B1326" s="4"/>
    </row>
    <row r="1327" spans="1:2" x14ac:dyDescent="0.35">
      <c r="A1327" s="3" t="str">
        <f t="shared" si="20"/>
        <v/>
      </c>
      <c r="B1327" s="4"/>
    </row>
    <row r="1328" spans="1:2" x14ac:dyDescent="0.35">
      <c r="A1328" s="3" t="str">
        <f t="shared" si="20"/>
        <v/>
      </c>
      <c r="B1328" s="4"/>
    </row>
    <row r="1329" spans="1:2" x14ac:dyDescent="0.35">
      <c r="A1329" s="3" t="str">
        <f t="shared" si="20"/>
        <v/>
      </c>
      <c r="B1329" s="4"/>
    </row>
    <row r="1330" spans="1:2" x14ac:dyDescent="0.35">
      <c r="A1330" s="3" t="str">
        <f t="shared" si="20"/>
        <v/>
      </c>
      <c r="B1330" s="4"/>
    </row>
    <row r="1331" spans="1:2" x14ac:dyDescent="0.35">
      <c r="A1331" s="3" t="str">
        <f t="shared" si="20"/>
        <v/>
      </c>
      <c r="B1331" s="4"/>
    </row>
    <row r="1332" spans="1:2" x14ac:dyDescent="0.35">
      <c r="A1332" s="3" t="str">
        <f t="shared" si="20"/>
        <v/>
      </c>
      <c r="B1332" s="4"/>
    </row>
    <row r="1333" spans="1:2" x14ac:dyDescent="0.35">
      <c r="A1333" s="3" t="str">
        <f t="shared" si="20"/>
        <v/>
      </c>
      <c r="B1333" s="4"/>
    </row>
    <row r="1334" spans="1:2" x14ac:dyDescent="0.35">
      <c r="A1334" s="3" t="str">
        <f t="shared" si="20"/>
        <v/>
      </c>
      <c r="B1334" s="4"/>
    </row>
    <row r="1335" spans="1:2" x14ac:dyDescent="0.35">
      <c r="A1335" s="3" t="str">
        <f t="shared" si="20"/>
        <v/>
      </c>
      <c r="B1335" s="4"/>
    </row>
    <row r="1336" spans="1:2" x14ac:dyDescent="0.35">
      <c r="A1336" s="3" t="str">
        <f t="shared" si="20"/>
        <v/>
      </c>
      <c r="B1336" s="4"/>
    </row>
    <row r="1337" spans="1:2" x14ac:dyDescent="0.35">
      <c r="A1337" s="3" t="str">
        <f t="shared" si="20"/>
        <v/>
      </c>
      <c r="B1337" s="4"/>
    </row>
    <row r="1338" spans="1:2" x14ac:dyDescent="0.35">
      <c r="A1338" s="3" t="str">
        <f t="shared" si="20"/>
        <v/>
      </c>
      <c r="B1338" s="4"/>
    </row>
    <row r="1339" spans="1:2" x14ac:dyDescent="0.35">
      <c r="A1339" s="3" t="str">
        <f t="shared" si="20"/>
        <v/>
      </c>
      <c r="B1339" s="4"/>
    </row>
    <row r="1340" spans="1:2" x14ac:dyDescent="0.35">
      <c r="A1340" s="3" t="str">
        <f t="shared" si="20"/>
        <v/>
      </c>
      <c r="B1340" s="4"/>
    </row>
    <row r="1341" spans="1:2" x14ac:dyDescent="0.35">
      <c r="A1341" s="3" t="str">
        <f t="shared" si="20"/>
        <v/>
      </c>
      <c r="B1341" s="4"/>
    </row>
    <row r="1342" spans="1:2" x14ac:dyDescent="0.35">
      <c r="A1342" s="3" t="str">
        <f t="shared" si="20"/>
        <v/>
      </c>
      <c r="B1342" s="4"/>
    </row>
    <row r="1343" spans="1:2" x14ac:dyDescent="0.35">
      <c r="A1343" s="3" t="str">
        <f t="shared" si="20"/>
        <v/>
      </c>
      <c r="B1343" s="4"/>
    </row>
    <row r="1344" spans="1:2" x14ac:dyDescent="0.35">
      <c r="A1344" s="3" t="str">
        <f t="shared" si="20"/>
        <v/>
      </c>
      <c r="B1344" s="4"/>
    </row>
    <row r="1345" spans="1:2" x14ac:dyDescent="0.35">
      <c r="A1345" s="3" t="str">
        <f t="shared" si="20"/>
        <v/>
      </c>
      <c r="B1345" s="4"/>
    </row>
    <row r="1346" spans="1:2" x14ac:dyDescent="0.35">
      <c r="A1346" s="3" t="str">
        <f t="shared" ref="A1346:A1409" si="21">IF(J1346="","",CONCATENATE(J1346," ",I1346))</f>
        <v/>
      </c>
      <c r="B1346" s="4"/>
    </row>
    <row r="1347" spans="1:2" x14ac:dyDescent="0.35">
      <c r="A1347" s="3" t="str">
        <f t="shared" si="21"/>
        <v/>
      </c>
      <c r="B1347" s="4"/>
    </row>
    <row r="1348" spans="1:2" x14ac:dyDescent="0.35">
      <c r="A1348" s="3" t="str">
        <f t="shared" si="21"/>
        <v/>
      </c>
      <c r="B1348" s="4"/>
    </row>
    <row r="1349" spans="1:2" x14ac:dyDescent="0.35">
      <c r="A1349" s="3" t="str">
        <f t="shared" si="21"/>
        <v/>
      </c>
      <c r="B1349" s="4"/>
    </row>
    <row r="1350" spans="1:2" x14ac:dyDescent="0.35">
      <c r="A1350" s="3" t="str">
        <f t="shared" si="21"/>
        <v/>
      </c>
      <c r="B1350" s="4"/>
    </row>
    <row r="1351" spans="1:2" x14ac:dyDescent="0.35">
      <c r="A1351" s="3" t="str">
        <f t="shared" si="21"/>
        <v/>
      </c>
      <c r="B1351" s="4"/>
    </row>
    <row r="1352" spans="1:2" x14ac:dyDescent="0.35">
      <c r="A1352" s="3" t="str">
        <f t="shared" si="21"/>
        <v/>
      </c>
      <c r="B1352" s="4"/>
    </row>
    <row r="1353" spans="1:2" x14ac:dyDescent="0.35">
      <c r="A1353" s="3" t="str">
        <f t="shared" si="21"/>
        <v/>
      </c>
      <c r="B1353" s="4"/>
    </row>
    <row r="1354" spans="1:2" x14ac:dyDescent="0.35">
      <c r="A1354" s="3" t="str">
        <f t="shared" si="21"/>
        <v/>
      </c>
      <c r="B1354" s="4"/>
    </row>
    <row r="1355" spans="1:2" x14ac:dyDescent="0.35">
      <c r="A1355" s="3" t="str">
        <f t="shared" si="21"/>
        <v/>
      </c>
      <c r="B1355" s="4"/>
    </row>
    <row r="1356" spans="1:2" x14ac:dyDescent="0.35">
      <c r="A1356" s="3" t="str">
        <f t="shared" si="21"/>
        <v/>
      </c>
      <c r="B1356" s="4"/>
    </row>
    <row r="1357" spans="1:2" x14ac:dyDescent="0.35">
      <c r="A1357" s="3" t="str">
        <f t="shared" si="21"/>
        <v/>
      </c>
      <c r="B1357" s="4"/>
    </row>
    <row r="1358" spans="1:2" x14ac:dyDescent="0.35">
      <c r="A1358" s="3" t="str">
        <f t="shared" si="21"/>
        <v/>
      </c>
      <c r="B1358" s="4"/>
    </row>
    <row r="1359" spans="1:2" x14ac:dyDescent="0.35">
      <c r="A1359" s="3" t="str">
        <f t="shared" si="21"/>
        <v/>
      </c>
      <c r="B1359" s="4"/>
    </row>
    <row r="1360" spans="1:2" x14ac:dyDescent="0.35">
      <c r="A1360" s="3" t="str">
        <f t="shared" si="21"/>
        <v/>
      </c>
      <c r="B1360" s="4"/>
    </row>
    <row r="1361" spans="1:2" x14ac:dyDescent="0.35">
      <c r="A1361" s="3" t="str">
        <f t="shared" si="21"/>
        <v/>
      </c>
      <c r="B1361" s="4"/>
    </row>
    <row r="1362" spans="1:2" x14ac:dyDescent="0.35">
      <c r="A1362" s="3" t="str">
        <f t="shared" si="21"/>
        <v/>
      </c>
      <c r="B1362" s="4"/>
    </row>
    <row r="1363" spans="1:2" x14ac:dyDescent="0.35">
      <c r="A1363" s="3" t="str">
        <f t="shared" si="21"/>
        <v/>
      </c>
      <c r="B1363" s="4"/>
    </row>
    <row r="1364" spans="1:2" x14ac:dyDescent="0.35">
      <c r="A1364" s="3" t="str">
        <f t="shared" si="21"/>
        <v/>
      </c>
      <c r="B1364" s="4"/>
    </row>
    <row r="1365" spans="1:2" x14ac:dyDescent="0.35">
      <c r="A1365" s="3" t="str">
        <f t="shared" si="21"/>
        <v/>
      </c>
      <c r="B1365" s="4"/>
    </row>
    <row r="1366" spans="1:2" x14ac:dyDescent="0.35">
      <c r="A1366" s="3" t="str">
        <f t="shared" si="21"/>
        <v/>
      </c>
      <c r="B1366" s="4"/>
    </row>
    <row r="1367" spans="1:2" x14ac:dyDescent="0.35">
      <c r="A1367" s="3" t="str">
        <f t="shared" si="21"/>
        <v/>
      </c>
      <c r="B1367" s="4"/>
    </row>
    <row r="1368" spans="1:2" x14ac:dyDescent="0.35">
      <c r="A1368" s="3" t="str">
        <f t="shared" si="21"/>
        <v/>
      </c>
      <c r="B1368" s="4"/>
    </row>
    <row r="1369" spans="1:2" x14ac:dyDescent="0.35">
      <c r="A1369" s="3" t="str">
        <f t="shared" si="21"/>
        <v/>
      </c>
      <c r="B1369" s="4"/>
    </row>
    <row r="1370" spans="1:2" x14ac:dyDescent="0.35">
      <c r="A1370" s="3" t="str">
        <f t="shared" si="21"/>
        <v/>
      </c>
      <c r="B1370" s="4"/>
    </row>
    <row r="1371" spans="1:2" x14ac:dyDescent="0.35">
      <c r="A1371" s="3" t="str">
        <f t="shared" si="21"/>
        <v/>
      </c>
      <c r="B1371" s="4"/>
    </row>
    <row r="1372" spans="1:2" x14ac:dyDescent="0.35">
      <c r="A1372" s="3" t="str">
        <f t="shared" si="21"/>
        <v/>
      </c>
      <c r="B1372" s="4"/>
    </row>
    <row r="1373" spans="1:2" x14ac:dyDescent="0.35">
      <c r="A1373" s="3" t="str">
        <f t="shared" si="21"/>
        <v/>
      </c>
      <c r="B1373" s="4"/>
    </row>
    <row r="1374" spans="1:2" x14ac:dyDescent="0.35">
      <c r="A1374" s="3" t="str">
        <f t="shared" si="21"/>
        <v/>
      </c>
      <c r="B1374" s="4"/>
    </row>
    <row r="1375" spans="1:2" x14ac:dyDescent="0.35">
      <c r="A1375" s="3" t="str">
        <f t="shared" si="21"/>
        <v/>
      </c>
      <c r="B1375" s="4"/>
    </row>
    <row r="1376" spans="1:2" x14ac:dyDescent="0.35">
      <c r="A1376" s="3" t="str">
        <f t="shared" si="21"/>
        <v/>
      </c>
      <c r="B1376" s="4"/>
    </row>
    <row r="1377" spans="1:2" x14ac:dyDescent="0.35">
      <c r="A1377" s="3" t="str">
        <f t="shared" si="21"/>
        <v/>
      </c>
      <c r="B1377" s="4"/>
    </row>
    <row r="1378" spans="1:2" x14ac:dyDescent="0.35">
      <c r="A1378" s="3" t="str">
        <f t="shared" si="21"/>
        <v/>
      </c>
      <c r="B1378" s="4"/>
    </row>
    <row r="1379" spans="1:2" x14ac:dyDescent="0.35">
      <c r="A1379" s="3" t="str">
        <f t="shared" si="21"/>
        <v/>
      </c>
      <c r="B1379" s="4"/>
    </row>
    <row r="1380" spans="1:2" x14ac:dyDescent="0.35">
      <c r="A1380" s="3" t="str">
        <f t="shared" si="21"/>
        <v/>
      </c>
      <c r="B1380" s="4"/>
    </row>
    <row r="1381" spans="1:2" x14ac:dyDescent="0.35">
      <c r="A1381" s="3" t="str">
        <f t="shared" si="21"/>
        <v/>
      </c>
      <c r="B1381" s="4"/>
    </row>
    <row r="1382" spans="1:2" x14ac:dyDescent="0.35">
      <c r="A1382" s="3" t="str">
        <f t="shared" si="21"/>
        <v/>
      </c>
      <c r="B1382" s="4"/>
    </row>
    <row r="1383" spans="1:2" x14ac:dyDescent="0.35">
      <c r="A1383" s="3" t="str">
        <f t="shared" si="21"/>
        <v/>
      </c>
      <c r="B1383" s="4"/>
    </row>
    <row r="1384" spans="1:2" x14ac:dyDescent="0.35">
      <c r="A1384" s="3" t="str">
        <f t="shared" si="21"/>
        <v/>
      </c>
      <c r="B1384" s="4"/>
    </row>
    <row r="1385" spans="1:2" x14ac:dyDescent="0.35">
      <c r="A1385" s="3" t="str">
        <f t="shared" si="21"/>
        <v/>
      </c>
      <c r="B1385" s="4"/>
    </row>
    <row r="1386" spans="1:2" x14ac:dyDescent="0.35">
      <c r="A1386" s="3" t="str">
        <f t="shared" si="21"/>
        <v/>
      </c>
      <c r="B1386" s="4"/>
    </row>
    <row r="1387" spans="1:2" x14ac:dyDescent="0.35">
      <c r="A1387" s="3" t="str">
        <f t="shared" si="21"/>
        <v/>
      </c>
      <c r="B1387" s="4"/>
    </row>
    <row r="1388" spans="1:2" x14ac:dyDescent="0.35">
      <c r="A1388" s="3" t="str">
        <f t="shared" si="21"/>
        <v/>
      </c>
      <c r="B1388" s="4"/>
    </row>
    <row r="1389" spans="1:2" x14ac:dyDescent="0.35">
      <c r="A1389" s="3" t="str">
        <f t="shared" si="21"/>
        <v/>
      </c>
      <c r="B1389" s="4"/>
    </row>
    <row r="1390" spans="1:2" x14ac:dyDescent="0.35">
      <c r="A1390" s="3" t="str">
        <f t="shared" si="21"/>
        <v/>
      </c>
      <c r="B1390" s="4"/>
    </row>
    <row r="1391" spans="1:2" x14ac:dyDescent="0.35">
      <c r="A1391" s="3" t="str">
        <f t="shared" si="21"/>
        <v/>
      </c>
      <c r="B1391" s="4"/>
    </row>
    <row r="1392" spans="1:2" x14ac:dyDescent="0.35">
      <c r="A1392" s="3" t="str">
        <f t="shared" si="21"/>
        <v/>
      </c>
      <c r="B1392" s="4"/>
    </row>
    <row r="1393" spans="1:2" x14ac:dyDescent="0.35">
      <c r="A1393" s="3" t="str">
        <f t="shared" si="21"/>
        <v/>
      </c>
      <c r="B1393" s="4"/>
    </row>
    <row r="1394" spans="1:2" x14ac:dyDescent="0.35">
      <c r="A1394" s="3" t="str">
        <f t="shared" si="21"/>
        <v/>
      </c>
      <c r="B1394" s="4"/>
    </row>
    <row r="1395" spans="1:2" x14ac:dyDescent="0.35">
      <c r="A1395" s="3" t="str">
        <f t="shared" si="21"/>
        <v/>
      </c>
      <c r="B1395" s="4"/>
    </row>
    <row r="1396" spans="1:2" x14ac:dyDescent="0.35">
      <c r="A1396" s="3" t="str">
        <f t="shared" si="21"/>
        <v/>
      </c>
      <c r="B1396" s="4"/>
    </row>
    <row r="1397" spans="1:2" x14ac:dyDescent="0.35">
      <c r="A1397" s="3" t="str">
        <f t="shared" si="21"/>
        <v/>
      </c>
      <c r="B1397" s="4"/>
    </row>
    <row r="1398" spans="1:2" x14ac:dyDescent="0.35">
      <c r="A1398" s="3" t="str">
        <f t="shared" si="21"/>
        <v/>
      </c>
      <c r="B1398" s="4"/>
    </row>
    <row r="1399" spans="1:2" x14ac:dyDescent="0.35">
      <c r="A1399" s="3" t="str">
        <f t="shared" si="21"/>
        <v/>
      </c>
      <c r="B1399" s="4"/>
    </row>
    <row r="1400" spans="1:2" x14ac:dyDescent="0.35">
      <c r="A1400" s="3" t="str">
        <f t="shared" si="21"/>
        <v/>
      </c>
      <c r="B1400" s="4"/>
    </row>
    <row r="1401" spans="1:2" x14ac:dyDescent="0.35">
      <c r="A1401" s="3" t="str">
        <f t="shared" si="21"/>
        <v/>
      </c>
      <c r="B1401" s="4"/>
    </row>
    <row r="1402" spans="1:2" x14ac:dyDescent="0.35">
      <c r="A1402" s="3" t="str">
        <f t="shared" si="21"/>
        <v/>
      </c>
      <c r="B1402" s="4"/>
    </row>
    <row r="1403" spans="1:2" x14ac:dyDescent="0.35">
      <c r="A1403" s="3" t="str">
        <f t="shared" si="21"/>
        <v/>
      </c>
      <c r="B1403" s="4"/>
    </row>
    <row r="1404" spans="1:2" x14ac:dyDescent="0.35">
      <c r="A1404" s="3" t="str">
        <f t="shared" si="21"/>
        <v/>
      </c>
      <c r="B1404" s="4"/>
    </row>
    <row r="1405" spans="1:2" x14ac:dyDescent="0.35">
      <c r="A1405" s="3" t="str">
        <f t="shared" si="21"/>
        <v/>
      </c>
      <c r="B1405" s="4"/>
    </row>
    <row r="1406" spans="1:2" x14ac:dyDescent="0.35">
      <c r="A1406" s="3" t="str">
        <f t="shared" si="21"/>
        <v/>
      </c>
      <c r="B1406" s="4"/>
    </row>
    <row r="1407" spans="1:2" x14ac:dyDescent="0.35">
      <c r="A1407" s="3" t="str">
        <f t="shared" si="21"/>
        <v/>
      </c>
      <c r="B1407" s="4"/>
    </row>
    <row r="1408" spans="1:2" x14ac:dyDescent="0.35">
      <c r="A1408" s="3" t="str">
        <f t="shared" si="21"/>
        <v/>
      </c>
      <c r="B1408" s="4"/>
    </row>
    <row r="1409" spans="1:2" x14ac:dyDescent="0.35">
      <c r="A1409" s="3" t="str">
        <f t="shared" si="21"/>
        <v/>
      </c>
      <c r="B1409" s="4"/>
    </row>
    <row r="1410" spans="1:2" x14ac:dyDescent="0.35">
      <c r="A1410" s="3" t="str">
        <f t="shared" ref="A1410:A1473" si="22">IF(J1410="","",CONCATENATE(J1410," ",I1410))</f>
        <v/>
      </c>
      <c r="B1410" s="4"/>
    </row>
    <row r="1411" spans="1:2" x14ac:dyDescent="0.35">
      <c r="A1411" s="3" t="str">
        <f t="shared" si="22"/>
        <v/>
      </c>
      <c r="B1411" s="4"/>
    </row>
    <row r="1412" spans="1:2" x14ac:dyDescent="0.35">
      <c r="A1412" s="3" t="str">
        <f t="shared" si="22"/>
        <v/>
      </c>
      <c r="B1412" s="4"/>
    </row>
    <row r="1413" spans="1:2" x14ac:dyDescent="0.35">
      <c r="A1413" s="3" t="str">
        <f t="shared" si="22"/>
        <v/>
      </c>
      <c r="B1413" s="4"/>
    </row>
    <row r="1414" spans="1:2" x14ac:dyDescent="0.35">
      <c r="A1414" s="3" t="str">
        <f t="shared" si="22"/>
        <v/>
      </c>
      <c r="B1414" s="4"/>
    </row>
    <row r="1415" spans="1:2" x14ac:dyDescent="0.35">
      <c r="A1415" s="3" t="str">
        <f t="shared" si="22"/>
        <v/>
      </c>
      <c r="B1415" s="4"/>
    </row>
    <row r="1416" spans="1:2" x14ac:dyDescent="0.35">
      <c r="A1416" s="3" t="str">
        <f t="shared" si="22"/>
        <v/>
      </c>
      <c r="B1416" s="4"/>
    </row>
    <row r="1417" spans="1:2" x14ac:dyDescent="0.35">
      <c r="A1417" s="3" t="str">
        <f t="shared" si="22"/>
        <v/>
      </c>
      <c r="B1417" s="4"/>
    </row>
    <row r="1418" spans="1:2" x14ac:dyDescent="0.35">
      <c r="A1418" s="3" t="str">
        <f t="shared" si="22"/>
        <v/>
      </c>
      <c r="B1418" s="4"/>
    </row>
    <row r="1419" spans="1:2" x14ac:dyDescent="0.35">
      <c r="A1419" s="3" t="str">
        <f t="shared" si="22"/>
        <v/>
      </c>
      <c r="B1419" s="4"/>
    </row>
    <row r="1420" spans="1:2" x14ac:dyDescent="0.35">
      <c r="A1420" s="3" t="str">
        <f t="shared" si="22"/>
        <v/>
      </c>
      <c r="B1420" s="4"/>
    </row>
    <row r="1421" spans="1:2" x14ac:dyDescent="0.35">
      <c r="A1421" s="3" t="str">
        <f t="shared" si="22"/>
        <v/>
      </c>
      <c r="B1421" s="4"/>
    </row>
    <row r="1422" spans="1:2" x14ac:dyDescent="0.35">
      <c r="A1422" s="3" t="str">
        <f t="shared" si="22"/>
        <v/>
      </c>
      <c r="B1422" s="4"/>
    </row>
    <row r="1423" spans="1:2" x14ac:dyDescent="0.35">
      <c r="A1423" s="3" t="str">
        <f t="shared" si="22"/>
        <v/>
      </c>
      <c r="B1423" s="4"/>
    </row>
    <row r="1424" spans="1:2" x14ac:dyDescent="0.35">
      <c r="A1424" s="3" t="str">
        <f t="shared" si="22"/>
        <v/>
      </c>
      <c r="B1424" s="4"/>
    </row>
    <row r="1425" spans="1:2" x14ac:dyDescent="0.35">
      <c r="A1425" s="3" t="str">
        <f t="shared" si="22"/>
        <v/>
      </c>
      <c r="B1425" s="4"/>
    </row>
    <row r="1426" spans="1:2" x14ac:dyDescent="0.35">
      <c r="A1426" s="3" t="str">
        <f t="shared" si="22"/>
        <v/>
      </c>
      <c r="B1426" s="4"/>
    </row>
    <row r="1427" spans="1:2" x14ac:dyDescent="0.35">
      <c r="A1427" s="3" t="str">
        <f t="shared" si="22"/>
        <v/>
      </c>
      <c r="B1427" s="4"/>
    </row>
    <row r="1428" spans="1:2" x14ac:dyDescent="0.35">
      <c r="A1428" s="3" t="str">
        <f t="shared" si="22"/>
        <v/>
      </c>
      <c r="B1428" s="4"/>
    </row>
    <row r="1429" spans="1:2" x14ac:dyDescent="0.35">
      <c r="A1429" s="3" t="str">
        <f t="shared" si="22"/>
        <v/>
      </c>
      <c r="B1429" s="4"/>
    </row>
    <row r="1430" spans="1:2" x14ac:dyDescent="0.35">
      <c r="A1430" s="3" t="str">
        <f t="shared" si="22"/>
        <v/>
      </c>
      <c r="B1430" s="4"/>
    </row>
    <row r="1431" spans="1:2" x14ac:dyDescent="0.35">
      <c r="A1431" s="3" t="str">
        <f t="shared" si="22"/>
        <v/>
      </c>
      <c r="B1431" s="4"/>
    </row>
    <row r="1432" spans="1:2" x14ac:dyDescent="0.35">
      <c r="A1432" s="3" t="str">
        <f t="shared" si="22"/>
        <v/>
      </c>
      <c r="B1432" s="4"/>
    </row>
    <row r="1433" spans="1:2" x14ac:dyDescent="0.35">
      <c r="A1433" s="3" t="str">
        <f t="shared" si="22"/>
        <v/>
      </c>
      <c r="B1433" s="4"/>
    </row>
    <row r="1434" spans="1:2" x14ac:dyDescent="0.35">
      <c r="A1434" s="3" t="str">
        <f t="shared" si="22"/>
        <v/>
      </c>
      <c r="B1434" s="4"/>
    </row>
    <row r="1435" spans="1:2" x14ac:dyDescent="0.35">
      <c r="A1435" s="3" t="str">
        <f t="shared" si="22"/>
        <v/>
      </c>
      <c r="B1435" s="4"/>
    </row>
    <row r="1436" spans="1:2" x14ac:dyDescent="0.35">
      <c r="A1436" s="3" t="str">
        <f t="shared" si="22"/>
        <v/>
      </c>
      <c r="B1436" s="4"/>
    </row>
    <row r="1437" spans="1:2" x14ac:dyDescent="0.35">
      <c r="A1437" s="3" t="str">
        <f t="shared" si="22"/>
        <v/>
      </c>
      <c r="B1437" s="4"/>
    </row>
    <row r="1438" spans="1:2" x14ac:dyDescent="0.35">
      <c r="A1438" s="3" t="str">
        <f t="shared" si="22"/>
        <v/>
      </c>
      <c r="B1438" s="4"/>
    </row>
    <row r="1439" spans="1:2" x14ac:dyDescent="0.35">
      <c r="A1439" s="3" t="str">
        <f t="shared" si="22"/>
        <v/>
      </c>
      <c r="B1439" s="4"/>
    </row>
    <row r="1440" spans="1:2" x14ac:dyDescent="0.35">
      <c r="A1440" s="3" t="str">
        <f t="shared" si="22"/>
        <v/>
      </c>
      <c r="B1440" s="4"/>
    </row>
    <row r="1441" spans="1:2" x14ac:dyDescent="0.35">
      <c r="A1441" s="3" t="str">
        <f t="shared" si="22"/>
        <v/>
      </c>
      <c r="B1441" s="4"/>
    </row>
    <row r="1442" spans="1:2" x14ac:dyDescent="0.35">
      <c r="A1442" s="3" t="str">
        <f t="shared" si="22"/>
        <v/>
      </c>
      <c r="B1442" s="4"/>
    </row>
    <row r="1443" spans="1:2" x14ac:dyDescent="0.35">
      <c r="A1443" s="3" t="str">
        <f t="shared" si="22"/>
        <v/>
      </c>
      <c r="B1443" s="4"/>
    </row>
    <row r="1444" spans="1:2" x14ac:dyDescent="0.35">
      <c r="A1444" s="3" t="str">
        <f t="shared" si="22"/>
        <v/>
      </c>
      <c r="B1444" s="4"/>
    </row>
    <row r="1445" spans="1:2" x14ac:dyDescent="0.35">
      <c r="A1445" s="3" t="str">
        <f t="shared" si="22"/>
        <v/>
      </c>
      <c r="B1445" s="4"/>
    </row>
    <row r="1446" spans="1:2" x14ac:dyDescent="0.35">
      <c r="A1446" s="3" t="str">
        <f t="shared" si="22"/>
        <v/>
      </c>
      <c r="B1446" s="4"/>
    </row>
    <row r="1447" spans="1:2" x14ac:dyDescent="0.35">
      <c r="A1447" s="3" t="str">
        <f t="shared" si="22"/>
        <v/>
      </c>
      <c r="B1447" s="4"/>
    </row>
    <row r="1448" spans="1:2" x14ac:dyDescent="0.35">
      <c r="A1448" s="3" t="str">
        <f t="shared" si="22"/>
        <v/>
      </c>
      <c r="B1448" s="4"/>
    </row>
    <row r="1449" spans="1:2" x14ac:dyDescent="0.35">
      <c r="A1449" s="3" t="str">
        <f t="shared" si="22"/>
        <v/>
      </c>
      <c r="B1449" s="4"/>
    </row>
    <row r="1450" spans="1:2" x14ac:dyDescent="0.35">
      <c r="A1450" s="3" t="str">
        <f t="shared" si="22"/>
        <v/>
      </c>
      <c r="B1450" s="4"/>
    </row>
    <row r="1451" spans="1:2" x14ac:dyDescent="0.35">
      <c r="A1451" s="3" t="str">
        <f t="shared" si="22"/>
        <v/>
      </c>
      <c r="B1451" s="4"/>
    </row>
    <row r="1452" spans="1:2" x14ac:dyDescent="0.35">
      <c r="A1452" s="3" t="str">
        <f t="shared" si="22"/>
        <v/>
      </c>
      <c r="B1452" s="4"/>
    </row>
    <row r="1453" spans="1:2" x14ac:dyDescent="0.35">
      <c r="A1453" s="3" t="str">
        <f t="shared" si="22"/>
        <v/>
      </c>
      <c r="B1453" s="4"/>
    </row>
    <row r="1454" spans="1:2" x14ac:dyDescent="0.35">
      <c r="A1454" s="3" t="str">
        <f t="shared" si="22"/>
        <v/>
      </c>
      <c r="B1454" s="4"/>
    </row>
    <row r="1455" spans="1:2" x14ac:dyDescent="0.35">
      <c r="A1455" s="3" t="str">
        <f t="shared" si="22"/>
        <v/>
      </c>
      <c r="B1455" s="4"/>
    </row>
    <row r="1456" spans="1:2" x14ac:dyDescent="0.35">
      <c r="A1456" s="3" t="str">
        <f t="shared" si="22"/>
        <v/>
      </c>
      <c r="B1456" s="4"/>
    </row>
    <row r="1457" spans="1:2" x14ac:dyDescent="0.35">
      <c r="A1457" s="3" t="str">
        <f t="shared" si="22"/>
        <v/>
      </c>
      <c r="B1457" s="4"/>
    </row>
    <row r="1458" spans="1:2" x14ac:dyDescent="0.35">
      <c r="A1458" s="3" t="str">
        <f t="shared" si="22"/>
        <v/>
      </c>
      <c r="B1458" s="4"/>
    </row>
    <row r="1459" spans="1:2" x14ac:dyDescent="0.35">
      <c r="A1459" s="3" t="str">
        <f t="shared" si="22"/>
        <v/>
      </c>
      <c r="B1459" s="4"/>
    </row>
    <row r="1460" spans="1:2" x14ac:dyDescent="0.35">
      <c r="A1460" s="3" t="str">
        <f t="shared" si="22"/>
        <v/>
      </c>
      <c r="B1460" s="4"/>
    </row>
    <row r="1461" spans="1:2" x14ac:dyDescent="0.35">
      <c r="A1461" s="3" t="str">
        <f t="shared" si="22"/>
        <v/>
      </c>
      <c r="B1461" s="4"/>
    </row>
    <row r="1462" spans="1:2" x14ac:dyDescent="0.35">
      <c r="A1462" s="3" t="str">
        <f t="shared" si="22"/>
        <v/>
      </c>
      <c r="B1462" s="4"/>
    </row>
    <row r="1463" spans="1:2" x14ac:dyDescent="0.35">
      <c r="A1463" s="3" t="str">
        <f t="shared" si="22"/>
        <v/>
      </c>
      <c r="B1463" s="4"/>
    </row>
    <row r="1464" spans="1:2" x14ac:dyDescent="0.35">
      <c r="A1464" s="3" t="str">
        <f t="shared" si="22"/>
        <v/>
      </c>
      <c r="B1464" s="4"/>
    </row>
    <row r="1465" spans="1:2" x14ac:dyDescent="0.35">
      <c r="A1465" s="3" t="str">
        <f t="shared" si="22"/>
        <v/>
      </c>
      <c r="B1465" s="4"/>
    </row>
    <row r="1466" spans="1:2" x14ac:dyDescent="0.35">
      <c r="A1466" s="3" t="str">
        <f t="shared" si="22"/>
        <v/>
      </c>
      <c r="B1466" s="4"/>
    </row>
    <row r="1467" spans="1:2" x14ac:dyDescent="0.35">
      <c r="A1467" s="3" t="str">
        <f t="shared" si="22"/>
        <v/>
      </c>
      <c r="B1467" s="4"/>
    </row>
    <row r="1468" spans="1:2" x14ac:dyDescent="0.35">
      <c r="A1468" s="3" t="str">
        <f t="shared" si="22"/>
        <v/>
      </c>
      <c r="B1468" s="4"/>
    </row>
    <row r="1469" spans="1:2" x14ac:dyDescent="0.35">
      <c r="A1469" s="3" t="str">
        <f t="shared" si="22"/>
        <v/>
      </c>
      <c r="B1469" s="4"/>
    </row>
    <row r="1470" spans="1:2" x14ac:dyDescent="0.35">
      <c r="A1470" s="3" t="str">
        <f t="shared" si="22"/>
        <v/>
      </c>
      <c r="B1470" s="4"/>
    </row>
    <row r="1471" spans="1:2" x14ac:dyDescent="0.35">
      <c r="A1471" s="3" t="str">
        <f t="shared" si="22"/>
        <v/>
      </c>
      <c r="B1471" s="4"/>
    </row>
    <row r="1472" spans="1:2" x14ac:dyDescent="0.35">
      <c r="A1472" s="3" t="str">
        <f t="shared" si="22"/>
        <v/>
      </c>
      <c r="B1472" s="4"/>
    </row>
    <row r="1473" spans="1:2" x14ac:dyDescent="0.35">
      <c r="A1473" s="3" t="str">
        <f t="shared" si="22"/>
        <v/>
      </c>
      <c r="B1473" s="4"/>
    </row>
    <row r="1474" spans="1:2" x14ac:dyDescent="0.35">
      <c r="A1474" s="3" t="str">
        <f t="shared" ref="A1474:A1537" si="23">IF(J1474="","",CONCATENATE(J1474," ",I1474))</f>
        <v/>
      </c>
      <c r="B1474" s="4"/>
    </row>
    <row r="1475" spans="1:2" x14ac:dyDescent="0.35">
      <c r="A1475" s="3" t="str">
        <f t="shared" si="23"/>
        <v/>
      </c>
      <c r="B1475" s="4"/>
    </row>
    <row r="1476" spans="1:2" x14ac:dyDescent="0.35">
      <c r="A1476" s="3" t="str">
        <f t="shared" si="23"/>
        <v/>
      </c>
      <c r="B1476" s="4"/>
    </row>
    <row r="1477" spans="1:2" x14ac:dyDescent="0.35">
      <c r="A1477" s="3" t="str">
        <f t="shared" si="23"/>
        <v/>
      </c>
      <c r="B1477" s="4"/>
    </row>
    <row r="1478" spans="1:2" x14ac:dyDescent="0.35">
      <c r="A1478" s="3" t="str">
        <f t="shared" si="23"/>
        <v/>
      </c>
      <c r="B1478" s="4"/>
    </row>
    <row r="1479" spans="1:2" x14ac:dyDescent="0.35">
      <c r="A1479" s="3" t="str">
        <f t="shared" si="23"/>
        <v/>
      </c>
      <c r="B1479" s="4"/>
    </row>
    <row r="1480" spans="1:2" x14ac:dyDescent="0.35">
      <c r="A1480" s="3" t="str">
        <f t="shared" si="23"/>
        <v/>
      </c>
      <c r="B1480" s="4"/>
    </row>
    <row r="1481" spans="1:2" x14ac:dyDescent="0.35">
      <c r="A1481" s="3" t="str">
        <f t="shared" si="23"/>
        <v/>
      </c>
      <c r="B1481" s="4"/>
    </row>
    <row r="1482" spans="1:2" x14ac:dyDescent="0.35">
      <c r="A1482" s="3" t="str">
        <f t="shared" si="23"/>
        <v/>
      </c>
      <c r="B1482" s="4"/>
    </row>
    <row r="1483" spans="1:2" x14ac:dyDescent="0.35">
      <c r="A1483" s="3" t="str">
        <f t="shared" si="23"/>
        <v/>
      </c>
      <c r="B1483" s="4"/>
    </row>
    <row r="1484" spans="1:2" x14ac:dyDescent="0.35">
      <c r="A1484" s="3" t="str">
        <f t="shared" si="23"/>
        <v/>
      </c>
      <c r="B1484" s="4"/>
    </row>
    <row r="1485" spans="1:2" x14ac:dyDescent="0.35">
      <c r="A1485" s="3" t="str">
        <f t="shared" si="23"/>
        <v/>
      </c>
      <c r="B1485" s="4"/>
    </row>
    <row r="1486" spans="1:2" x14ac:dyDescent="0.35">
      <c r="A1486" s="3" t="str">
        <f t="shared" si="23"/>
        <v/>
      </c>
      <c r="B1486" s="4"/>
    </row>
    <row r="1487" spans="1:2" x14ac:dyDescent="0.35">
      <c r="A1487" s="3" t="str">
        <f t="shared" si="23"/>
        <v/>
      </c>
      <c r="B1487" s="4"/>
    </row>
    <row r="1488" spans="1:2" x14ac:dyDescent="0.35">
      <c r="A1488" s="3" t="str">
        <f t="shared" si="23"/>
        <v/>
      </c>
      <c r="B1488" s="4"/>
    </row>
    <row r="1489" spans="1:2" x14ac:dyDescent="0.35">
      <c r="A1489" s="3" t="str">
        <f t="shared" si="23"/>
        <v/>
      </c>
      <c r="B1489" s="4"/>
    </row>
    <row r="1490" spans="1:2" x14ac:dyDescent="0.35">
      <c r="A1490" s="3" t="str">
        <f t="shared" si="23"/>
        <v/>
      </c>
      <c r="B1490" s="4"/>
    </row>
    <row r="1491" spans="1:2" x14ac:dyDescent="0.35">
      <c r="A1491" s="3" t="str">
        <f t="shared" si="23"/>
        <v/>
      </c>
      <c r="B1491" s="4"/>
    </row>
    <row r="1492" spans="1:2" x14ac:dyDescent="0.35">
      <c r="A1492" s="3" t="str">
        <f t="shared" si="23"/>
        <v/>
      </c>
      <c r="B1492" s="4"/>
    </row>
    <row r="1493" spans="1:2" x14ac:dyDescent="0.35">
      <c r="A1493" s="3" t="str">
        <f t="shared" si="23"/>
        <v/>
      </c>
      <c r="B1493" s="4"/>
    </row>
    <row r="1494" spans="1:2" x14ac:dyDescent="0.35">
      <c r="A1494" s="3" t="str">
        <f t="shared" si="23"/>
        <v/>
      </c>
      <c r="B1494" s="4"/>
    </row>
    <row r="1495" spans="1:2" x14ac:dyDescent="0.35">
      <c r="A1495" s="3" t="str">
        <f t="shared" si="23"/>
        <v/>
      </c>
      <c r="B1495" s="4"/>
    </row>
    <row r="1496" spans="1:2" x14ac:dyDescent="0.35">
      <c r="A1496" s="3" t="str">
        <f t="shared" si="23"/>
        <v/>
      </c>
      <c r="B1496" s="4"/>
    </row>
    <row r="1497" spans="1:2" x14ac:dyDescent="0.35">
      <c r="A1497" s="3" t="str">
        <f t="shared" si="23"/>
        <v/>
      </c>
      <c r="B1497" s="4"/>
    </row>
    <row r="1498" spans="1:2" x14ac:dyDescent="0.35">
      <c r="A1498" s="3" t="str">
        <f t="shared" si="23"/>
        <v/>
      </c>
      <c r="B1498" s="4"/>
    </row>
    <row r="1499" spans="1:2" x14ac:dyDescent="0.35">
      <c r="A1499" s="3" t="str">
        <f t="shared" si="23"/>
        <v/>
      </c>
      <c r="B1499" s="4"/>
    </row>
    <row r="1500" spans="1:2" x14ac:dyDescent="0.35">
      <c r="A1500" s="3" t="str">
        <f t="shared" si="23"/>
        <v/>
      </c>
      <c r="B1500" s="4"/>
    </row>
    <row r="1501" spans="1:2" x14ac:dyDescent="0.35">
      <c r="A1501" s="3" t="str">
        <f t="shared" si="23"/>
        <v/>
      </c>
      <c r="B1501" s="4"/>
    </row>
    <row r="1502" spans="1:2" x14ac:dyDescent="0.35">
      <c r="A1502" s="3" t="str">
        <f t="shared" si="23"/>
        <v/>
      </c>
      <c r="B1502" s="4"/>
    </row>
    <row r="1503" spans="1:2" x14ac:dyDescent="0.35">
      <c r="A1503" s="3" t="str">
        <f t="shared" si="23"/>
        <v/>
      </c>
      <c r="B1503" s="4"/>
    </row>
    <row r="1504" spans="1:2" x14ac:dyDescent="0.35">
      <c r="A1504" s="3" t="str">
        <f t="shared" si="23"/>
        <v/>
      </c>
      <c r="B1504" s="4"/>
    </row>
    <row r="1505" spans="1:2" x14ac:dyDescent="0.35">
      <c r="A1505" s="3" t="str">
        <f t="shared" si="23"/>
        <v/>
      </c>
      <c r="B1505" s="4"/>
    </row>
    <row r="1506" spans="1:2" x14ac:dyDescent="0.35">
      <c r="A1506" s="3" t="str">
        <f t="shared" si="23"/>
        <v/>
      </c>
      <c r="B1506" s="4"/>
    </row>
    <row r="1507" spans="1:2" x14ac:dyDescent="0.35">
      <c r="A1507" s="3" t="str">
        <f t="shared" si="23"/>
        <v/>
      </c>
      <c r="B1507" s="4"/>
    </row>
    <row r="1508" spans="1:2" x14ac:dyDescent="0.35">
      <c r="A1508" s="3" t="str">
        <f t="shared" si="23"/>
        <v/>
      </c>
      <c r="B1508" s="4"/>
    </row>
    <row r="1509" spans="1:2" x14ac:dyDescent="0.35">
      <c r="A1509" s="3" t="str">
        <f t="shared" si="23"/>
        <v/>
      </c>
      <c r="B1509" s="4"/>
    </row>
    <row r="1510" spans="1:2" x14ac:dyDescent="0.35">
      <c r="A1510" s="3" t="str">
        <f t="shared" si="23"/>
        <v/>
      </c>
      <c r="B1510" s="4"/>
    </row>
    <row r="1511" spans="1:2" x14ac:dyDescent="0.35">
      <c r="A1511" s="3" t="str">
        <f t="shared" si="23"/>
        <v/>
      </c>
      <c r="B1511" s="4"/>
    </row>
    <row r="1512" spans="1:2" x14ac:dyDescent="0.35">
      <c r="A1512" s="3" t="str">
        <f t="shared" si="23"/>
        <v/>
      </c>
      <c r="B1512" s="4"/>
    </row>
    <row r="1513" spans="1:2" x14ac:dyDescent="0.35">
      <c r="A1513" s="3" t="str">
        <f t="shared" si="23"/>
        <v/>
      </c>
      <c r="B1513" s="4"/>
    </row>
    <row r="1514" spans="1:2" x14ac:dyDescent="0.35">
      <c r="A1514" s="3" t="str">
        <f t="shared" si="23"/>
        <v/>
      </c>
      <c r="B1514" s="4"/>
    </row>
    <row r="1515" spans="1:2" x14ac:dyDescent="0.35">
      <c r="A1515" s="3" t="str">
        <f t="shared" si="23"/>
        <v/>
      </c>
      <c r="B1515" s="4"/>
    </row>
    <row r="1516" spans="1:2" x14ac:dyDescent="0.35">
      <c r="A1516" s="3" t="str">
        <f t="shared" si="23"/>
        <v/>
      </c>
      <c r="B1516" s="4"/>
    </row>
    <row r="1517" spans="1:2" x14ac:dyDescent="0.35">
      <c r="A1517" s="3" t="str">
        <f t="shared" si="23"/>
        <v/>
      </c>
      <c r="B1517" s="4"/>
    </row>
    <row r="1518" spans="1:2" x14ac:dyDescent="0.35">
      <c r="A1518" s="3" t="str">
        <f t="shared" si="23"/>
        <v/>
      </c>
      <c r="B1518" s="4"/>
    </row>
    <row r="1519" spans="1:2" x14ac:dyDescent="0.35">
      <c r="A1519" s="3" t="str">
        <f t="shared" si="23"/>
        <v/>
      </c>
      <c r="B1519" s="4"/>
    </row>
    <row r="1520" spans="1:2" x14ac:dyDescent="0.35">
      <c r="A1520" s="3" t="str">
        <f t="shared" si="23"/>
        <v/>
      </c>
      <c r="B1520" s="4"/>
    </row>
    <row r="1521" spans="1:2" x14ac:dyDescent="0.35">
      <c r="A1521" s="3" t="str">
        <f t="shared" si="23"/>
        <v/>
      </c>
      <c r="B1521" s="4"/>
    </row>
    <row r="1522" spans="1:2" x14ac:dyDescent="0.35">
      <c r="A1522" s="3" t="str">
        <f t="shared" si="23"/>
        <v/>
      </c>
      <c r="B1522" s="4"/>
    </row>
    <row r="1523" spans="1:2" x14ac:dyDescent="0.35">
      <c r="A1523" s="3" t="str">
        <f t="shared" si="23"/>
        <v/>
      </c>
      <c r="B1523" s="4"/>
    </row>
    <row r="1524" spans="1:2" x14ac:dyDescent="0.35">
      <c r="A1524" s="3" t="str">
        <f t="shared" si="23"/>
        <v/>
      </c>
      <c r="B1524" s="4"/>
    </row>
    <row r="1525" spans="1:2" x14ac:dyDescent="0.35">
      <c r="A1525" s="3" t="str">
        <f t="shared" si="23"/>
        <v/>
      </c>
      <c r="B1525" s="4"/>
    </row>
    <row r="1526" spans="1:2" x14ac:dyDescent="0.35">
      <c r="A1526" s="3" t="str">
        <f t="shared" si="23"/>
        <v/>
      </c>
      <c r="B1526" s="4"/>
    </row>
    <row r="1527" spans="1:2" x14ac:dyDescent="0.35">
      <c r="A1527" s="3" t="str">
        <f t="shared" si="23"/>
        <v/>
      </c>
      <c r="B1527" s="4"/>
    </row>
    <row r="1528" spans="1:2" x14ac:dyDescent="0.35">
      <c r="A1528" s="3" t="str">
        <f t="shared" si="23"/>
        <v/>
      </c>
      <c r="B1528" s="4"/>
    </row>
    <row r="1529" spans="1:2" x14ac:dyDescent="0.35">
      <c r="A1529" s="3" t="str">
        <f t="shared" si="23"/>
        <v/>
      </c>
      <c r="B1529" s="4"/>
    </row>
    <row r="1530" spans="1:2" x14ac:dyDescent="0.35">
      <c r="A1530" s="3" t="str">
        <f t="shared" si="23"/>
        <v/>
      </c>
      <c r="B1530" s="4"/>
    </row>
    <row r="1531" spans="1:2" x14ac:dyDescent="0.35">
      <c r="A1531" s="3" t="str">
        <f t="shared" si="23"/>
        <v/>
      </c>
      <c r="B1531" s="4"/>
    </row>
    <row r="1532" spans="1:2" x14ac:dyDescent="0.35">
      <c r="A1532" s="3" t="str">
        <f t="shared" si="23"/>
        <v/>
      </c>
      <c r="B1532" s="4"/>
    </row>
    <row r="1533" spans="1:2" x14ac:dyDescent="0.35">
      <c r="A1533" s="3" t="str">
        <f t="shared" si="23"/>
        <v/>
      </c>
      <c r="B1533" s="4"/>
    </row>
    <row r="1534" spans="1:2" x14ac:dyDescent="0.35">
      <c r="A1534" s="3" t="str">
        <f t="shared" si="23"/>
        <v/>
      </c>
      <c r="B1534" s="4"/>
    </row>
    <row r="1535" spans="1:2" x14ac:dyDescent="0.35">
      <c r="A1535" s="3" t="str">
        <f t="shared" si="23"/>
        <v/>
      </c>
      <c r="B1535" s="4"/>
    </row>
    <row r="1536" spans="1:2" x14ac:dyDescent="0.35">
      <c r="A1536" s="3" t="str">
        <f t="shared" si="23"/>
        <v/>
      </c>
      <c r="B1536" s="4"/>
    </row>
    <row r="1537" spans="1:2" x14ac:dyDescent="0.35">
      <c r="A1537" s="3" t="str">
        <f t="shared" si="23"/>
        <v/>
      </c>
      <c r="B1537" s="4"/>
    </row>
    <row r="1538" spans="1:2" x14ac:dyDescent="0.35">
      <c r="A1538" s="3" t="str">
        <f t="shared" ref="A1538:A1601" si="24">IF(J1538="","",CONCATENATE(J1538," ",I1538))</f>
        <v/>
      </c>
      <c r="B1538" s="4"/>
    </row>
    <row r="1539" spans="1:2" x14ac:dyDescent="0.35">
      <c r="A1539" s="3" t="str">
        <f t="shared" si="24"/>
        <v/>
      </c>
      <c r="B1539" s="4"/>
    </row>
    <row r="1540" spans="1:2" x14ac:dyDescent="0.35">
      <c r="A1540" s="3" t="str">
        <f t="shared" si="24"/>
        <v/>
      </c>
      <c r="B1540" s="4"/>
    </row>
    <row r="1541" spans="1:2" x14ac:dyDescent="0.35">
      <c r="A1541" s="3" t="str">
        <f t="shared" si="24"/>
        <v/>
      </c>
      <c r="B1541" s="4"/>
    </row>
    <row r="1542" spans="1:2" x14ac:dyDescent="0.35">
      <c r="A1542" s="3" t="str">
        <f t="shared" si="24"/>
        <v/>
      </c>
      <c r="B1542" s="4"/>
    </row>
    <row r="1543" spans="1:2" x14ac:dyDescent="0.35">
      <c r="A1543" s="3" t="str">
        <f t="shared" si="24"/>
        <v/>
      </c>
      <c r="B1543" s="4"/>
    </row>
    <row r="1544" spans="1:2" x14ac:dyDescent="0.35">
      <c r="A1544" s="3" t="str">
        <f t="shared" si="24"/>
        <v/>
      </c>
      <c r="B1544" s="4"/>
    </row>
    <row r="1545" spans="1:2" x14ac:dyDescent="0.35">
      <c r="A1545" s="3" t="str">
        <f t="shared" si="24"/>
        <v/>
      </c>
      <c r="B1545" s="4"/>
    </row>
    <row r="1546" spans="1:2" x14ac:dyDescent="0.35">
      <c r="A1546" s="3" t="str">
        <f t="shared" si="24"/>
        <v/>
      </c>
      <c r="B1546" s="4"/>
    </row>
    <row r="1547" spans="1:2" x14ac:dyDescent="0.35">
      <c r="A1547" s="3" t="str">
        <f t="shared" si="24"/>
        <v/>
      </c>
      <c r="B1547" s="4"/>
    </row>
    <row r="1548" spans="1:2" x14ac:dyDescent="0.35">
      <c r="A1548" s="3" t="str">
        <f t="shared" si="24"/>
        <v/>
      </c>
      <c r="B1548" s="4"/>
    </row>
    <row r="1549" spans="1:2" x14ac:dyDescent="0.35">
      <c r="A1549" s="3" t="str">
        <f t="shared" si="24"/>
        <v/>
      </c>
      <c r="B1549" s="4"/>
    </row>
    <row r="1550" spans="1:2" x14ac:dyDescent="0.35">
      <c r="A1550" s="3" t="str">
        <f t="shared" si="24"/>
        <v/>
      </c>
      <c r="B1550" s="4"/>
    </row>
    <row r="1551" spans="1:2" x14ac:dyDescent="0.35">
      <c r="A1551" s="3" t="str">
        <f t="shared" si="24"/>
        <v/>
      </c>
      <c r="B1551" s="4"/>
    </row>
    <row r="1552" spans="1:2" x14ac:dyDescent="0.35">
      <c r="A1552" s="3" t="str">
        <f t="shared" si="24"/>
        <v/>
      </c>
      <c r="B1552" s="4"/>
    </row>
    <row r="1553" spans="1:2" x14ac:dyDescent="0.35">
      <c r="A1553" s="3" t="str">
        <f t="shared" si="24"/>
        <v/>
      </c>
      <c r="B1553" s="4"/>
    </row>
    <row r="1554" spans="1:2" x14ac:dyDescent="0.35">
      <c r="A1554" s="3" t="str">
        <f t="shared" si="24"/>
        <v/>
      </c>
      <c r="B1554" s="4"/>
    </row>
    <row r="1555" spans="1:2" x14ac:dyDescent="0.35">
      <c r="A1555" s="3" t="str">
        <f t="shared" si="24"/>
        <v/>
      </c>
      <c r="B1555" s="4"/>
    </row>
    <row r="1556" spans="1:2" x14ac:dyDescent="0.35">
      <c r="A1556" s="3" t="str">
        <f t="shared" si="24"/>
        <v/>
      </c>
      <c r="B1556" s="4"/>
    </row>
    <row r="1557" spans="1:2" x14ac:dyDescent="0.35">
      <c r="A1557" s="3" t="str">
        <f t="shared" si="24"/>
        <v/>
      </c>
      <c r="B1557" s="4"/>
    </row>
    <row r="1558" spans="1:2" x14ac:dyDescent="0.35">
      <c r="A1558" s="3" t="str">
        <f t="shared" si="24"/>
        <v/>
      </c>
      <c r="B1558" s="4"/>
    </row>
    <row r="1559" spans="1:2" x14ac:dyDescent="0.35">
      <c r="A1559" s="3" t="str">
        <f t="shared" si="24"/>
        <v/>
      </c>
      <c r="B1559" s="4"/>
    </row>
    <row r="1560" spans="1:2" x14ac:dyDescent="0.35">
      <c r="A1560" s="3" t="str">
        <f t="shared" si="24"/>
        <v/>
      </c>
      <c r="B1560" s="4"/>
    </row>
    <row r="1561" spans="1:2" x14ac:dyDescent="0.35">
      <c r="A1561" s="3" t="str">
        <f t="shared" si="24"/>
        <v/>
      </c>
      <c r="B1561" s="4"/>
    </row>
    <row r="1562" spans="1:2" x14ac:dyDescent="0.35">
      <c r="A1562" s="3" t="str">
        <f t="shared" si="24"/>
        <v/>
      </c>
      <c r="B1562" s="4"/>
    </row>
    <row r="1563" spans="1:2" x14ac:dyDescent="0.35">
      <c r="A1563" s="3" t="str">
        <f t="shared" si="24"/>
        <v/>
      </c>
      <c r="B1563" s="4"/>
    </row>
    <row r="1564" spans="1:2" x14ac:dyDescent="0.35">
      <c r="A1564" s="3" t="str">
        <f t="shared" si="24"/>
        <v/>
      </c>
      <c r="B1564" s="4"/>
    </row>
    <row r="1565" spans="1:2" x14ac:dyDescent="0.35">
      <c r="A1565" s="3" t="str">
        <f t="shared" si="24"/>
        <v/>
      </c>
      <c r="B1565" s="4"/>
    </row>
    <row r="1566" spans="1:2" x14ac:dyDescent="0.35">
      <c r="A1566" s="3" t="str">
        <f t="shared" si="24"/>
        <v/>
      </c>
      <c r="B1566" s="4"/>
    </row>
    <row r="1567" spans="1:2" x14ac:dyDescent="0.35">
      <c r="A1567" s="3" t="str">
        <f t="shared" si="24"/>
        <v/>
      </c>
      <c r="B1567" s="4"/>
    </row>
    <row r="1568" spans="1:2" x14ac:dyDescent="0.35">
      <c r="A1568" s="3" t="str">
        <f t="shared" si="24"/>
        <v/>
      </c>
      <c r="B1568" s="4"/>
    </row>
    <row r="1569" spans="1:2" x14ac:dyDescent="0.35">
      <c r="A1569" s="3" t="str">
        <f t="shared" si="24"/>
        <v/>
      </c>
      <c r="B1569" s="4"/>
    </row>
    <row r="1570" spans="1:2" x14ac:dyDescent="0.35">
      <c r="A1570" s="3" t="str">
        <f t="shared" si="24"/>
        <v/>
      </c>
      <c r="B1570" s="4"/>
    </row>
    <row r="1571" spans="1:2" x14ac:dyDescent="0.35">
      <c r="A1571" s="3" t="str">
        <f t="shared" si="24"/>
        <v/>
      </c>
      <c r="B1571" s="4"/>
    </row>
    <row r="1572" spans="1:2" x14ac:dyDescent="0.35">
      <c r="A1572" s="3" t="str">
        <f t="shared" si="24"/>
        <v/>
      </c>
      <c r="B1572" s="4"/>
    </row>
    <row r="1573" spans="1:2" x14ac:dyDescent="0.35">
      <c r="A1573" s="3" t="str">
        <f t="shared" si="24"/>
        <v/>
      </c>
      <c r="B1573" s="4"/>
    </row>
    <row r="1574" spans="1:2" x14ac:dyDescent="0.35">
      <c r="A1574" s="3" t="str">
        <f t="shared" si="24"/>
        <v/>
      </c>
      <c r="B1574" s="4"/>
    </row>
    <row r="1575" spans="1:2" x14ac:dyDescent="0.35">
      <c r="A1575" s="3" t="str">
        <f t="shared" si="24"/>
        <v/>
      </c>
      <c r="B1575" s="4"/>
    </row>
    <row r="1576" spans="1:2" x14ac:dyDescent="0.35">
      <c r="A1576" s="3" t="str">
        <f t="shared" si="24"/>
        <v/>
      </c>
      <c r="B1576" s="4"/>
    </row>
    <row r="1577" spans="1:2" x14ac:dyDescent="0.35">
      <c r="A1577" s="3" t="str">
        <f t="shared" si="24"/>
        <v/>
      </c>
      <c r="B1577" s="4"/>
    </row>
    <row r="1578" spans="1:2" x14ac:dyDescent="0.35">
      <c r="A1578" s="3" t="str">
        <f t="shared" si="24"/>
        <v/>
      </c>
      <c r="B1578" s="4"/>
    </row>
    <row r="1579" spans="1:2" x14ac:dyDescent="0.35">
      <c r="A1579" s="3" t="str">
        <f t="shared" si="24"/>
        <v/>
      </c>
      <c r="B1579" s="4"/>
    </row>
    <row r="1580" spans="1:2" x14ac:dyDescent="0.35">
      <c r="A1580" s="3" t="str">
        <f t="shared" si="24"/>
        <v/>
      </c>
      <c r="B1580" s="4"/>
    </row>
    <row r="1581" spans="1:2" x14ac:dyDescent="0.35">
      <c r="A1581" s="3" t="str">
        <f t="shared" si="24"/>
        <v/>
      </c>
      <c r="B1581" s="4"/>
    </row>
    <row r="1582" spans="1:2" x14ac:dyDescent="0.35">
      <c r="A1582" s="3" t="str">
        <f t="shared" si="24"/>
        <v/>
      </c>
      <c r="B1582" s="4"/>
    </row>
    <row r="1583" spans="1:2" x14ac:dyDescent="0.35">
      <c r="A1583" s="3" t="str">
        <f t="shared" si="24"/>
        <v/>
      </c>
      <c r="B1583" s="4"/>
    </row>
    <row r="1584" spans="1:2" x14ac:dyDescent="0.35">
      <c r="A1584" s="3" t="str">
        <f t="shared" si="24"/>
        <v/>
      </c>
      <c r="B1584" s="4"/>
    </row>
    <row r="1585" spans="1:2" x14ac:dyDescent="0.35">
      <c r="A1585" s="3" t="str">
        <f t="shared" si="24"/>
        <v/>
      </c>
      <c r="B1585" s="4"/>
    </row>
    <row r="1586" spans="1:2" x14ac:dyDescent="0.35">
      <c r="A1586" s="3" t="str">
        <f t="shared" si="24"/>
        <v/>
      </c>
      <c r="B1586" s="4"/>
    </row>
    <row r="1587" spans="1:2" x14ac:dyDescent="0.35">
      <c r="A1587" s="3" t="str">
        <f t="shared" si="24"/>
        <v/>
      </c>
      <c r="B1587" s="4"/>
    </row>
    <row r="1588" spans="1:2" x14ac:dyDescent="0.35">
      <c r="A1588" s="3" t="str">
        <f t="shared" si="24"/>
        <v/>
      </c>
      <c r="B1588" s="4"/>
    </row>
    <row r="1589" spans="1:2" x14ac:dyDescent="0.35">
      <c r="A1589" s="3" t="str">
        <f t="shared" si="24"/>
        <v/>
      </c>
      <c r="B1589" s="4"/>
    </row>
    <row r="1590" spans="1:2" x14ac:dyDescent="0.35">
      <c r="A1590" s="3" t="str">
        <f t="shared" si="24"/>
        <v/>
      </c>
      <c r="B1590" s="4"/>
    </row>
    <row r="1591" spans="1:2" x14ac:dyDescent="0.35">
      <c r="A1591" s="3" t="str">
        <f t="shared" si="24"/>
        <v/>
      </c>
      <c r="B1591" s="4"/>
    </row>
    <row r="1592" spans="1:2" x14ac:dyDescent="0.35">
      <c r="A1592" s="3" t="str">
        <f t="shared" si="24"/>
        <v/>
      </c>
      <c r="B1592" s="4"/>
    </row>
    <row r="1593" spans="1:2" x14ac:dyDescent="0.35">
      <c r="A1593" s="3" t="str">
        <f t="shared" si="24"/>
        <v/>
      </c>
      <c r="B1593" s="4"/>
    </row>
    <row r="1594" spans="1:2" x14ac:dyDescent="0.35">
      <c r="A1594" s="3" t="str">
        <f t="shared" si="24"/>
        <v/>
      </c>
      <c r="B1594" s="4"/>
    </row>
    <row r="1595" spans="1:2" x14ac:dyDescent="0.35">
      <c r="A1595" s="3" t="str">
        <f t="shared" si="24"/>
        <v/>
      </c>
      <c r="B1595" s="4"/>
    </row>
    <row r="1596" spans="1:2" x14ac:dyDescent="0.35">
      <c r="A1596" s="3" t="str">
        <f t="shared" si="24"/>
        <v/>
      </c>
      <c r="B1596" s="4"/>
    </row>
    <row r="1597" spans="1:2" x14ac:dyDescent="0.35">
      <c r="A1597" s="3" t="str">
        <f t="shared" si="24"/>
        <v/>
      </c>
      <c r="B1597" s="4"/>
    </row>
    <row r="1598" spans="1:2" x14ac:dyDescent="0.35">
      <c r="A1598" s="3" t="str">
        <f t="shared" si="24"/>
        <v/>
      </c>
      <c r="B1598" s="4"/>
    </row>
    <row r="1599" spans="1:2" x14ac:dyDescent="0.35">
      <c r="A1599" s="3" t="str">
        <f t="shared" si="24"/>
        <v/>
      </c>
      <c r="B1599" s="4"/>
    </row>
    <row r="1600" spans="1:2" x14ac:dyDescent="0.35">
      <c r="A1600" s="3" t="str">
        <f t="shared" si="24"/>
        <v/>
      </c>
      <c r="B1600" s="4"/>
    </row>
    <row r="1601" spans="1:2" x14ac:dyDescent="0.35">
      <c r="A1601" s="3" t="str">
        <f t="shared" si="24"/>
        <v/>
      </c>
      <c r="B1601" s="4"/>
    </row>
    <row r="1602" spans="1:2" x14ac:dyDescent="0.35">
      <c r="A1602" s="3" t="str">
        <f t="shared" ref="A1602:A1665" si="25">IF(J1602="","",CONCATENATE(J1602," ",I1602))</f>
        <v/>
      </c>
      <c r="B1602" s="4"/>
    </row>
    <row r="1603" spans="1:2" x14ac:dyDescent="0.35">
      <c r="A1603" s="3" t="str">
        <f t="shared" si="25"/>
        <v/>
      </c>
      <c r="B1603" s="4"/>
    </row>
    <row r="1604" spans="1:2" x14ac:dyDescent="0.35">
      <c r="A1604" s="3" t="str">
        <f t="shared" si="25"/>
        <v/>
      </c>
      <c r="B1604" s="4"/>
    </row>
    <row r="1605" spans="1:2" x14ac:dyDescent="0.35">
      <c r="A1605" s="3" t="str">
        <f t="shared" si="25"/>
        <v/>
      </c>
      <c r="B1605" s="4"/>
    </row>
    <row r="1606" spans="1:2" x14ac:dyDescent="0.35">
      <c r="A1606" s="3" t="str">
        <f t="shared" si="25"/>
        <v/>
      </c>
      <c r="B1606" s="4"/>
    </row>
    <row r="1607" spans="1:2" x14ac:dyDescent="0.35">
      <c r="A1607" s="3" t="str">
        <f t="shared" si="25"/>
        <v/>
      </c>
      <c r="B1607" s="4"/>
    </row>
    <row r="1608" spans="1:2" x14ac:dyDescent="0.35">
      <c r="A1608" s="3" t="str">
        <f t="shared" si="25"/>
        <v/>
      </c>
      <c r="B1608" s="4"/>
    </row>
    <row r="1609" spans="1:2" x14ac:dyDescent="0.35">
      <c r="A1609" s="3" t="str">
        <f t="shared" si="25"/>
        <v/>
      </c>
      <c r="B1609" s="4"/>
    </row>
    <row r="1610" spans="1:2" x14ac:dyDescent="0.35">
      <c r="A1610" s="3" t="str">
        <f t="shared" si="25"/>
        <v/>
      </c>
      <c r="B1610" s="4"/>
    </row>
    <row r="1611" spans="1:2" x14ac:dyDescent="0.35">
      <c r="A1611" s="3" t="str">
        <f t="shared" si="25"/>
        <v/>
      </c>
      <c r="B1611" s="4"/>
    </row>
    <row r="1612" spans="1:2" x14ac:dyDescent="0.35">
      <c r="A1612" s="3" t="str">
        <f t="shared" si="25"/>
        <v/>
      </c>
      <c r="B1612" s="4"/>
    </row>
    <row r="1613" spans="1:2" x14ac:dyDescent="0.35">
      <c r="A1613" s="3" t="str">
        <f t="shared" si="25"/>
        <v/>
      </c>
      <c r="B1613" s="4"/>
    </row>
    <row r="1614" spans="1:2" x14ac:dyDescent="0.35">
      <c r="A1614" s="3" t="str">
        <f t="shared" si="25"/>
        <v/>
      </c>
      <c r="B1614" s="4"/>
    </row>
    <row r="1615" spans="1:2" x14ac:dyDescent="0.35">
      <c r="A1615" s="3" t="str">
        <f t="shared" si="25"/>
        <v/>
      </c>
      <c r="B1615" s="4"/>
    </row>
    <row r="1616" spans="1:2" x14ac:dyDescent="0.35">
      <c r="A1616" s="3" t="str">
        <f t="shared" si="25"/>
        <v/>
      </c>
      <c r="B1616" s="4"/>
    </row>
    <row r="1617" spans="1:2" x14ac:dyDescent="0.35">
      <c r="A1617" s="3" t="str">
        <f t="shared" si="25"/>
        <v/>
      </c>
      <c r="B1617" s="4"/>
    </row>
    <row r="1618" spans="1:2" x14ac:dyDescent="0.35">
      <c r="A1618" s="3" t="str">
        <f t="shared" si="25"/>
        <v/>
      </c>
      <c r="B1618" s="4"/>
    </row>
    <row r="1619" spans="1:2" x14ac:dyDescent="0.35">
      <c r="A1619" s="3" t="str">
        <f t="shared" si="25"/>
        <v/>
      </c>
      <c r="B1619" s="4"/>
    </row>
    <row r="1620" spans="1:2" x14ac:dyDescent="0.35">
      <c r="A1620" s="3" t="str">
        <f t="shared" si="25"/>
        <v/>
      </c>
      <c r="B1620" s="4"/>
    </row>
    <row r="1621" spans="1:2" x14ac:dyDescent="0.35">
      <c r="A1621" s="3" t="str">
        <f t="shared" si="25"/>
        <v/>
      </c>
      <c r="B1621" s="4"/>
    </row>
    <row r="1622" spans="1:2" x14ac:dyDescent="0.35">
      <c r="A1622" s="3" t="str">
        <f t="shared" si="25"/>
        <v/>
      </c>
      <c r="B1622" s="4"/>
    </row>
    <row r="1623" spans="1:2" x14ac:dyDescent="0.35">
      <c r="A1623" s="3" t="str">
        <f t="shared" si="25"/>
        <v/>
      </c>
      <c r="B1623" s="4"/>
    </row>
    <row r="1624" spans="1:2" x14ac:dyDescent="0.35">
      <c r="A1624" s="3" t="str">
        <f t="shared" si="25"/>
        <v/>
      </c>
      <c r="B1624" s="4"/>
    </row>
    <row r="1625" spans="1:2" x14ac:dyDescent="0.35">
      <c r="A1625" s="3" t="str">
        <f t="shared" si="25"/>
        <v/>
      </c>
      <c r="B1625" s="4"/>
    </row>
    <row r="1626" spans="1:2" x14ac:dyDescent="0.35">
      <c r="A1626" s="3" t="str">
        <f t="shared" si="25"/>
        <v/>
      </c>
      <c r="B1626" s="4"/>
    </row>
    <row r="1627" spans="1:2" x14ac:dyDescent="0.35">
      <c r="A1627" s="3" t="str">
        <f t="shared" si="25"/>
        <v/>
      </c>
      <c r="B1627" s="4"/>
    </row>
    <row r="1628" spans="1:2" x14ac:dyDescent="0.35">
      <c r="A1628" s="3" t="str">
        <f t="shared" si="25"/>
        <v/>
      </c>
      <c r="B1628" s="4"/>
    </row>
    <row r="1629" spans="1:2" x14ac:dyDescent="0.35">
      <c r="A1629" s="3" t="str">
        <f t="shared" si="25"/>
        <v/>
      </c>
      <c r="B1629" s="4"/>
    </row>
    <row r="1630" spans="1:2" x14ac:dyDescent="0.35">
      <c r="A1630" s="3" t="str">
        <f t="shared" si="25"/>
        <v/>
      </c>
      <c r="B1630" s="4"/>
    </row>
    <row r="1631" spans="1:2" x14ac:dyDescent="0.35">
      <c r="A1631" s="3" t="str">
        <f t="shared" si="25"/>
        <v/>
      </c>
      <c r="B1631" s="4"/>
    </row>
    <row r="1632" spans="1:2" x14ac:dyDescent="0.35">
      <c r="A1632" s="3" t="str">
        <f t="shared" si="25"/>
        <v/>
      </c>
      <c r="B1632" s="4"/>
    </row>
    <row r="1633" spans="1:2" x14ac:dyDescent="0.35">
      <c r="A1633" s="3" t="str">
        <f t="shared" si="25"/>
        <v/>
      </c>
      <c r="B1633" s="4"/>
    </row>
    <row r="1634" spans="1:2" x14ac:dyDescent="0.35">
      <c r="A1634" s="3" t="str">
        <f t="shared" si="25"/>
        <v/>
      </c>
      <c r="B1634" s="4"/>
    </row>
    <row r="1635" spans="1:2" x14ac:dyDescent="0.35">
      <c r="A1635" s="3" t="str">
        <f t="shared" si="25"/>
        <v/>
      </c>
      <c r="B1635" s="4"/>
    </row>
    <row r="1636" spans="1:2" x14ac:dyDescent="0.35">
      <c r="A1636" s="3" t="str">
        <f t="shared" si="25"/>
        <v/>
      </c>
      <c r="B1636" s="4"/>
    </row>
    <row r="1637" spans="1:2" x14ac:dyDescent="0.35">
      <c r="A1637" s="3" t="str">
        <f t="shared" si="25"/>
        <v/>
      </c>
      <c r="B1637" s="4"/>
    </row>
    <row r="1638" spans="1:2" x14ac:dyDescent="0.35">
      <c r="A1638" s="3" t="str">
        <f t="shared" si="25"/>
        <v/>
      </c>
      <c r="B1638" s="4"/>
    </row>
    <row r="1639" spans="1:2" x14ac:dyDescent="0.35">
      <c r="A1639" s="3" t="str">
        <f t="shared" si="25"/>
        <v/>
      </c>
      <c r="B1639" s="4"/>
    </row>
    <row r="1640" spans="1:2" x14ac:dyDescent="0.35">
      <c r="A1640" s="3" t="str">
        <f t="shared" si="25"/>
        <v/>
      </c>
      <c r="B1640" s="4"/>
    </row>
    <row r="1641" spans="1:2" x14ac:dyDescent="0.35">
      <c r="A1641" s="3" t="str">
        <f t="shared" si="25"/>
        <v/>
      </c>
      <c r="B1641" s="4"/>
    </row>
    <row r="1642" spans="1:2" x14ac:dyDescent="0.35">
      <c r="A1642" s="3" t="str">
        <f t="shared" si="25"/>
        <v/>
      </c>
      <c r="B1642" s="4"/>
    </row>
    <row r="1643" spans="1:2" x14ac:dyDescent="0.35">
      <c r="A1643" s="3" t="str">
        <f t="shared" si="25"/>
        <v/>
      </c>
      <c r="B1643" s="4"/>
    </row>
    <row r="1644" spans="1:2" x14ac:dyDescent="0.35">
      <c r="A1644" s="3" t="str">
        <f t="shared" si="25"/>
        <v/>
      </c>
      <c r="B1644" s="4"/>
    </row>
    <row r="1645" spans="1:2" x14ac:dyDescent="0.35">
      <c r="A1645" s="3" t="str">
        <f t="shared" si="25"/>
        <v/>
      </c>
      <c r="B1645" s="4"/>
    </row>
    <row r="1646" spans="1:2" x14ac:dyDescent="0.35">
      <c r="A1646" s="3" t="str">
        <f t="shared" si="25"/>
        <v/>
      </c>
      <c r="B1646" s="4"/>
    </row>
    <row r="1647" spans="1:2" x14ac:dyDescent="0.35">
      <c r="A1647" s="3" t="str">
        <f t="shared" si="25"/>
        <v/>
      </c>
      <c r="B1647" s="4"/>
    </row>
    <row r="1648" spans="1:2" x14ac:dyDescent="0.35">
      <c r="A1648" s="3" t="str">
        <f t="shared" si="25"/>
        <v/>
      </c>
      <c r="B1648" s="4"/>
    </row>
    <row r="1649" spans="1:2" x14ac:dyDescent="0.35">
      <c r="A1649" s="3" t="str">
        <f t="shared" si="25"/>
        <v/>
      </c>
      <c r="B1649" s="4"/>
    </row>
    <row r="1650" spans="1:2" x14ac:dyDescent="0.35">
      <c r="A1650" s="3" t="str">
        <f t="shared" si="25"/>
        <v/>
      </c>
      <c r="B1650" s="4"/>
    </row>
    <row r="1651" spans="1:2" x14ac:dyDescent="0.35">
      <c r="A1651" s="3" t="str">
        <f t="shared" si="25"/>
        <v/>
      </c>
      <c r="B1651" s="4"/>
    </row>
    <row r="1652" spans="1:2" x14ac:dyDescent="0.35">
      <c r="A1652" s="3" t="str">
        <f t="shared" si="25"/>
        <v/>
      </c>
      <c r="B1652" s="4"/>
    </row>
    <row r="1653" spans="1:2" x14ac:dyDescent="0.35">
      <c r="A1653" s="3" t="str">
        <f t="shared" si="25"/>
        <v/>
      </c>
      <c r="B1653" s="4"/>
    </row>
    <row r="1654" spans="1:2" x14ac:dyDescent="0.35">
      <c r="A1654" s="3" t="str">
        <f t="shared" si="25"/>
        <v/>
      </c>
      <c r="B1654" s="4"/>
    </row>
    <row r="1655" spans="1:2" x14ac:dyDescent="0.35">
      <c r="A1655" s="3" t="str">
        <f t="shared" si="25"/>
        <v/>
      </c>
      <c r="B1655" s="4"/>
    </row>
    <row r="1656" spans="1:2" x14ac:dyDescent="0.35">
      <c r="A1656" s="3" t="str">
        <f t="shared" si="25"/>
        <v/>
      </c>
      <c r="B1656" s="4"/>
    </row>
    <row r="1657" spans="1:2" x14ac:dyDescent="0.35">
      <c r="A1657" s="3" t="str">
        <f t="shared" si="25"/>
        <v/>
      </c>
      <c r="B1657" s="4"/>
    </row>
    <row r="1658" spans="1:2" x14ac:dyDescent="0.35">
      <c r="A1658" s="3" t="str">
        <f t="shared" si="25"/>
        <v/>
      </c>
      <c r="B1658" s="4"/>
    </row>
    <row r="1659" spans="1:2" x14ac:dyDescent="0.35">
      <c r="A1659" s="3" t="str">
        <f t="shared" si="25"/>
        <v/>
      </c>
      <c r="B1659" s="4"/>
    </row>
    <row r="1660" spans="1:2" x14ac:dyDescent="0.35">
      <c r="A1660" s="3" t="str">
        <f t="shared" si="25"/>
        <v/>
      </c>
      <c r="B1660" s="4"/>
    </row>
    <row r="1661" spans="1:2" x14ac:dyDescent="0.35">
      <c r="A1661" s="3" t="str">
        <f t="shared" si="25"/>
        <v/>
      </c>
      <c r="B1661" s="4"/>
    </row>
    <row r="1662" spans="1:2" x14ac:dyDescent="0.35">
      <c r="A1662" s="3" t="str">
        <f t="shared" si="25"/>
        <v/>
      </c>
      <c r="B1662" s="4"/>
    </row>
    <row r="1663" spans="1:2" x14ac:dyDescent="0.35">
      <c r="A1663" s="3" t="str">
        <f t="shared" si="25"/>
        <v/>
      </c>
      <c r="B1663" s="4"/>
    </row>
    <row r="1664" spans="1:2" x14ac:dyDescent="0.35">
      <c r="A1664" s="3" t="str">
        <f t="shared" si="25"/>
        <v/>
      </c>
      <c r="B1664" s="4"/>
    </row>
    <row r="1665" spans="1:2" x14ac:dyDescent="0.35">
      <c r="A1665" s="3" t="str">
        <f t="shared" si="25"/>
        <v/>
      </c>
      <c r="B1665" s="4"/>
    </row>
    <row r="1666" spans="1:2" x14ac:dyDescent="0.35">
      <c r="A1666" s="3" t="str">
        <f t="shared" ref="A1666:A1729" si="26">IF(J1666="","",CONCATENATE(J1666," ",I1666))</f>
        <v/>
      </c>
      <c r="B1666" s="4"/>
    </row>
    <row r="1667" spans="1:2" x14ac:dyDescent="0.35">
      <c r="A1667" s="3" t="str">
        <f t="shared" si="26"/>
        <v/>
      </c>
      <c r="B1667" s="4"/>
    </row>
    <row r="1668" spans="1:2" x14ac:dyDescent="0.35">
      <c r="A1668" s="3" t="str">
        <f t="shared" si="26"/>
        <v/>
      </c>
      <c r="B1668" s="4"/>
    </row>
    <row r="1669" spans="1:2" x14ac:dyDescent="0.35">
      <c r="A1669" s="3" t="str">
        <f t="shared" si="26"/>
        <v/>
      </c>
      <c r="B1669" s="4"/>
    </row>
    <row r="1670" spans="1:2" x14ac:dyDescent="0.35">
      <c r="A1670" s="3" t="str">
        <f t="shared" si="26"/>
        <v/>
      </c>
      <c r="B1670" s="4"/>
    </row>
    <row r="1671" spans="1:2" x14ac:dyDescent="0.35">
      <c r="A1671" s="3" t="str">
        <f t="shared" si="26"/>
        <v/>
      </c>
      <c r="B1671" s="4"/>
    </row>
    <row r="1672" spans="1:2" x14ac:dyDescent="0.35">
      <c r="A1672" s="3" t="str">
        <f t="shared" si="26"/>
        <v/>
      </c>
      <c r="B1672" s="4"/>
    </row>
    <row r="1673" spans="1:2" x14ac:dyDescent="0.35">
      <c r="A1673" s="3" t="str">
        <f t="shared" si="26"/>
        <v/>
      </c>
      <c r="B1673" s="4"/>
    </row>
    <row r="1674" spans="1:2" x14ac:dyDescent="0.35">
      <c r="A1674" s="3" t="str">
        <f t="shared" si="26"/>
        <v/>
      </c>
      <c r="B1674" s="4"/>
    </row>
    <row r="1675" spans="1:2" x14ac:dyDescent="0.35">
      <c r="A1675" s="3" t="str">
        <f t="shared" si="26"/>
        <v/>
      </c>
      <c r="B1675" s="4"/>
    </row>
    <row r="1676" spans="1:2" x14ac:dyDescent="0.35">
      <c r="A1676" s="3" t="str">
        <f t="shared" si="26"/>
        <v/>
      </c>
      <c r="B1676" s="4"/>
    </row>
    <row r="1677" spans="1:2" x14ac:dyDescent="0.35">
      <c r="A1677" s="3" t="str">
        <f t="shared" si="26"/>
        <v/>
      </c>
      <c r="B1677" s="4"/>
    </row>
    <row r="1678" spans="1:2" x14ac:dyDescent="0.35">
      <c r="A1678" s="3" t="str">
        <f t="shared" si="26"/>
        <v/>
      </c>
      <c r="B1678" s="4"/>
    </row>
    <row r="1679" spans="1:2" x14ac:dyDescent="0.35">
      <c r="A1679" s="3" t="str">
        <f t="shared" si="26"/>
        <v/>
      </c>
      <c r="B1679" s="4"/>
    </row>
    <row r="1680" spans="1:2" x14ac:dyDescent="0.35">
      <c r="A1680" s="3" t="str">
        <f t="shared" si="26"/>
        <v/>
      </c>
      <c r="B1680" s="4"/>
    </row>
    <row r="1681" spans="1:2" x14ac:dyDescent="0.35">
      <c r="A1681" s="3" t="str">
        <f t="shared" si="26"/>
        <v/>
      </c>
      <c r="B1681" s="4"/>
    </row>
    <row r="1682" spans="1:2" x14ac:dyDescent="0.35">
      <c r="A1682" s="3" t="str">
        <f t="shared" si="26"/>
        <v/>
      </c>
      <c r="B1682" s="4"/>
    </row>
    <row r="1683" spans="1:2" x14ac:dyDescent="0.35">
      <c r="A1683" s="3" t="str">
        <f t="shared" si="26"/>
        <v/>
      </c>
      <c r="B1683" s="4"/>
    </row>
    <row r="1684" spans="1:2" x14ac:dyDescent="0.35">
      <c r="A1684" s="3" t="str">
        <f t="shared" si="26"/>
        <v/>
      </c>
      <c r="B1684" s="4"/>
    </row>
    <row r="1685" spans="1:2" x14ac:dyDescent="0.35">
      <c r="A1685" s="3" t="str">
        <f t="shared" si="26"/>
        <v/>
      </c>
      <c r="B1685" s="4"/>
    </row>
    <row r="1686" spans="1:2" x14ac:dyDescent="0.35">
      <c r="A1686" s="3" t="str">
        <f t="shared" si="26"/>
        <v/>
      </c>
      <c r="B1686" s="4"/>
    </row>
    <row r="1687" spans="1:2" x14ac:dyDescent="0.35">
      <c r="A1687" s="3" t="str">
        <f t="shared" si="26"/>
        <v/>
      </c>
      <c r="B1687" s="4"/>
    </row>
    <row r="1688" spans="1:2" x14ac:dyDescent="0.35">
      <c r="A1688" s="3" t="str">
        <f t="shared" si="26"/>
        <v/>
      </c>
      <c r="B1688" s="4"/>
    </row>
    <row r="1689" spans="1:2" x14ac:dyDescent="0.35">
      <c r="A1689" s="3" t="str">
        <f t="shared" si="26"/>
        <v/>
      </c>
      <c r="B1689" s="4"/>
    </row>
    <row r="1690" spans="1:2" x14ac:dyDescent="0.35">
      <c r="A1690" s="3" t="str">
        <f t="shared" si="26"/>
        <v/>
      </c>
      <c r="B1690" s="4"/>
    </row>
    <row r="1691" spans="1:2" x14ac:dyDescent="0.35">
      <c r="A1691" s="3" t="str">
        <f t="shared" si="26"/>
        <v/>
      </c>
      <c r="B1691" s="4"/>
    </row>
    <row r="1692" spans="1:2" x14ac:dyDescent="0.35">
      <c r="A1692" s="3" t="str">
        <f t="shared" si="26"/>
        <v/>
      </c>
      <c r="B1692" s="4"/>
    </row>
    <row r="1693" spans="1:2" x14ac:dyDescent="0.35">
      <c r="A1693" s="3" t="str">
        <f t="shared" si="26"/>
        <v/>
      </c>
      <c r="B1693" s="4"/>
    </row>
    <row r="1694" spans="1:2" x14ac:dyDescent="0.35">
      <c r="A1694" s="3" t="str">
        <f t="shared" si="26"/>
        <v/>
      </c>
      <c r="B1694" s="4"/>
    </row>
    <row r="1695" spans="1:2" x14ac:dyDescent="0.35">
      <c r="A1695" s="3" t="str">
        <f t="shared" si="26"/>
        <v/>
      </c>
      <c r="B1695" s="4"/>
    </row>
    <row r="1696" spans="1:2" x14ac:dyDescent="0.35">
      <c r="A1696" s="3" t="str">
        <f t="shared" si="26"/>
        <v/>
      </c>
      <c r="B1696" s="4"/>
    </row>
    <row r="1697" spans="1:2" x14ac:dyDescent="0.35">
      <c r="A1697" s="3" t="str">
        <f t="shared" si="26"/>
        <v/>
      </c>
      <c r="B1697" s="4"/>
    </row>
    <row r="1698" spans="1:2" x14ac:dyDescent="0.35">
      <c r="A1698" s="3" t="str">
        <f t="shared" si="26"/>
        <v/>
      </c>
      <c r="B1698" s="4"/>
    </row>
    <row r="1699" spans="1:2" x14ac:dyDescent="0.35">
      <c r="A1699" s="3" t="str">
        <f t="shared" si="26"/>
        <v/>
      </c>
      <c r="B1699" s="4"/>
    </row>
    <row r="1700" spans="1:2" x14ac:dyDescent="0.35">
      <c r="A1700" s="3" t="str">
        <f t="shared" si="26"/>
        <v/>
      </c>
      <c r="B1700" s="4"/>
    </row>
    <row r="1701" spans="1:2" x14ac:dyDescent="0.35">
      <c r="A1701" s="3" t="str">
        <f t="shared" si="26"/>
        <v/>
      </c>
      <c r="B1701" s="4"/>
    </row>
    <row r="1702" spans="1:2" x14ac:dyDescent="0.35">
      <c r="A1702" s="3" t="str">
        <f t="shared" si="26"/>
        <v/>
      </c>
      <c r="B1702" s="4"/>
    </row>
    <row r="1703" spans="1:2" x14ac:dyDescent="0.35">
      <c r="A1703" s="3" t="str">
        <f t="shared" si="26"/>
        <v/>
      </c>
      <c r="B1703" s="4"/>
    </row>
    <row r="1704" spans="1:2" x14ac:dyDescent="0.35">
      <c r="A1704" s="3" t="str">
        <f t="shared" si="26"/>
        <v/>
      </c>
      <c r="B1704" s="4"/>
    </row>
    <row r="1705" spans="1:2" x14ac:dyDescent="0.35">
      <c r="A1705" s="3" t="str">
        <f t="shared" si="26"/>
        <v/>
      </c>
      <c r="B1705" s="4"/>
    </row>
    <row r="1706" spans="1:2" x14ac:dyDescent="0.35">
      <c r="A1706" s="3" t="str">
        <f t="shared" si="26"/>
        <v/>
      </c>
      <c r="B1706" s="4"/>
    </row>
    <row r="1707" spans="1:2" x14ac:dyDescent="0.35">
      <c r="A1707" s="3" t="str">
        <f t="shared" si="26"/>
        <v/>
      </c>
      <c r="B1707" s="4"/>
    </row>
    <row r="1708" spans="1:2" x14ac:dyDescent="0.35">
      <c r="A1708" s="3" t="str">
        <f t="shared" si="26"/>
        <v/>
      </c>
      <c r="B1708" s="4"/>
    </row>
    <row r="1709" spans="1:2" x14ac:dyDescent="0.35">
      <c r="A1709" s="3" t="str">
        <f t="shared" si="26"/>
        <v/>
      </c>
      <c r="B1709" s="4"/>
    </row>
    <row r="1710" spans="1:2" x14ac:dyDescent="0.35">
      <c r="A1710" s="3" t="str">
        <f t="shared" si="26"/>
        <v/>
      </c>
      <c r="B1710" s="4"/>
    </row>
    <row r="1711" spans="1:2" x14ac:dyDescent="0.35">
      <c r="A1711" s="3" t="str">
        <f t="shared" si="26"/>
        <v/>
      </c>
      <c r="B1711" s="4"/>
    </row>
    <row r="1712" spans="1:2" x14ac:dyDescent="0.35">
      <c r="A1712" s="3" t="str">
        <f t="shared" si="26"/>
        <v/>
      </c>
      <c r="B1712" s="4"/>
    </row>
    <row r="1713" spans="1:2" x14ac:dyDescent="0.35">
      <c r="A1713" s="3" t="str">
        <f t="shared" si="26"/>
        <v/>
      </c>
      <c r="B1713" s="4"/>
    </row>
    <row r="1714" spans="1:2" x14ac:dyDescent="0.35">
      <c r="A1714" s="3" t="str">
        <f t="shared" si="26"/>
        <v/>
      </c>
      <c r="B1714" s="4"/>
    </row>
    <row r="1715" spans="1:2" x14ac:dyDescent="0.35">
      <c r="A1715" s="3" t="str">
        <f t="shared" si="26"/>
        <v/>
      </c>
      <c r="B1715" s="4"/>
    </row>
    <row r="1716" spans="1:2" x14ac:dyDescent="0.35">
      <c r="A1716" s="3" t="str">
        <f t="shared" si="26"/>
        <v/>
      </c>
      <c r="B1716" s="4"/>
    </row>
    <row r="1717" spans="1:2" x14ac:dyDescent="0.35">
      <c r="A1717" s="3" t="str">
        <f t="shared" si="26"/>
        <v/>
      </c>
      <c r="B1717" s="4"/>
    </row>
    <row r="1718" spans="1:2" x14ac:dyDescent="0.35">
      <c r="A1718" s="3" t="str">
        <f t="shared" si="26"/>
        <v/>
      </c>
      <c r="B1718" s="4"/>
    </row>
    <row r="1719" spans="1:2" x14ac:dyDescent="0.35">
      <c r="A1719" s="3" t="str">
        <f t="shared" si="26"/>
        <v/>
      </c>
      <c r="B1719" s="4"/>
    </row>
    <row r="1720" spans="1:2" x14ac:dyDescent="0.35">
      <c r="A1720" s="3" t="str">
        <f t="shared" si="26"/>
        <v/>
      </c>
      <c r="B1720" s="4"/>
    </row>
    <row r="1721" spans="1:2" x14ac:dyDescent="0.35">
      <c r="A1721" s="3" t="str">
        <f t="shared" si="26"/>
        <v/>
      </c>
      <c r="B1721" s="4"/>
    </row>
    <row r="1722" spans="1:2" x14ac:dyDescent="0.35">
      <c r="A1722" s="3" t="str">
        <f t="shared" si="26"/>
        <v/>
      </c>
      <c r="B1722" s="4"/>
    </row>
    <row r="1723" spans="1:2" x14ac:dyDescent="0.35">
      <c r="A1723" s="3" t="str">
        <f t="shared" si="26"/>
        <v/>
      </c>
      <c r="B1723" s="4"/>
    </row>
    <row r="1724" spans="1:2" x14ac:dyDescent="0.35">
      <c r="A1724" s="3" t="str">
        <f t="shared" si="26"/>
        <v/>
      </c>
      <c r="B1724" s="4"/>
    </row>
    <row r="1725" spans="1:2" x14ac:dyDescent="0.35">
      <c r="A1725" s="3" t="str">
        <f t="shared" si="26"/>
        <v/>
      </c>
      <c r="B1725" s="4"/>
    </row>
    <row r="1726" spans="1:2" x14ac:dyDescent="0.35">
      <c r="A1726" s="3" t="str">
        <f t="shared" si="26"/>
        <v/>
      </c>
      <c r="B1726" s="4"/>
    </row>
    <row r="1727" spans="1:2" x14ac:dyDescent="0.35">
      <c r="A1727" s="3" t="str">
        <f t="shared" si="26"/>
        <v/>
      </c>
      <c r="B1727" s="4"/>
    </row>
    <row r="1728" spans="1:2" x14ac:dyDescent="0.35">
      <c r="A1728" s="3" t="str">
        <f t="shared" si="26"/>
        <v/>
      </c>
      <c r="B1728" s="4"/>
    </row>
    <row r="1729" spans="1:2" x14ac:dyDescent="0.35">
      <c r="A1729" s="3" t="str">
        <f t="shared" si="26"/>
        <v/>
      </c>
      <c r="B1729" s="4"/>
    </row>
    <row r="1730" spans="1:2" x14ac:dyDescent="0.35">
      <c r="A1730" s="3" t="str">
        <f t="shared" ref="A1730:A1793" si="27">IF(J1730="","",CONCATENATE(J1730," ",I1730))</f>
        <v/>
      </c>
      <c r="B1730" s="4"/>
    </row>
    <row r="1731" spans="1:2" x14ac:dyDescent="0.35">
      <c r="A1731" s="3" t="str">
        <f t="shared" si="27"/>
        <v/>
      </c>
      <c r="B1731" s="4"/>
    </row>
    <row r="1732" spans="1:2" x14ac:dyDescent="0.35">
      <c r="A1732" s="3" t="str">
        <f t="shared" si="27"/>
        <v/>
      </c>
      <c r="B1732" s="4"/>
    </row>
    <row r="1733" spans="1:2" x14ac:dyDescent="0.35">
      <c r="A1733" s="3" t="str">
        <f t="shared" si="27"/>
        <v/>
      </c>
      <c r="B1733" s="4"/>
    </row>
    <row r="1734" spans="1:2" x14ac:dyDescent="0.35">
      <c r="A1734" s="3" t="str">
        <f t="shared" si="27"/>
        <v/>
      </c>
      <c r="B1734" s="4"/>
    </row>
    <row r="1735" spans="1:2" x14ac:dyDescent="0.35">
      <c r="A1735" s="3" t="str">
        <f t="shared" si="27"/>
        <v/>
      </c>
      <c r="B1735" s="4"/>
    </row>
    <row r="1736" spans="1:2" x14ac:dyDescent="0.35">
      <c r="A1736" s="3" t="str">
        <f t="shared" si="27"/>
        <v/>
      </c>
      <c r="B1736" s="4"/>
    </row>
    <row r="1737" spans="1:2" x14ac:dyDescent="0.35">
      <c r="A1737" s="3" t="str">
        <f t="shared" si="27"/>
        <v/>
      </c>
      <c r="B1737" s="4"/>
    </row>
    <row r="1738" spans="1:2" x14ac:dyDescent="0.35">
      <c r="A1738" s="3" t="str">
        <f t="shared" si="27"/>
        <v/>
      </c>
      <c r="B1738" s="4"/>
    </row>
    <row r="1739" spans="1:2" x14ac:dyDescent="0.35">
      <c r="A1739" s="3" t="str">
        <f t="shared" si="27"/>
        <v/>
      </c>
      <c r="B1739" s="4"/>
    </row>
    <row r="1740" spans="1:2" x14ac:dyDescent="0.35">
      <c r="A1740" s="3" t="str">
        <f t="shared" si="27"/>
        <v/>
      </c>
      <c r="B1740" s="4"/>
    </row>
    <row r="1741" spans="1:2" x14ac:dyDescent="0.35">
      <c r="A1741" s="3" t="str">
        <f t="shared" si="27"/>
        <v/>
      </c>
      <c r="B1741" s="4"/>
    </row>
    <row r="1742" spans="1:2" x14ac:dyDescent="0.35">
      <c r="A1742" s="3" t="str">
        <f t="shared" si="27"/>
        <v/>
      </c>
      <c r="B1742" s="4"/>
    </row>
    <row r="1743" spans="1:2" x14ac:dyDescent="0.35">
      <c r="A1743" s="3" t="str">
        <f t="shared" si="27"/>
        <v/>
      </c>
      <c r="B1743" s="4"/>
    </row>
    <row r="1744" spans="1:2" x14ac:dyDescent="0.35">
      <c r="A1744" s="3" t="str">
        <f t="shared" si="27"/>
        <v/>
      </c>
      <c r="B1744" s="4"/>
    </row>
    <row r="1745" spans="1:2" x14ac:dyDescent="0.35">
      <c r="A1745" s="3" t="str">
        <f t="shared" si="27"/>
        <v/>
      </c>
      <c r="B1745" s="4"/>
    </row>
    <row r="1746" spans="1:2" x14ac:dyDescent="0.35">
      <c r="A1746" s="3" t="str">
        <f t="shared" si="27"/>
        <v/>
      </c>
      <c r="B1746" s="4"/>
    </row>
    <row r="1747" spans="1:2" x14ac:dyDescent="0.35">
      <c r="A1747" s="3" t="str">
        <f t="shared" si="27"/>
        <v/>
      </c>
      <c r="B1747" s="4"/>
    </row>
    <row r="1748" spans="1:2" x14ac:dyDescent="0.35">
      <c r="A1748" s="3" t="str">
        <f t="shared" si="27"/>
        <v/>
      </c>
      <c r="B1748" s="4"/>
    </row>
    <row r="1749" spans="1:2" x14ac:dyDescent="0.35">
      <c r="A1749" s="3" t="str">
        <f t="shared" si="27"/>
        <v/>
      </c>
      <c r="B1749" s="4"/>
    </row>
    <row r="1750" spans="1:2" x14ac:dyDescent="0.35">
      <c r="A1750" s="3" t="str">
        <f t="shared" si="27"/>
        <v/>
      </c>
      <c r="B1750" s="4"/>
    </row>
    <row r="1751" spans="1:2" x14ac:dyDescent="0.35">
      <c r="A1751" s="3" t="str">
        <f t="shared" si="27"/>
        <v/>
      </c>
      <c r="B1751" s="4"/>
    </row>
    <row r="1752" spans="1:2" x14ac:dyDescent="0.35">
      <c r="A1752" s="3" t="str">
        <f t="shared" si="27"/>
        <v/>
      </c>
      <c r="B1752" s="4"/>
    </row>
    <row r="1753" spans="1:2" x14ac:dyDescent="0.35">
      <c r="A1753" s="3" t="str">
        <f t="shared" si="27"/>
        <v/>
      </c>
      <c r="B1753" s="4"/>
    </row>
    <row r="1754" spans="1:2" x14ac:dyDescent="0.35">
      <c r="A1754" s="3" t="str">
        <f t="shared" si="27"/>
        <v/>
      </c>
      <c r="B1754" s="4"/>
    </row>
    <row r="1755" spans="1:2" x14ac:dyDescent="0.35">
      <c r="A1755" s="3" t="str">
        <f t="shared" si="27"/>
        <v/>
      </c>
      <c r="B1755" s="4"/>
    </row>
    <row r="1756" spans="1:2" x14ac:dyDescent="0.35">
      <c r="A1756" s="3" t="str">
        <f t="shared" si="27"/>
        <v/>
      </c>
      <c r="B1756" s="4"/>
    </row>
    <row r="1757" spans="1:2" x14ac:dyDescent="0.35">
      <c r="A1757" s="3" t="str">
        <f t="shared" si="27"/>
        <v/>
      </c>
      <c r="B1757" s="4"/>
    </row>
    <row r="1758" spans="1:2" x14ac:dyDescent="0.35">
      <c r="A1758" s="3" t="str">
        <f t="shared" si="27"/>
        <v/>
      </c>
      <c r="B1758" s="4"/>
    </row>
    <row r="1759" spans="1:2" x14ac:dyDescent="0.35">
      <c r="A1759" s="3" t="str">
        <f t="shared" si="27"/>
        <v/>
      </c>
      <c r="B1759" s="4"/>
    </row>
    <row r="1760" spans="1:2" x14ac:dyDescent="0.35">
      <c r="A1760" s="3" t="str">
        <f t="shared" si="27"/>
        <v/>
      </c>
      <c r="B1760" s="4"/>
    </row>
    <row r="1761" spans="1:2" x14ac:dyDescent="0.35">
      <c r="A1761" s="3" t="str">
        <f t="shared" si="27"/>
        <v/>
      </c>
      <c r="B1761" s="4"/>
    </row>
    <row r="1762" spans="1:2" x14ac:dyDescent="0.35">
      <c r="A1762" s="3" t="str">
        <f t="shared" si="27"/>
        <v/>
      </c>
      <c r="B1762" s="4"/>
    </row>
    <row r="1763" spans="1:2" x14ac:dyDescent="0.35">
      <c r="A1763" s="3" t="str">
        <f t="shared" si="27"/>
        <v/>
      </c>
      <c r="B1763" s="4"/>
    </row>
    <row r="1764" spans="1:2" x14ac:dyDescent="0.35">
      <c r="A1764" s="3" t="str">
        <f t="shared" si="27"/>
        <v/>
      </c>
      <c r="B1764" s="4"/>
    </row>
    <row r="1765" spans="1:2" x14ac:dyDescent="0.35">
      <c r="A1765" s="3" t="str">
        <f t="shared" si="27"/>
        <v/>
      </c>
      <c r="B1765" s="4"/>
    </row>
    <row r="1766" spans="1:2" x14ac:dyDescent="0.35">
      <c r="A1766" s="3" t="str">
        <f t="shared" si="27"/>
        <v/>
      </c>
      <c r="B1766" s="4"/>
    </row>
    <row r="1767" spans="1:2" x14ac:dyDescent="0.35">
      <c r="A1767" s="3" t="str">
        <f t="shared" si="27"/>
        <v/>
      </c>
      <c r="B1767" s="4"/>
    </row>
    <row r="1768" spans="1:2" x14ac:dyDescent="0.35">
      <c r="A1768" s="3" t="str">
        <f t="shared" si="27"/>
        <v/>
      </c>
      <c r="B1768" s="4"/>
    </row>
    <row r="1769" spans="1:2" x14ac:dyDescent="0.35">
      <c r="A1769" s="3" t="str">
        <f t="shared" si="27"/>
        <v/>
      </c>
      <c r="B1769" s="4"/>
    </row>
    <row r="1770" spans="1:2" x14ac:dyDescent="0.35">
      <c r="A1770" s="3" t="str">
        <f t="shared" si="27"/>
        <v/>
      </c>
      <c r="B1770" s="4"/>
    </row>
    <row r="1771" spans="1:2" x14ac:dyDescent="0.35">
      <c r="A1771" s="3" t="str">
        <f t="shared" si="27"/>
        <v/>
      </c>
      <c r="B1771" s="4"/>
    </row>
    <row r="1772" spans="1:2" x14ac:dyDescent="0.35">
      <c r="A1772" s="3" t="str">
        <f t="shared" si="27"/>
        <v/>
      </c>
      <c r="B1772" s="4"/>
    </row>
    <row r="1773" spans="1:2" x14ac:dyDescent="0.35">
      <c r="A1773" s="3" t="str">
        <f t="shared" si="27"/>
        <v/>
      </c>
      <c r="B1773" s="4"/>
    </row>
    <row r="1774" spans="1:2" x14ac:dyDescent="0.35">
      <c r="A1774" s="3" t="str">
        <f t="shared" si="27"/>
        <v/>
      </c>
      <c r="B1774" s="4"/>
    </row>
    <row r="1775" spans="1:2" x14ac:dyDescent="0.35">
      <c r="A1775" s="3" t="str">
        <f t="shared" si="27"/>
        <v/>
      </c>
      <c r="B1775" s="4"/>
    </row>
    <row r="1776" spans="1:2" x14ac:dyDescent="0.35">
      <c r="A1776" s="3" t="str">
        <f t="shared" si="27"/>
        <v/>
      </c>
      <c r="B1776" s="4"/>
    </row>
    <row r="1777" spans="1:2" x14ac:dyDescent="0.35">
      <c r="A1777" s="3" t="str">
        <f t="shared" si="27"/>
        <v/>
      </c>
      <c r="B1777" s="4"/>
    </row>
    <row r="1778" spans="1:2" x14ac:dyDescent="0.35">
      <c r="A1778" s="3" t="str">
        <f t="shared" si="27"/>
        <v/>
      </c>
      <c r="B1778" s="4"/>
    </row>
    <row r="1779" spans="1:2" x14ac:dyDescent="0.35">
      <c r="A1779" s="3" t="str">
        <f t="shared" si="27"/>
        <v/>
      </c>
      <c r="B1779" s="4"/>
    </row>
    <row r="1780" spans="1:2" x14ac:dyDescent="0.35">
      <c r="A1780" s="3" t="str">
        <f t="shared" si="27"/>
        <v/>
      </c>
      <c r="B1780" s="4"/>
    </row>
    <row r="1781" spans="1:2" x14ac:dyDescent="0.35">
      <c r="A1781" s="3" t="str">
        <f t="shared" si="27"/>
        <v/>
      </c>
      <c r="B1781" s="4"/>
    </row>
    <row r="1782" spans="1:2" x14ac:dyDescent="0.35">
      <c r="A1782" s="3" t="str">
        <f t="shared" si="27"/>
        <v/>
      </c>
      <c r="B1782" s="4"/>
    </row>
    <row r="1783" spans="1:2" x14ac:dyDescent="0.35">
      <c r="A1783" s="3" t="str">
        <f t="shared" si="27"/>
        <v/>
      </c>
      <c r="B1783" s="4"/>
    </row>
    <row r="1784" spans="1:2" x14ac:dyDescent="0.35">
      <c r="A1784" s="3" t="str">
        <f t="shared" si="27"/>
        <v/>
      </c>
      <c r="B1784" s="4"/>
    </row>
    <row r="1785" spans="1:2" x14ac:dyDescent="0.35">
      <c r="A1785" s="3" t="str">
        <f t="shared" si="27"/>
        <v/>
      </c>
      <c r="B1785" s="4"/>
    </row>
    <row r="1786" spans="1:2" x14ac:dyDescent="0.35">
      <c r="A1786" s="3" t="str">
        <f t="shared" si="27"/>
        <v/>
      </c>
      <c r="B1786" s="4"/>
    </row>
    <row r="1787" spans="1:2" x14ac:dyDescent="0.35">
      <c r="A1787" s="3" t="str">
        <f t="shared" si="27"/>
        <v/>
      </c>
      <c r="B1787" s="4"/>
    </row>
    <row r="1788" spans="1:2" x14ac:dyDescent="0.35">
      <c r="A1788" s="3" t="str">
        <f t="shared" si="27"/>
        <v/>
      </c>
      <c r="B1788" s="4"/>
    </row>
    <row r="1789" spans="1:2" x14ac:dyDescent="0.35">
      <c r="A1789" s="3" t="str">
        <f t="shared" si="27"/>
        <v/>
      </c>
      <c r="B1789" s="4"/>
    </row>
    <row r="1790" spans="1:2" x14ac:dyDescent="0.35">
      <c r="A1790" s="3" t="str">
        <f t="shared" si="27"/>
        <v/>
      </c>
      <c r="B1790" s="4"/>
    </row>
    <row r="1791" spans="1:2" x14ac:dyDescent="0.35">
      <c r="A1791" s="3" t="str">
        <f t="shared" si="27"/>
        <v/>
      </c>
      <c r="B1791" s="4"/>
    </row>
    <row r="1792" spans="1:2" x14ac:dyDescent="0.35">
      <c r="A1792" s="3" t="str">
        <f t="shared" si="27"/>
        <v/>
      </c>
      <c r="B1792" s="4"/>
    </row>
    <row r="1793" spans="1:2" x14ac:dyDescent="0.35">
      <c r="A1793" s="3" t="str">
        <f t="shared" si="27"/>
        <v/>
      </c>
      <c r="B1793" s="4"/>
    </row>
    <row r="1794" spans="1:2" x14ac:dyDescent="0.35">
      <c r="A1794" s="3" t="str">
        <f t="shared" ref="A1794:A1857" si="28">IF(J1794="","",CONCATENATE(J1794," ",I1794))</f>
        <v/>
      </c>
      <c r="B1794" s="4"/>
    </row>
    <row r="1795" spans="1:2" x14ac:dyDescent="0.35">
      <c r="A1795" s="3" t="str">
        <f t="shared" si="28"/>
        <v/>
      </c>
      <c r="B1795" s="4"/>
    </row>
    <row r="1796" spans="1:2" x14ac:dyDescent="0.35">
      <c r="A1796" s="3" t="str">
        <f t="shared" si="28"/>
        <v/>
      </c>
      <c r="B1796" s="4"/>
    </row>
    <row r="1797" spans="1:2" x14ac:dyDescent="0.35">
      <c r="A1797" s="3" t="str">
        <f t="shared" si="28"/>
        <v/>
      </c>
      <c r="B1797" s="4"/>
    </row>
    <row r="1798" spans="1:2" x14ac:dyDescent="0.35">
      <c r="A1798" s="3" t="str">
        <f t="shared" si="28"/>
        <v/>
      </c>
      <c r="B1798" s="4"/>
    </row>
    <row r="1799" spans="1:2" x14ac:dyDescent="0.35">
      <c r="A1799" s="3" t="str">
        <f t="shared" si="28"/>
        <v/>
      </c>
      <c r="B1799" s="4"/>
    </row>
    <row r="1800" spans="1:2" x14ac:dyDescent="0.35">
      <c r="A1800" s="3" t="str">
        <f t="shared" si="28"/>
        <v/>
      </c>
      <c r="B1800" s="4"/>
    </row>
    <row r="1801" spans="1:2" x14ac:dyDescent="0.35">
      <c r="A1801" s="3" t="str">
        <f t="shared" si="28"/>
        <v/>
      </c>
      <c r="B1801" s="4"/>
    </row>
    <row r="1802" spans="1:2" x14ac:dyDescent="0.35">
      <c r="A1802" s="3" t="str">
        <f t="shared" si="28"/>
        <v/>
      </c>
      <c r="B1802" s="4"/>
    </row>
    <row r="1803" spans="1:2" x14ac:dyDescent="0.35">
      <c r="A1803" s="3" t="str">
        <f t="shared" si="28"/>
        <v/>
      </c>
      <c r="B1803" s="4"/>
    </row>
    <row r="1804" spans="1:2" x14ac:dyDescent="0.35">
      <c r="A1804" s="3" t="str">
        <f t="shared" si="28"/>
        <v/>
      </c>
      <c r="B1804" s="4"/>
    </row>
    <row r="1805" spans="1:2" x14ac:dyDescent="0.35">
      <c r="A1805" s="3" t="str">
        <f t="shared" si="28"/>
        <v/>
      </c>
      <c r="B1805" s="4"/>
    </row>
    <row r="1806" spans="1:2" x14ac:dyDescent="0.35">
      <c r="A1806" s="3" t="str">
        <f t="shared" si="28"/>
        <v/>
      </c>
      <c r="B1806" s="4"/>
    </row>
    <row r="1807" spans="1:2" x14ac:dyDescent="0.35">
      <c r="A1807" s="3" t="str">
        <f t="shared" si="28"/>
        <v/>
      </c>
      <c r="B1807" s="4"/>
    </row>
    <row r="1808" spans="1:2" x14ac:dyDescent="0.35">
      <c r="A1808" s="3" t="str">
        <f t="shared" si="28"/>
        <v/>
      </c>
      <c r="B1808" s="4"/>
    </row>
    <row r="1809" spans="1:2" x14ac:dyDescent="0.35">
      <c r="A1809" s="3" t="str">
        <f t="shared" si="28"/>
        <v/>
      </c>
      <c r="B1809" s="4"/>
    </row>
    <row r="1810" spans="1:2" x14ac:dyDescent="0.35">
      <c r="A1810" s="3" t="str">
        <f t="shared" si="28"/>
        <v/>
      </c>
      <c r="B1810" s="4"/>
    </row>
    <row r="1811" spans="1:2" x14ac:dyDescent="0.35">
      <c r="A1811" s="3" t="str">
        <f t="shared" si="28"/>
        <v/>
      </c>
      <c r="B1811" s="4"/>
    </row>
    <row r="1812" spans="1:2" x14ac:dyDescent="0.35">
      <c r="A1812" s="3" t="str">
        <f t="shared" si="28"/>
        <v/>
      </c>
      <c r="B1812" s="4"/>
    </row>
    <row r="1813" spans="1:2" x14ac:dyDescent="0.35">
      <c r="A1813" s="3" t="str">
        <f t="shared" si="28"/>
        <v/>
      </c>
      <c r="B1813" s="4"/>
    </row>
    <row r="1814" spans="1:2" x14ac:dyDescent="0.35">
      <c r="A1814" s="3" t="str">
        <f t="shared" si="28"/>
        <v/>
      </c>
      <c r="B1814" s="4"/>
    </row>
    <row r="1815" spans="1:2" x14ac:dyDescent="0.35">
      <c r="A1815" s="3" t="str">
        <f t="shared" si="28"/>
        <v/>
      </c>
      <c r="B1815" s="4"/>
    </row>
    <row r="1816" spans="1:2" x14ac:dyDescent="0.35">
      <c r="A1816" s="3" t="str">
        <f t="shared" si="28"/>
        <v/>
      </c>
      <c r="B1816" s="4"/>
    </row>
    <row r="1817" spans="1:2" x14ac:dyDescent="0.35">
      <c r="A1817" s="3" t="str">
        <f t="shared" si="28"/>
        <v/>
      </c>
      <c r="B1817" s="4"/>
    </row>
    <row r="1818" spans="1:2" x14ac:dyDescent="0.35">
      <c r="A1818" s="3" t="str">
        <f t="shared" si="28"/>
        <v/>
      </c>
      <c r="B1818" s="4"/>
    </row>
    <row r="1819" spans="1:2" x14ac:dyDescent="0.35">
      <c r="A1819" s="3" t="str">
        <f t="shared" si="28"/>
        <v/>
      </c>
      <c r="B1819" s="4"/>
    </row>
    <row r="1820" spans="1:2" x14ac:dyDescent="0.35">
      <c r="A1820" s="3" t="str">
        <f t="shared" si="28"/>
        <v/>
      </c>
      <c r="B1820" s="4"/>
    </row>
    <row r="1821" spans="1:2" x14ac:dyDescent="0.35">
      <c r="A1821" s="3" t="str">
        <f t="shared" si="28"/>
        <v/>
      </c>
      <c r="B1821" s="4"/>
    </row>
    <row r="1822" spans="1:2" x14ac:dyDescent="0.35">
      <c r="A1822" s="3" t="str">
        <f t="shared" si="28"/>
        <v/>
      </c>
      <c r="B1822" s="4"/>
    </row>
    <row r="1823" spans="1:2" x14ac:dyDescent="0.35">
      <c r="A1823" s="3" t="str">
        <f t="shared" si="28"/>
        <v/>
      </c>
      <c r="B1823" s="4"/>
    </row>
    <row r="1824" spans="1:2" x14ac:dyDescent="0.35">
      <c r="A1824" s="3" t="str">
        <f t="shared" si="28"/>
        <v/>
      </c>
      <c r="B1824" s="4"/>
    </row>
    <row r="1825" spans="1:2" x14ac:dyDescent="0.35">
      <c r="A1825" s="3" t="str">
        <f t="shared" si="28"/>
        <v/>
      </c>
      <c r="B1825" s="4"/>
    </row>
    <row r="1826" spans="1:2" x14ac:dyDescent="0.35">
      <c r="A1826" s="3" t="str">
        <f t="shared" si="28"/>
        <v/>
      </c>
      <c r="B1826" s="4"/>
    </row>
    <row r="1827" spans="1:2" x14ac:dyDescent="0.35">
      <c r="A1827" s="3" t="str">
        <f t="shared" si="28"/>
        <v/>
      </c>
      <c r="B1827" s="4"/>
    </row>
    <row r="1828" spans="1:2" x14ac:dyDescent="0.35">
      <c r="A1828" s="3" t="str">
        <f t="shared" si="28"/>
        <v/>
      </c>
      <c r="B1828" s="4"/>
    </row>
    <row r="1829" spans="1:2" x14ac:dyDescent="0.35">
      <c r="A1829" s="3" t="str">
        <f t="shared" si="28"/>
        <v/>
      </c>
      <c r="B1829" s="4"/>
    </row>
    <row r="1830" spans="1:2" x14ac:dyDescent="0.35">
      <c r="A1830" s="3" t="str">
        <f t="shared" si="28"/>
        <v/>
      </c>
      <c r="B1830" s="4"/>
    </row>
    <row r="1831" spans="1:2" x14ac:dyDescent="0.35">
      <c r="A1831" s="3" t="str">
        <f t="shared" si="28"/>
        <v/>
      </c>
      <c r="B1831" s="4"/>
    </row>
    <row r="1832" spans="1:2" x14ac:dyDescent="0.35">
      <c r="A1832" s="3" t="str">
        <f t="shared" si="28"/>
        <v/>
      </c>
      <c r="B1832" s="4"/>
    </row>
    <row r="1833" spans="1:2" x14ac:dyDescent="0.35">
      <c r="A1833" s="3" t="str">
        <f t="shared" si="28"/>
        <v/>
      </c>
      <c r="B1833" s="4"/>
    </row>
    <row r="1834" spans="1:2" x14ac:dyDescent="0.35">
      <c r="A1834" s="3" t="str">
        <f t="shared" si="28"/>
        <v/>
      </c>
      <c r="B1834" s="4"/>
    </row>
    <row r="1835" spans="1:2" x14ac:dyDescent="0.35">
      <c r="A1835" s="3" t="str">
        <f t="shared" si="28"/>
        <v/>
      </c>
      <c r="B1835" s="4"/>
    </row>
    <row r="1836" spans="1:2" x14ac:dyDescent="0.35">
      <c r="A1836" s="3" t="str">
        <f t="shared" si="28"/>
        <v/>
      </c>
      <c r="B1836" s="4"/>
    </row>
    <row r="1837" spans="1:2" x14ac:dyDescent="0.35">
      <c r="A1837" s="3" t="str">
        <f t="shared" si="28"/>
        <v/>
      </c>
      <c r="B1837" s="4"/>
    </row>
    <row r="1838" spans="1:2" x14ac:dyDescent="0.35">
      <c r="A1838" s="3" t="str">
        <f t="shared" si="28"/>
        <v/>
      </c>
      <c r="B1838" s="4"/>
    </row>
    <row r="1839" spans="1:2" x14ac:dyDescent="0.35">
      <c r="A1839" s="3" t="str">
        <f t="shared" si="28"/>
        <v/>
      </c>
      <c r="B1839" s="4"/>
    </row>
    <row r="1840" spans="1:2" x14ac:dyDescent="0.35">
      <c r="A1840" s="3" t="str">
        <f t="shared" si="28"/>
        <v/>
      </c>
      <c r="B1840" s="4"/>
    </row>
    <row r="1841" spans="1:2" x14ac:dyDescent="0.35">
      <c r="A1841" s="3" t="str">
        <f t="shared" si="28"/>
        <v/>
      </c>
      <c r="B1841" s="4"/>
    </row>
    <row r="1842" spans="1:2" x14ac:dyDescent="0.35">
      <c r="A1842" s="3" t="str">
        <f t="shared" si="28"/>
        <v/>
      </c>
      <c r="B1842" s="4"/>
    </row>
    <row r="1843" spans="1:2" x14ac:dyDescent="0.35">
      <c r="A1843" s="3" t="str">
        <f t="shared" si="28"/>
        <v/>
      </c>
      <c r="B1843" s="4"/>
    </row>
    <row r="1844" spans="1:2" x14ac:dyDescent="0.35">
      <c r="A1844" s="3" t="str">
        <f t="shared" si="28"/>
        <v/>
      </c>
      <c r="B1844" s="4"/>
    </row>
    <row r="1845" spans="1:2" x14ac:dyDescent="0.35">
      <c r="A1845" s="3" t="str">
        <f t="shared" si="28"/>
        <v/>
      </c>
      <c r="B1845" s="4"/>
    </row>
    <row r="1846" spans="1:2" x14ac:dyDescent="0.35">
      <c r="A1846" s="3" t="str">
        <f t="shared" si="28"/>
        <v/>
      </c>
      <c r="B1846" s="4"/>
    </row>
    <row r="1847" spans="1:2" x14ac:dyDescent="0.35">
      <c r="A1847" s="3" t="str">
        <f t="shared" si="28"/>
        <v/>
      </c>
      <c r="B1847" s="4"/>
    </row>
    <row r="1848" spans="1:2" x14ac:dyDescent="0.35">
      <c r="A1848" s="3" t="str">
        <f t="shared" si="28"/>
        <v/>
      </c>
      <c r="B1848" s="4"/>
    </row>
    <row r="1849" spans="1:2" x14ac:dyDescent="0.35">
      <c r="A1849" s="3" t="str">
        <f t="shared" si="28"/>
        <v/>
      </c>
      <c r="B1849" s="4"/>
    </row>
    <row r="1850" spans="1:2" x14ac:dyDescent="0.35">
      <c r="A1850" s="3" t="str">
        <f t="shared" si="28"/>
        <v/>
      </c>
      <c r="B1850" s="4"/>
    </row>
    <row r="1851" spans="1:2" x14ac:dyDescent="0.35">
      <c r="A1851" s="3" t="str">
        <f t="shared" si="28"/>
        <v/>
      </c>
      <c r="B1851" s="4"/>
    </row>
    <row r="1852" spans="1:2" x14ac:dyDescent="0.35">
      <c r="A1852" s="3" t="str">
        <f t="shared" si="28"/>
        <v/>
      </c>
      <c r="B1852" s="4"/>
    </row>
    <row r="1853" spans="1:2" x14ac:dyDescent="0.35">
      <c r="A1853" s="3" t="str">
        <f t="shared" si="28"/>
        <v/>
      </c>
      <c r="B1853" s="4"/>
    </row>
    <row r="1854" spans="1:2" x14ac:dyDescent="0.35">
      <c r="A1854" s="3" t="str">
        <f t="shared" si="28"/>
        <v/>
      </c>
      <c r="B1854" s="4"/>
    </row>
    <row r="1855" spans="1:2" x14ac:dyDescent="0.35">
      <c r="A1855" s="3" t="str">
        <f t="shared" si="28"/>
        <v/>
      </c>
      <c r="B1855" s="4"/>
    </row>
    <row r="1856" spans="1:2" x14ac:dyDescent="0.35">
      <c r="A1856" s="3" t="str">
        <f t="shared" si="28"/>
        <v/>
      </c>
      <c r="B1856" s="4"/>
    </row>
    <row r="1857" spans="1:2" x14ac:dyDescent="0.35">
      <c r="A1857" s="3" t="str">
        <f t="shared" si="28"/>
        <v/>
      </c>
      <c r="B1857" s="4"/>
    </row>
    <row r="1858" spans="1:2" x14ac:dyDescent="0.35">
      <c r="A1858" s="3" t="str">
        <f t="shared" ref="A1858:A1921" si="29">IF(J1858="","",CONCATENATE(J1858," ",I1858))</f>
        <v/>
      </c>
      <c r="B1858" s="4"/>
    </row>
    <row r="1859" spans="1:2" x14ac:dyDescent="0.35">
      <c r="A1859" s="3" t="str">
        <f t="shared" si="29"/>
        <v/>
      </c>
      <c r="B1859" s="4"/>
    </row>
    <row r="1860" spans="1:2" x14ac:dyDescent="0.35">
      <c r="A1860" s="3" t="str">
        <f t="shared" si="29"/>
        <v/>
      </c>
      <c r="B1860" s="4"/>
    </row>
    <row r="1861" spans="1:2" x14ac:dyDescent="0.35">
      <c r="A1861" s="3" t="str">
        <f t="shared" si="29"/>
        <v/>
      </c>
      <c r="B1861" s="4"/>
    </row>
    <row r="1862" spans="1:2" x14ac:dyDescent="0.35">
      <c r="A1862" s="3" t="str">
        <f t="shared" si="29"/>
        <v/>
      </c>
      <c r="B1862" s="4"/>
    </row>
    <row r="1863" spans="1:2" x14ac:dyDescent="0.35">
      <c r="A1863" s="3" t="str">
        <f t="shared" si="29"/>
        <v/>
      </c>
      <c r="B1863" s="4"/>
    </row>
    <row r="1864" spans="1:2" x14ac:dyDescent="0.35">
      <c r="A1864" s="3" t="str">
        <f t="shared" si="29"/>
        <v/>
      </c>
      <c r="B1864" s="4"/>
    </row>
    <row r="1865" spans="1:2" x14ac:dyDescent="0.35">
      <c r="A1865" s="3" t="str">
        <f t="shared" si="29"/>
        <v/>
      </c>
      <c r="B1865" s="4"/>
    </row>
    <row r="1866" spans="1:2" x14ac:dyDescent="0.35">
      <c r="A1866" s="3" t="str">
        <f t="shared" si="29"/>
        <v/>
      </c>
      <c r="B1866" s="4"/>
    </row>
    <row r="1867" spans="1:2" x14ac:dyDescent="0.35">
      <c r="A1867" s="3" t="str">
        <f t="shared" si="29"/>
        <v/>
      </c>
      <c r="B1867" s="4"/>
    </row>
    <row r="1868" spans="1:2" x14ac:dyDescent="0.35">
      <c r="A1868" s="3" t="str">
        <f t="shared" si="29"/>
        <v/>
      </c>
      <c r="B1868" s="4"/>
    </row>
    <row r="1869" spans="1:2" x14ac:dyDescent="0.35">
      <c r="A1869" s="3" t="str">
        <f t="shared" si="29"/>
        <v/>
      </c>
      <c r="B1869" s="4"/>
    </row>
    <row r="1870" spans="1:2" x14ac:dyDescent="0.35">
      <c r="A1870" s="3" t="str">
        <f t="shared" si="29"/>
        <v/>
      </c>
      <c r="B1870" s="4"/>
    </row>
    <row r="1871" spans="1:2" x14ac:dyDescent="0.35">
      <c r="A1871" s="3" t="str">
        <f t="shared" si="29"/>
        <v/>
      </c>
      <c r="B1871" s="4"/>
    </row>
    <row r="1872" spans="1:2" x14ac:dyDescent="0.35">
      <c r="A1872" s="3" t="str">
        <f t="shared" si="29"/>
        <v/>
      </c>
      <c r="B1872" s="4"/>
    </row>
    <row r="1873" spans="1:2" x14ac:dyDescent="0.35">
      <c r="A1873" s="3" t="str">
        <f t="shared" si="29"/>
        <v/>
      </c>
      <c r="B1873" s="4"/>
    </row>
    <row r="1874" spans="1:2" x14ac:dyDescent="0.35">
      <c r="A1874" s="3" t="str">
        <f t="shared" si="29"/>
        <v/>
      </c>
      <c r="B1874" s="4"/>
    </row>
    <row r="1875" spans="1:2" x14ac:dyDescent="0.35">
      <c r="A1875" s="3" t="str">
        <f t="shared" si="29"/>
        <v/>
      </c>
      <c r="B1875" s="4"/>
    </row>
    <row r="1876" spans="1:2" x14ac:dyDescent="0.35">
      <c r="A1876" s="3" t="str">
        <f t="shared" si="29"/>
        <v/>
      </c>
      <c r="B1876" s="4"/>
    </row>
    <row r="1877" spans="1:2" x14ac:dyDescent="0.35">
      <c r="A1877" s="3" t="str">
        <f t="shared" si="29"/>
        <v/>
      </c>
      <c r="B1877" s="4"/>
    </row>
    <row r="1878" spans="1:2" x14ac:dyDescent="0.35">
      <c r="A1878" s="3" t="str">
        <f t="shared" si="29"/>
        <v/>
      </c>
      <c r="B1878" s="4"/>
    </row>
    <row r="1879" spans="1:2" x14ac:dyDescent="0.35">
      <c r="A1879" s="3" t="str">
        <f t="shared" si="29"/>
        <v/>
      </c>
      <c r="B1879" s="4"/>
    </row>
    <row r="1880" spans="1:2" x14ac:dyDescent="0.35">
      <c r="A1880" s="3" t="str">
        <f t="shared" si="29"/>
        <v/>
      </c>
      <c r="B1880" s="4"/>
    </row>
    <row r="1881" spans="1:2" x14ac:dyDescent="0.35">
      <c r="A1881" s="3" t="str">
        <f t="shared" si="29"/>
        <v/>
      </c>
      <c r="B1881" s="4"/>
    </row>
    <row r="1882" spans="1:2" x14ac:dyDescent="0.35">
      <c r="A1882" s="3" t="str">
        <f t="shared" si="29"/>
        <v/>
      </c>
      <c r="B1882" s="4"/>
    </row>
    <row r="1883" spans="1:2" x14ac:dyDescent="0.35">
      <c r="A1883" s="3" t="str">
        <f t="shared" si="29"/>
        <v/>
      </c>
      <c r="B1883" s="4"/>
    </row>
    <row r="1884" spans="1:2" x14ac:dyDescent="0.35">
      <c r="A1884" s="3" t="str">
        <f t="shared" si="29"/>
        <v/>
      </c>
      <c r="B1884" s="4"/>
    </row>
    <row r="1885" spans="1:2" x14ac:dyDescent="0.35">
      <c r="A1885" s="3" t="str">
        <f t="shared" si="29"/>
        <v/>
      </c>
      <c r="B1885" s="4"/>
    </row>
    <row r="1886" spans="1:2" x14ac:dyDescent="0.35">
      <c r="A1886" s="3" t="str">
        <f t="shared" si="29"/>
        <v/>
      </c>
      <c r="B1886" s="4"/>
    </row>
    <row r="1887" spans="1:2" x14ac:dyDescent="0.35">
      <c r="A1887" s="3" t="str">
        <f t="shared" si="29"/>
        <v/>
      </c>
      <c r="B1887" s="4"/>
    </row>
    <row r="1888" spans="1:2" x14ac:dyDescent="0.35">
      <c r="A1888" s="3" t="str">
        <f t="shared" si="29"/>
        <v/>
      </c>
      <c r="B1888" s="4"/>
    </row>
    <row r="1889" spans="1:2" x14ac:dyDescent="0.35">
      <c r="A1889" s="3" t="str">
        <f t="shared" si="29"/>
        <v/>
      </c>
      <c r="B1889" s="4"/>
    </row>
    <row r="1890" spans="1:2" x14ac:dyDescent="0.35">
      <c r="A1890" s="3" t="str">
        <f t="shared" si="29"/>
        <v/>
      </c>
      <c r="B1890" s="4"/>
    </row>
    <row r="1891" spans="1:2" x14ac:dyDescent="0.35">
      <c r="A1891" s="3" t="str">
        <f t="shared" si="29"/>
        <v/>
      </c>
      <c r="B1891" s="4"/>
    </row>
    <row r="1892" spans="1:2" x14ac:dyDescent="0.35">
      <c r="A1892" s="3" t="str">
        <f t="shared" si="29"/>
        <v/>
      </c>
      <c r="B1892" s="4"/>
    </row>
    <row r="1893" spans="1:2" x14ac:dyDescent="0.35">
      <c r="A1893" s="3" t="str">
        <f t="shared" si="29"/>
        <v/>
      </c>
      <c r="B1893" s="4"/>
    </row>
    <row r="1894" spans="1:2" x14ac:dyDescent="0.35">
      <c r="A1894" s="3" t="str">
        <f t="shared" si="29"/>
        <v/>
      </c>
      <c r="B1894" s="4"/>
    </row>
    <row r="1895" spans="1:2" x14ac:dyDescent="0.35">
      <c r="A1895" s="3" t="str">
        <f t="shared" si="29"/>
        <v/>
      </c>
      <c r="B1895" s="4"/>
    </row>
    <row r="1896" spans="1:2" x14ac:dyDescent="0.35">
      <c r="A1896" s="3" t="str">
        <f t="shared" si="29"/>
        <v/>
      </c>
      <c r="B1896" s="4"/>
    </row>
    <row r="1897" spans="1:2" x14ac:dyDescent="0.35">
      <c r="A1897" s="3" t="str">
        <f t="shared" si="29"/>
        <v/>
      </c>
      <c r="B1897" s="4"/>
    </row>
    <row r="1898" spans="1:2" x14ac:dyDescent="0.35">
      <c r="A1898" s="3" t="str">
        <f t="shared" si="29"/>
        <v/>
      </c>
      <c r="B1898" s="4"/>
    </row>
    <row r="1899" spans="1:2" x14ac:dyDescent="0.35">
      <c r="A1899" s="3" t="str">
        <f t="shared" si="29"/>
        <v/>
      </c>
      <c r="B1899" s="4"/>
    </row>
    <row r="1900" spans="1:2" x14ac:dyDescent="0.35">
      <c r="A1900" s="3" t="str">
        <f t="shared" si="29"/>
        <v/>
      </c>
      <c r="B1900" s="4"/>
    </row>
    <row r="1901" spans="1:2" x14ac:dyDescent="0.35">
      <c r="A1901" s="3" t="str">
        <f t="shared" si="29"/>
        <v/>
      </c>
      <c r="B1901" s="4"/>
    </row>
    <row r="1902" spans="1:2" x14ac:dyDescent="0.35">
      <c r="A1902" s="3" t="str">
        <f t="shared" si="29"/>
        <v/>
      </c>
      <c r="B1902" s="4"/>
    </row>
    <row r="1903" spans="1:2" x14ac:dyDescent="0.35">
      <c r="A1903" s="3" t="str">
        <f t="shared" si="29"/>
        <v/>
      </c>
      <c r="B1903" s="4"/>
    </row>
    <row r="1904" spans="1:2" x14ac:dyDescent="0.35">
      <c r="A1904" s="3" t="str">
        <f t="shared" si="29"/>
        <v/>
      </c>
      <c r="B1904" s="4"/>
    </row>
    <row r="1905" spans="1:2" x14ac:dyDescent="0.35">
      <c r="A1905" s="3" t="str">
        <f t="shared" si="29"/>
        <v/>
      </c>
      <c r="B1905" s="4"/>
    </row>
    <row r="1906" spans="1:2" x14ac:dyDescent="0.35">
      <c r="A1906" s="3" t="str">
        <f t="shared" si="29"/>
        <v/>
      </c>
      <c r="B1906" s="4"/>
    </row>
    <row r="1907" spans="1:2" x14ac:dyDescent="0.35">
      <c r="A1907" s="3" t="str">
        <f t="shared" si="29"/>
        <v/>
      </c>
      <c r="B1907" s="4"/>
    </row>
    <row r="1908" spans="1:2" x14ac:dyDescent="0.35">
      <c r="A1908" s="3" t="str">
        <f t="shared" si="29"/>
        <v/>
      </c>
      <c r="B1908" s="4"/>
    </row>
    <row r="1909" spans="1:2" x14ac:dyDescent="0.35">
      <c r="A1909" s="3" t="str">
        <f t="shared" si="29"/>
        <v/>
      </c>
      <c r="B1909" s="4"/>
    </row>
    <row r="1910" spans="1:2" x14ac:dyDescent="0.35">
      <c r="A1910" s="3" t="str">
        <f t="shared" si="29"/>
        <v/>
      </c>
      <c r="B1910" s="4"/>
    </row>
    <row r="1911" spans="1:2" x14ac:dyDescent="0.35">
      <c r="A1911" s="3" t="str">
        <f t="shared" si="29"/>
        <v/>
      </c>
      <c r="B1911" s="4"/>
    </row>
    <row r="1912" spans="1:2" x14ac:dyDescent="0.35">
      <c r="A1912" s="3" t="str">
        <f t="shared" si="29"/>
        <v/>
      </c>
      <c r="B1912" s="4"/>
    </row>
    <row r="1913" spans="1:2" x14ac:dyDescent="0.35">
      <c r="A1913" s="3" t="str">
        <f t="shared" si="29"/>
        <v/>
      </c>
      <c r="B1913" s="4"/>
    </row>
    <row r="1914" spans="1:2" x14ac:dyDescent="0.35">
      <c r="A1914" s="3" t="str">
        <f t="shared" si="29"/>
        <v/>
      </c>
      <c r="B1914" s="4"/>
    </row>
    <row r="1915" spans="1:2" x14ac:dyDescent="0.35">
      <c r="A1915" s="3" t="str">
        <f t="shared" si="29"/>
        <v/>
      </c>
      <c r="B1915" s="4"/>
    </row>
    <row r="1916" spans="1:2" x14ac:dyDescent="0.35">
      <c r="A1916" s="3" t="str">
        <f t="shared" si="29"/>
        <v/>
      </c>
      <c r="B1916" s="4"/>
    </row>
    <row r="1917" spans="1:2" x14ac:dyDescent="0.35">
      <c r="A1917" s="3" t="str">
        <f t="shared" si="29"/>
        <v/>
      </c>
      <c r="B1917" s="4"/>
    </row>
    <row r="1918" spans="1:2" x14ac:dyDescent="0.35">
      <c r="A1918" s="3" t="str">
        <f t="shared" si="29"/>
        <v/>
      </c>
      <c r="B1918" s="4"/>
    </row>
    <row r="1919" spans="1:2" x14ac:dyDescent="0.35">
      <c r="A1919" s="3" t="str">
        <f t="shared" si="29"/>
        <v/>
      </c>
      <c r="B1919" s="4"/>
    </row>
    <row r="1920" spans="1:2" x14ac:dyDescent="0.35">
      <c r="A1920" s="3" t="str">
        <f t="shared" si="29"/>
        <v/>
      </c>
      <c r="B1920" s="4"/>
    </row>
    <row r="1921" spans="1:2" x14ac:dyDescent="0.35">
      <c r="A1921" s="3" t="str">
        <f t="shared" si="29"/>
        <v/>
      </c>
      <c r="B1921" s="4"/>
    </row>
    <row r="1922" spans="1:2" x14ac:dyDescent="0.35">
      <c r="A1922" s="3" t="str">
        <f t="shared" ref="A1922:A1985" si="30">IF(J1922="","",CONCATENATE(J1922," ",I1922))</f>
        <v/>
      </c>
      <c r="B1922" s="4"/>
    </row>
    <row r="1923" spans="1:2" x14ac:dyDescent="0.35">
      <c r="A1923" s="3" t="str">
        <f t="shared" si="30"/>
        <v/>
      </c>
      <c r="B1923" s="4"/>
    </row>
    <row r="1924" spans="1:2" x14ac:dyDescent="0.35">
      <c r="A1924" s="3" t="str">
        <f t="shared" si="30"/>
        <v/>
      </c>
      <c r="B1924" s="4"/>
    </row>
    <row r="1925" spans="1:2" x14ac:dyDescent="0.35">
      <c r="A1925" s="3" t="str">
        <f t="shared" si="30"/>
        <v/>
      </c>
      <c r="B1925" s="4"/>
    </row>
    <row r="1926" spans="1:2" x14ac:dyDescent="0.35">
      <c r="A1926" s="3" t="str">
        <f t="shared" si="30"/>
        <v/>
      </c>
      <c r="B1926" s="4"/>
    </row>
    <row r="1927" spans="1:2" x14ac:dyDescent="0.35">
      <c r="A1927" s="3" t="str">
        <f t="shared" si="30"/>
        <v/>
      </c>
      <c r="B1927" s="4"/>
    </row>
    <row r="1928" spans="1:2" x14ac:dyDescent="0.35">
      <c r="A1928" s="3" t="str">
        <f t="shared" si="30"/>
        <v/>
      </c>
      <c r="B1928" s="4"/>
    </row>
    <row r="1929" spans="1:2" x14ac:dyDescent="0.35">
      <c r="A1929" s="3" t="str">
        <f t="shared" si="30"/>
        <v/>
      </c>
      <c r="B1929" s="4"/>
    </row>
    <row r="1930" spans="1:2" x14ac:dyDescent="0.35">
      <c r="A1930" s="3" t="str">
        <f t="shared" si="30"/>
        <v/>
      </c>
      <c r="B1930" s="4"/>
    </row>
    <row r="1931" spans="1:2" x14ac:dyDescent="0.35">
      <c r="A1931" s="3" t="str">
        <f t="shared" si="30"/>
        <v/>
      </c>
      <c r="B1931" s="4"/>
    </row>
    <row r="1932" spans="1:2" x14ac:dyDescent="0.35">
      <c r="A1932" s="3" t="str">
        <f t="shared" si="30"/>
        <v/>
      </c>
      <c r="B1932" s="4"/>
    </row>
    <row r="1933" spans="1:2" x14ac:dyDescent="0.35">
      <c r="A1933" s="3" t="str">
        <f t="shared" si="30"/>
        <v/>
      </c>
      <c r="B1933" s="4"/>
    </row>
    <row r="1934" spans="1:2" x14ac:dyDescent="0.35">
      <c r="A1934" s="3" t="str">
        <f t="shared" si="30"/>
        <v/>
      </c>
      <c r="B1934" s="4"/>
    </row>
    <row r="1935" spans="1:2" x14ac:dyDescent="0.35">
      <c r="A1935" s="3" t="str">
        <f t="shared" si="30"/>
        <v/>
      </c>
      <c r="B1935" s="4"/>
    </row>
    <row r="1936" spans="1:2" x14ac:dyDescent="0.35">
      <c r="A1936" s="3" t="str">
        <f t="shared" si="30"/>
        <v/>
      </c>
      <c r="B1936" s="4"/>
    </row>
    <row r="1937" spans="1:2" x14ac:dyDescent="0.35">
      <c r="A1937" s="3" t="str">
        <f t="shared" si="30"/>
        <v/>
      </c>
      <c r="B1937" s="4"/>
    </row>
    <row r="1938" spans="1:2" x14ac:dyDescent="0.35">
      <c r="A1938" s="3" t="str">
        <f t="shared" si="30"/>
        <v/>
      </c>
      <c r="B1938" s="4"/>
    </row>
    <row r="1939" spans="1:2" x14ac:dyDescent="0.35">
      <c r="A1939" s="3" t="str">
        <f t="shared" si="30"/>
        <v/>
      </c>
      <c r="B1939" s="4"/>
    </row>
    <row r="1940" spans="1:2" x14ac:dyDescent="0.35">
      <c r="A1940" s="3" t="str">
        <f t="shared" si="30"/>
        <v/>
      </c>
      <c r="B1940" s="4"/>
    </row>
    <row r="1941" spans="1:2" x14ac:dyDescent="0.35">
      <c r="A1941" s="3" t="str">
        <f t="shared" si="30"/>
        <v/>
      </c>
      <c r="B1941" s="4"/>
    </row>
    <row r="1942" spans="1:2" x14ac:dyDescent="0.35">
      <c r="A1942" s="3" t="str">
        <f t="shared" si="30"/>
        <v/>
      </c>
      <c r="B1942" s="4"/>
    </row>
    <row r="1943" spans="1:2" x14ac:dyDescent="0.35">
      <c r="A1943" s="3" t="str">
        <f t="shared" si="30"/>
        <v/>
      </c>
      <c r="B1943" s="4"/>
    </row>
    <row r="1944" spans="1:2" x14ac:dyDescent="0.35">
      <c r="A1944" s="3" t="str">
        <f t="shared" si="30"/>
        <v/>
      </c>
      <c r="B1944" s="4"/>
    </row>
    <row r="1945" spans="1:2" x14ac:dyDescent="0.35">
      <c r="A1945" s="3" t="str">
        <f t="shared" si="30"/>
        <v/>
      </c>
      <c r="B1945" s="4"/>
    </row>
    <row r="1946" spans="1:2" x14ac:dyDescent="0.35">
      <c r="A1946" s="3" t="str">
        <f t="shared" si="30"/>
        <v/>
      </c>
      <c r="B1946" s="4"/>
    </row>
    <row r="1947" spans="1:2" x14ac:dyDescent="0.35">
      <c r="A1947" s="3" t="str">
        <f t="shared" si="30"/>
        <v/>
      </c>
      <c r="B1947" s="4"/>
    </row>
    <row r="1948" spans="1:2" x14ac:dyDescent="0.35">
      <c r="A1948" s="3" t="str">
        <f t="shared" si="30"/>
        <v/>
      </c>
      <c r="B1948" s="4"/>
    </row>
    <row r="1949" spans="1:2" x14ac:dyDescent="0.35">
      <c r="A1949" s="3" t="str">
        <f t="shared" si="30"/>
        <v/>
      </c>
      <c r="B1949" s="4"/>
    </row>
    <row r="1950" spans="1:2" x14ac:dyDescent="0.35">
      <c r="A1950" s="3" t="str">
        <f t="shared" si="30"/>
        <v/>
      </c>
      <c r="B1950" s="4"/>
    </row>
    <row r="1951" spans="1:2" x14ac:dyDescent="0.35">
      <c r="A1951" s="3" t="str">
        <f t="shared" si="30"/>
        <v/>
      </c>
      <c r="B1951" s="4"/>
    </row>
    <row r="1952" spans="1:2" x14ac:dyDescent="0.35">
      <c r="A1952" s="3" t="str">
        <f t="shared" si="30"/>
        <v/>
      </c>
      <c r="B1952" s="4"/>
    </row>
    <row r="1953" spans="1:2" x14ac:dyDescent="0.35">
      <c r="A1953" s="3" t="str">
        <f t="shared" si="30"/>
        <v/>
      </c>
      <c r="B1953" s="4"/>
    </row>
    <row r="1954" spans="1:2" x14ac:dyDescent="0.35">
      <c r="A1954" s="3" t="str">
        <f t="shared" si="30"/>
        <v/>
      </c>
      <c r="B1954" s="4"/>
    </row>
    <row r="1955" spans="1:2" x14ac:dyDescent="0.35">
      <c r="A1955" s="3" t="str">
        <f t="shared" si="30"/>
        <v/>
      </c>
      <c r="B1955" s="4"/>
    </row>
    <row r="1956" spans="1:2" x14ac:dyDescent="0.35">
      <c r="A1956" s="3" t="str">
        <f t="shared" si="30"/>
        <v/>
      </c>
      <c r="B1956" s="4"/>
    </row>
    <row r="1957" spans="1:2" x14ac:dyDescent="0.35">
      <c r="A1957" s="3" t="str">
        <f t="shared" si="30"/>
        <v/>
      </c>
      <c r="B1957" s="4"/>
    </row>
    <row r="1958" spans="1:2" x14ac:dyDescent="0.35">
      <c r="A1958" s="3" t="str">
        <f t="shared" si="30"/>
        <v/>
      </c>
      <c r="B1958" s="4"/>
    </row>
    <row r="1959" spans="1:2" x14ac:dyDescent="0.35">
      <c r="A1959" s="3" t="str">
        <f t="shared" si="30"/>
        <v/>
      </c>
      <c r="B1959" s="4"/>
    </row>
    <row r="1960" spans="1:2" x14ac:dyDescent="0.35">
      <c r="A1960" s="3" t="str">
        <f t="shared" si="30"/>
        <v/>
      </c>
      <c r="B1960" s="4"/>
    </row>
    <row r="1961" spans="1:2" x14ac:dyDescent="0.35">
      <c r="A1961" s="3" t="str">
        <f t="shared" si="30"/>
        <v/>
      </c>
      <c r="B1961" s="4"/>
    </row>
    <row r="1962" spans="1:2" x14ac:dyDescent="0.35">
      <c r="A1962" s="3" t="str">
        <f t="shared" si="30"/>
        <v/>
      </c>
      <c r="B1962" s="4"/>
    </row>
    <row r="1963" spans="1:2" x14ac:dyDescent="0.35">
      <c r="A1963" s="3" t="str">
        <f t="shared" si="30"/>
        <v/>
      </c>
      <c r="B1963" s="4"/>
    </row>
    <row r="1964" spans="1:2" x14ac:dyDescent="0.35">
      <c r="A1964" s="3" t="str">
        <f t="shared" si="30"/>
        <v/>
      </c>
      <c r="B1964" s="4"/>
    </row>
    <row r="1965" spans="1:2" x14ac:dyDescent="0.35">
      <c r="A1965" s="3" t="str">
        <f t="shared" si="30"/>
        <v/>
      </c>
      <c r="B1965" s="4"/>
    </row>
    <row r="1966" spans="1:2" x14ac:dyDescent="0.35">
      <c r="A1966" s="3" t="str">
        <f t="shared" si="30"/>
        <v/>
      </c>
      <c r="B1966" s="4"/>
    </row>
    <row r="1967" spans="1:2" x14ac:dyDescent="0.35">
      <c r="A1967" s="3" t="str">
        <f t="shared" si="30"/>
        <v/>
      </c>
      <c r="B1967" s="4"/>
    </row>
    <row r="1968" spans="1:2" x14ac:dyDescent="0.35">
      <c r="A1968" s="3" t="str">
        <f t="shared" si="30"/>
        <v/>
      </c>
      <c r="B1968" s="4"/>
    </row>
    <row r="1969" spans="1:2" x14ac:dyDescent="0.35">
      <c r="A1969" s="3" t="str">
        <f t="shared" si="30"/>
        <v/>
      </c>
      <c r="B1969" s="4"/>
    </row>
    <row r="1970" spans="1:2" x14ac:dyDescent="0.35">
      <c r="A1970" s="3" t="str">
        <f t="shared" si="30"/>
        <v/>
      </c>
      <c r="B1970" s="4"/>
    </row>
    <row r="1971" spans="1:2" x14ac:dyDescent="0.35">
      <c r="A1971" s="3" t="str">
        <f t="shared" si="30"/>
        <v/>
      </c>
      <c r="B1971" s="4"/>
    </row>
    <row r="1972" spans="1:2" x14ac:dyDescent="0.35">
      <c r="A1972" s="3" t="str">
        <f t="shared" si="30"/>
        <v/>
      </c>
      <c r="B1972" s="4"/>
    </row>
    <row r="1973" spans="1:2" x14ac:dyDescent="0.35">
      <c r="A1973" s="3" t="str">
        <f t="shared" si="30"/>
        <v/>
      </c>
      <c r="B1973" s="4"/>
    </row>
    <row r="1974" spans="1:2" x14ac:dyDescent="0.35">
      <c r="A1974" s="3" t="str">
        <f t="shared" si="30"/>
        <v/>
      </c>
      <c r="B1974" s="4"/>
    </row>
    <row r="1975" spans="1:2" x14ac:dyDescent="0.35">
      <c r="A1975" s="3" t="str">
        <f t="shared" si="30"/>
        <v/>
      </c>
      <c r="B1975" s="4"/>
    </row>
    <row r="1976" spans="1:2" x14ac:dyDescent="0.35">
      <c r="A1976" s="3" t="str">
        <f t="shared" si="30"/>
        <v/>
      </c>
      <c r="B1976" s="4"/>
    </row>
    <row r="1977" spans="1:2" x14ac:dyDescent="0.35">
      <c r="A1977" s="3" t="str">
        <f t="shared" si="30"/>
        <v/>
      </c>
      <c r="B1977" s="4"/>
    </row>
    <row r="1978" spans="1:2" x14ac:dyDescent="0.35">
      <c r="A1978" s="3" t="str">
        <f t="shared" si="30"/>
        <v/>
      </c>
      <c r="B1978" s="4"/>
    </row>
    <row r="1979" spans="1:2" x14ac:dyDescent="0.35">
      <c r="A1979" s="3" t="str">
        <f t="shared" si="30"/>
        <v/>
      </c>
      <c r="B1979" s="4"/>
    </row>
    <row r="1980" spans="1:2" x14ac:dyDescent="0.35">
      <c r="A1980" s="3" t="str">
        <f t="shared" si="30"/>
        <v/>
      </c>
      <c r="B1980" s="4"/>
    </row>
    <row r="1981" spans="1:2" x14ac:dyDescent="0.35">
      <c r="A1981" s="3" t="str">
        <f t="shared" si="30"/>
        <v/>
      </c>
      <c r="B1981" s="4"/>
    </row>
    <row r="1982" spans="1:2" x14ac:dyDescent="0.35">
      <c r="A1982" s="3" t="str">
        <f t="shared" si="30"/>
        <v/>
      </c>
      <c r="B1982" s="4"/>
    </row>
    <row r="1983" spans="1:2" x14ac:dyDescent="0.35">
      <c r="A1983" s="3" t="str">
        <f t="shared" si="30"/>
        <v/>
      </c>
      <c r="B1983" s="4"/>
    </row>
    <row r="1984" spans="1:2" x14ac:dyDescent="0.35">
      <c r="A1984" s="3" t="str">
        <f t="shared" si="30"/>
        <v/>
      </c>
      <c r="B1984" s="4"/>
    </row>
    <row r="1985" spans="1:2" x14ac:dyDescent="0.35">
      <c r="A1985" s="3" t="str">
        <f t="shared" si="30"/>
        <v/>
      </c>
      <c r="B1985" s="4"/>
    </row>
    <row r="1986" spans="1:2" x14ac:dyDescent="0.35">
      <c r="A1986" s="3" t="str">
        <f t="shared" ref="A1986:A2001" si="31">IF(J1986="","",CONCATENATE(J1986," ",I1986))</f>
        <v/>
      </c>
      <c r="B1986" s="4"/>
    </row>
    <row r="1987" spans="1:2" x14ac:dyDescent="0.35">
      <c r="A1987" s="3" t="str">
        <f t="shared" si="31"/>
        <v/>
      </c>
      <c r="B1987" s="4"/>
    </row>
    <row r="1988" spans="1:2" x14ac:dyDescent="0.35">
      <c r="A1988" s="3" t="str">
        <f t="shared" si="31"/>
        <v/>
      </c>
      <c r="B1988" s="4"/>
    </row>
    <row r="1989" spans="1:2" x14ac:dyDescent="0.35">
      <c r="A1989" s="3" t="str">
        <f t="shared" si="31"/>
        <v/>
      </c>
      <c r="B1989" s="4"/>
    </row>
    <row r="1990" spans="1:2" x14ac:dyDescent="0.35">
      <c r="A1990" s="3" t="str">
        <f t="shared" si="31"/>
        <v/>
      </c>
      <c r="B1990" s="4"/>
    </row>
    <row r="1991" spans="1:2" x14ac:dyDescent="0.35">
      <c r="A1991" s="3" t="str">
        <f t="shared" si="31"/>
        <v/>
      </c>
      <c r="B1991" s="4"/>
    </row>
    <row r="1992" spans="1:2" x14ac:dyDescent="0.35">
      <c r="A1992" s="3" t="str">
        <f t="shared" si="31"/>
        <v/>
      </c>
      <c r="B1992" s="4"/>
    </row>
    <row r="1993" spans="1:2" x14ac:dyDescent="0.35">
      <c r="A1993" s="3" t="str">
        <f t="shared" si="31"/>
        <v/>
      </c>
      <c r="B1993" s="4"/>
    </row>
    <row r="1994" spans="1:2" x14ac:dyDescent="0.35">
      <c r="A1994" s="3" t="str">
        <f t="shared" si="31"/>
        <v/>
      </c>
      <c r="B1994" s="4"/>
    </row>
    <row r="1995" spans="1:2" x14ac:dyDescent="0.35">
      <c r="A1995" s="3" t="str">
        <f t="shared" si="31"/>
        <v/>
      </c>
      <c r="B1995" s="4"/>
    </row>
    <row r="1996" spans="1:2" x14ac:dyDescent="0.35">
      <c r="A1996" s="3" t="str">
        <f t="shared" si="31"/>
        <v/>
      </c>
      <c r="B1996" s="4"/>
    </row>
    <row r="1997" spans="1:2" x14ac:dyDescent="0.35">
      <c r="A1997" s="3" t="str">
        <f t="shared" si="31"/>
        <v/>
      </c>
      <c r="B1997" s="4"/>
    </row>
    <row r="1998" spans="1:2" x14ac:dyDescent="0.35">
      <c r="A1998" s="3" t="str">
        <f t="shared" si="31"/>
        <v/>
      </c>
      <c r="B1998" s="4"/>
    </row>
    <row r="1999" spans="1:2" x14ac:dyDescent="0.35">
      <c r="A1999" s="3" t="str">
        <f t="shared" si="31"/>
        <v/>
      </c>
      <c r="B1999" s="4"/>
    </row>
    <row r="2000" spans="1:2" x14ac:dyDescent="0.35">
      <c r="A2000" s="3" t="str">
        <f t="shared" si="31"/>
        <v/>
      </c>
      <c r="B2000" s="4"/>
    </row>
    <row r="2001" spans="1:2" x14ac:dyDescent="0.35">
      <c r="A2001" s="3" t="str">
        <f t="shared" si="31"/>
        <v/>
      </c>
      <c r="B2001" s="4"/>
    </row>
    <row r="2002" spans="1:2" x14ac:dyDescent="0.35">
      <c r="B2002" s="4"/>
    </row>
    <row r="2003" spans="1:2" x14ac:dyDescent="0.35">
      <c r="B2003" s="4"/>
    </row>
    <row r="2004" spans="1:2" x14ac:dyDescent="0.35">
      <c r="B2004" s="4"/>
    </row>
    <row r="2005" spans="1:2" x14ac:dyDescent="0.35">
      <c r="B2005" s="4"/>
    </row>
    <row r="2006" spans="1:2" x14ac:dyDescent="0.35">
      <c r="B2006" s="4"/>
    </row>
    <row r="2007" spans="1:2" x14ac:dyDescent="0.35">
      <c r="B2007" s="4"/>
    </row>
    <row r="2008" spans="1:2" x14ac:dyDescent="0.35">
      <c r="B2008" s="4"/>
    </row>
    <row r="2009" spans="1:2" x14ac:dyDescent="0.35">
      <c r="B2009" s="4"/>
    </row>
    <row r="2010" spans="1:2" x14ac:dyDescent="0.35">
      <c r="B2010" s="4"/>
    </row>
    <row r="2011" spans="1:2" x14ac:dyDescent="0.35">
      <c r="B2011" s="4"/>
    </row>
    <row r="2012" spans="1:2" x14ac:dyDescent="0.35">
      <c r="B2012" s="4"/>
    </row>
    <row r="2013" spans="1:2" x14ac:dyDescent="0.35">
      <c r="B2013" s="4"/>
    </row>
    <row r="2014" spans="1:2" x14ac:dyDescent="0.35">
      <c r="B2014" s="4"/>
    </row>
    <row r="2015" spans="1:2" x14ac:dyDescent="0.35">
      <c r="B2015" s="4"/>
    </row>
    <row r="2016" spans="1:2" x14ac:dyDescent="0.35">
      <c r="B2016" s="4"/>
    </row>
    <row r="2017" spans="2:2" x14ac:dyDescent="0.35">
      <c r="B2017" s="4"/>
    </row>
    <row r="2018" spans="2:2" x14ac:dyDescent="0.35">
      <c r="B2018" s="4"/>
    </row>
    <row r="2019" spans="2:2" x14ac:dyDescent="0.35">
      <c r="B2019" s="4"/>
    </row>
    <row r="2020" spans="2:2" x14ac:dyDescent="0.35">
      <c r="B2020" s="4"/>
    </row>
    <row r="2021" spans="2:2" x14ac:dyDescent="0.35">
      <c r="B2021" s="4"/>
    </row>
    <row r="2022" spans="2:2" x14ac:dyDescent="0.35">
      <c r="B2022" s="4"/>
    </row>
    <row r="2023" spans="2:2" x14ac:dyDescent="0.35">
      <c r="B2023" s="4"/>
    </row>
    <row r="2024" spans="2:2" x14ac:dyDescent="0.35">
      <c r="B2024" s="4"/>
    </row>
    <row r="2025" spans="2:2" x14ac:dyDescent="0.35">
      <c r="B2025" s="4"/>
    </row>
    <row r="2026" spans="2:2" x14ac:dyDescent="0.35">
      <c r="B2026" s="4"/>
    </row>
    <row r="2027" spans="2:2" x14ac:dyDescent="0.35">
      <c r="B2027" s="4"/>
    </row>
    <row r="2028" spans="2:2" x14ac:dyDescent="0.35">
      <c r="B2028" s="4"/>
    </row>
    <row r="2029" spans="2:2" x14ac:dyDescent="0.35">
      <c r="B2029" s="4"/>
    </row>
    <row r="2030" spans="2:2" x14ac:dyDescent="0.35">
      <c r="B2030" s="4"/>
    </row>
    <row r="2031" spans="2:2" x14ac:dyDescent="0.35">
      <c r="B2031" s="4"/>
    </row>
    <row r="2032" spans="2:2" x14ac:dyDescent="0.35">
      <c r="B2032" s="4"/>
    </row>
    <row r="2033" spans="2:2" x14ac:dyDescent="0.35">
      <c r="B2033" s="4"/>
    </row>
    <row r="2034" spans="2:2" x14ac:dyDescent="0.35">
      <c r="B2034" s="4"/>
    </row>
    <row r="2035" spans="2:2" x14ac:dyDescent="0.35">
      <c r="B2035" s="4"/>
    </row>
    <row r="2036" spans="2:2" x14ac:dyDescent="0.35">
      <c r="B2036" s="4"/>
    </row>
    <row r="2037" spans="2:2" x14ac:dyDescent="0.35">
      <c r="B2037" s="4"/>
    </row>
    <row r="2038" spans="2:2" x14ac:dyDescent="0.35">
      <c r="B2038" s="4"/>
    </row>
    <row r="2039" spans="2:2" x14ac:dyDescent="0.35">
      <c r="B2039" s="4"/>
    </row>
    <row r="2040" spans="2:2" x14ac:dyDescent="0.35">
      <c r="B2040" s="4"/>
    </row>
    <row r="2041" spans="2:2" x14ac:dyDescent="0.35">
      <c r="B2041" s="4"/>
    </row>
    <row r="2042" spans="2:2" x14ac:dyDescent="0.35">
      <c r="B2042" s="4"/>
    </row>
    <row r="2043" spans="2:2" x14ac:dyDescent="0.35">
      <c r="B2043" s="4"/>
    </row>
    <row r="2044" spans="2:2" x14ac:dyDescent="0.35">
      <c r="B2044" s="4"/>
    </row>
    <row r="2045" spans="2:2" x14ac:dyDescent="0.35">
      <c r="B2045" s="4"/>
    </row>
    <row r="2046" spans="2:2" x14ac:dyDescent="0.35">
      <c r="B2046" s="4"/>
    </row>
    <row r="2047" spans="2:2" x14ac:dyDescent="0.35">
      <c r="B2047" s="4"/>
    </row>
    <row r="2048" spans="2:2" x14ac:dyDescent="0.35">
      <c r="B2048" s="4"/>
    </row>
    <row r="2049" spans="2:2" x14ac:dyDescent="0.35">
      <c r="B2049" s="4"/>
    </row>
    <row r="2050" spans="2:2" x14ac:dyDescent="0.35">
      <c r="B2050" s="4"/>
    </row>
    <row r="2051" spans="2:2" x14ac:dyDescent="0.35">
      <c r="B2051" s="4"/>
    </row>
    <row r="2052" spans="2:2" x14ac:dyDescent="0.35">
      <c r="B2052" s="4"/>
    </row>
    <row r="2053" spans="2:2" x14ac:dyDescent="0.35">
      <c r="B2053" s="4"/>
    </row>
    <row r="2054" spans="2:2" x14ac:dyDescent="0.35">
      <c r="B2054" s="4"/>
    </row>
    <row r="2055" spans="2:2" x14ac:dyDescent="0.35">
      <c r="B2055" s="4"/>
    </row>
    <row r="2056" spans="2:2" x14ac:dyDescent="0.35">
      <c r="B2056" s="4"/>
    </row>
    <row r="2057" spans="2:2" x14ac:dyDescent="0.35">
      <c r="B2057" s="4"/>
    </row>
    <row r="2058" spans="2:2" x14ac:dyDescent="0.35">
      <c r="B2058" s="4"/>
    </row>
    <row r="2059" spans="2:2" x14ac:dyDescent="0.35">
      <c r="B2059" s="4"/>
    </row>
    <row r="2060" spans="2:2" x14ac:dyDescent="0.35">
      <c r="B2060" s="4"/>
    </row>
    <row r="2061" spans="2:2" x14ac:dyDescent="0.35">
      <c r="B2061" s="4"/>
    </row>
    <row r="2062" spans="2:2" x14ac:dyDescent="0.35">
      <c r="B2062" s="4"/>
    </row>
    <row r="2063" spans="2:2" x14ac:dyDescent="0.35">
      <c r="B2063" s="4"/>
    </row>
    <row r="2064" spans="2:2" x14ac:dyDescent="0.35">
      <c r="B2064" s="4"/>
    </row>
    <row r="2065" spans="2:2" x14ac:dyDescent="0.35">
      <c r="B2065" s="4"/>
    </row>
    <row r="2066" spans="2:2" x14ac:dyDescent="0.35">
      <c r="B2066" s="4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C9D8C1-E4B3-42AB-8462-2821D86A1935}">
  <sheetPr codeName="Sheet6"/>
  <dimension ref="A1:Z28"/>
  <sheetViews>
    <sheetView tabSelected="1" workbookViewId="0">
      <selection sqref="A1:B1"/>
    </sheetView>
  </sheetViews>
  <sheetFormatPr defaultRowHeight="14.5" x14ac:dyDescent="0.35"/>
  <cols>
    <col min="2" max="3" width="9.26953125" style="6" customWidth="1"/>
    <col min="16" max="16" width="20.7265625" customWidth="1"/>
    <col min="23" max="23" width="20.7265625" customWidth="1"/>
  </cols>
  <sheetData>
    <row r="1" spans="1:25" x14ac:dyDescent="0.35">
      <c r="A1" s="18" t="s">
        <v>1</v>
      </c>
      <c r="B1" s="18"/>
      <c r="C1" s="9"/>
      <c r="D1" s="18" t="s">
        <v>4</v>
      </c>
      <c r="E1" s="18"/>
      <c r="F1" s="9"/>
      <c r="G1" s="18" t="s">
        <v>15</v>
      </c>
      <c r="H1" s="18"/>
      <c r="I1" s="9"/>
      <c r="J1" s="18" t="s">
        <v>16</v>
      </c>
      <c r="K1" s="18"/>
      <c r="L1" s="6"/>
      <c r="N1" t="s">
        <v>22</v>
      </c>
      <c r="O1" t="s">
        <v>11</v>
      </c>
      <c r="P1" t="s">
        <v>6</v>
      </c>
      <c r="Q1" t="s">
        <v>13</v>
      </c>
      <c r="R1" t="s">
        <v>18</v>
      </c>
      <c r="U1" t="s">
        <v>4</v>
      </c>
      <c r="V1" t="s">
        <v>11</v>
      </c>
      <c r="W1" t="s">
        <v>6</v>
      </c>
      <c r="X1" t="s">
        <v>13</v>
      </c>
      <c r="Y1" t="s">
        <v>18</v>
      </c>
    </row>
    <row r="2" spans="1:25" x14ac:dyDescent="0.35">
      <c r="A2" s="10" t="s">
        <v>2</v>
      </c>
      <c r="B2" s="10" t="s">
        <v>3</v>
      </c>
      <c r="C2" s="10"/>
      <c r="D2" s="10" t="s">
        <v>2</v>
      </c>
      <c r="E2" s="10" t="s">
        <v>3</v>
      </c>
      <c r="F2" s="6"/>
      <c r="G2" s="10" t="s">
        <v>2</v>
      </c>
      <c r="H2" s="10" t="s">
        <v>3</v>
      </c>
      <c r="I2" s="10"/>
      <c r="J2" s="10" t="s">
        <v>2</v>
      </c>
      <c r="K2" s="10" t="s">
        <v>3</v>
      </c>
      <c r="L2" s="6"/>
      <c r="O2">
        <v>1</v>
      </c>
      <c r="P2" t="str">
        <f ca="1">IFERROR(OFFSET(Picks!A$1,MATCH($O2,Picks!$F:$F,0)-1,0),"")</f>
        <v>Daniel Brown (Oct1994)</v>
      </c>
      <c r="Q2">
        <f ca="1">IFERROR(OFFSET(Picks!I$1,MATCH($O2,Picks!$F:$F,0)-1,0),"")</f>
        <v>-2</v>
      </c>
      <c r="R2" t="str">
        <f ca="1">IFERROR(OFFSET(Picks!J$1,MATCH($O2,Picks!$F:$F,0)-1,0),"")</f>
        <v>Bet365: 175/1, 5pl, 1/5</v>
      </c>
      <c r="V2">
        <v>1</v>
      </c>
      <c r="W2" t="str">
        <f ca="1">IFERROR(OFFSET(Picks!M$1,MATCH($O2,Picks!$R:$R,0)-1,0),"")</f>
        <v>William Mouw</v>
      </c>
      <c r="X2">
        <f ca="1">IFERROR(OFFSET(Picks!U$1,MATCH($O2,Picks!$R:$R,0)-1,0),"")</f>
        <v>-2</v>
      </c>
      <c r="Y2" t="str">
        <f ca="1">IFERROR(OFFSET(Picks!V$1,MATCH($O2,Picks!$R:$R,0)-1,0),"")</f>
        <v>Bet365: 100/1, 5pl, 1/5</v>
      </c>
    </row>
    <row r="3" spans="1:25" x14ac:dyDescent="0.35">
      <c r="A3" s="10" cm="1">
        <f t="array" aca="1" ref="A3" ca="1">IF(100*SUMPRODUCT((Win!F:F&lt;&gt;"") * IFERROR(--Win!E:E, 0))=0,"",100*SUMPRODUCT((Win!F:F&lt;&gt;"") * IFERROR(--Win!E:E, 0)))</f>
        <v>2.9000000000000004</v>
      </c>
      <c r="B3" s="10">
        <f ca="1">IF(AND(A3="",SUM(Win!G:G)=0),"",SUM(Win!G:G))</f>
        <v>-0.30000000000000027</v>
      </c>
      <c r="C3" s="10"/>
      <c r="D3" s="10" cm="1">
        <f t="array" aca="1" ref="D3" ca="1">IF(100*SUMPRODUCT((FRL!F:F&lt;&gt;"") * IFERROR(--FRL!E:E, 0))=0,"",100*SUMPRODUCT((FRL!F:F&lt;&gt;"") * IFERROR(--FRL!E:E, 0)))</f>
        <v>0.4</v>
      </c>
      <c r="E3" s="10">
        <f ca="1">IF(AND(D3="",SUM(FRL!G:G)=0),"",SUM(FRL!G:G))</f>
        <v>-0.4</v>
      </c>
      <c r="F3" s="6"/>
      <c r="G3" s="10">
        <f ca="1">IF(T3Picks!B2="","",2*(3-COUNTBLANK(T3Picks!A2:A4)))</f>
        <v>6</v>
      </c>
      <c r="H3" s="10">
        <f ca="1">IF(T3Picks!B2="","",SUM(T3Picks!G2:G4))</f>
        <v>-6</v>
      </c>
      <c r="I3" s="10"/>
      <c r="J3" s="10">
        <f ca="1">IF(T3Picks!B5="","",2*(3-COUNTBLANK(T3Picks!A5:A7)))</f>
        <v>6</v>
      </c>
      <c r="K3" s="10">
        <f ca="1">IF(T3Picks!B5="","",SUM(T3Picks!G5:G7))</f>
        <v>-6</v>
      </c>
      <c r="O3">
        <v>2</v>
      </c>
      <c r="P3" t="str">
        <f ca="1">IFERROR(OFFSET(Picks!A$1,MATCH($O3,Picks!$F:$F,0)-1,0),"")</f>
        <v>Keith Mitchell</v>
      </c>
      <c r="Q3">
        <f ca="1">IFERROR(OFFSET(Picks!I$1,MATCH($O3,Picks!$F:$F,0)-1,0),"")</f>
        <v>-2</v>
      </c>
      <c r="R3" t="str">
        <f ca="1">IFERROR(OFFSET(Picks!J$1,MATCH($O3,Picks!$F:$F,0)-1,0),"")</f>
        <v>Spreadex: 70/1, 6pl, 1/5</v>
      </c>
      <c r="V3">
        <v>2</v>
      </c>
      <c r="W3" t="str">
        <f ca="1">IFERROR(OFFSET(Picks!M$1,MATCH($O3,Picks!$R:$R,0)-1,0),"")</f>
        <v>Ricky Castillo</v>
      </c>
      <c r="X3">
        <f ca="1">IFERROR(OFFSET(Picks!U$1,MATCH($O3,Picks!$R:$R,0)-1,0),"")</f>
        <v>-2</v>
      </c>
      <c r="Y3" t="str">
        <f ca="1">IFERROR(OFFSET(Picks!V$1,MATCH($O3,Picks!$R:$R,0)-1,0),"")</f>
        <v>Bet365: 100/1, 5pl, 1/5</v>
      </c>
    </row>
    <row r="4" spans="1:25" x14ac:dyDescent="0.35">
      <c r="O4">
        <v>3</v>
      </c>
      <c r="P4" t="str">
        <f ca="1">IFERROR(OFFSET(Picks!A$1,MATCH($O4,Picks!$F:$F,0)-1,0),"")</f>
        <v>Seamus Power</v>
      </c>
      <c r="Q4">
        <f ca="1">IFERROR(OFFSET(Picks!I$1,MATCH($O4,Picks!$F:$F,0)-1,0),"")</f>
        <v>-2</v>
      </c>
      <c r="R4" t="str">
        <f ca="1">IFERROR(OFFSET(Picks!J$1,MATCH($O4,Picks!$F:$F,0)-1,0),"")</f>
        <v>Boyle Sports: 70/1, 10pl, 1/5</v>
      </c>
      <c r="V4">
        <v>3</v>
      </c>
      <c r="W4" t="str">
        <f ca="1">IFERROR(OFFSET(Picks!M$1,MATCH($O4,Picks!$R:$R,0)-1,0),"")</f>
        <v>Brice Garnett</v>
      </c>
      <c r="X4">
        <f ca="1">IFERROR(OFFSET(Picks!U$1,MATCH($O4,Picks!$R:$R,0)-1,0),"")</f>
        <v>-2</v>
      </c>
      <c r="Y4" t="str">
        <f ca="1">IFERROR(OFFSET(Picks!V$1,MATCH($O4,Picks!$R:$R,0)-1,0),"")</f>
        <v>Unibet: 140/1, 5pl, 1/4</v>
      </c>
    </row>
    <row r="5" spans="1:25" x14ac:dyDescent="0.35">
      <c r="O5">
        <v>4</v>
      </c>
      <c r="P5" t="str">
        <f ca="1">IFERROR(OFFSET(Picks!A$1,MATCH($O5,Picks!$F:$F,0)-1,0),"")</f>
        <v>William Mouw</v>
      </c>
      <c r="Q5">
        <f ca="1">IFERROR(OFFSET(Picks!I$1,MATCH($O5,Picks!$F:$F,0)-1,0),"")</f>
        <v>-2</v>
      </c>
      <c r="R5" t="str">
        <f ca="1">IFERROR(OFFSET(Picks!J$1,MATCH($O5,Picks!$F:$F,0)-1,0),"")</f>
        <v>Spreadex: 140/1, 6pl, 1/5</v>
      </c>
      <c r="V5">
        <v>4</v>
      </c>
      <c r="W5" t="str">
        <f ca="1">IFERROR(OFFSET(Picks!M$1,MATCH($O5,Picks!$R:$R,0)-1,0),"")</f>
        <v/>
      </c>
      <c r="X5" t="str">
        <f ca="1">IFERROR(OFFSET(Picks!U$1,MATCH($O5,Picks!$R:$R,0)-1,0),"")</f>
        <v/>
      </c>
      <c r="Y5" t="str">
        <f ca="1">IFERROR(OFFSET(Picks!V$1,MATCH($O5,Picks!$R:$R,0)-1,0),"")</f>
        <v/>
      </c>
    </row>
    <row r="6" spans="1:25" x14ac:dyDescent="0.35">
      <c r="O6">
        <v>5</v>
      </c>
      <c r="P6" t="str">
        <f ca="1">IFERROR(OFFSET(Picks!A$1,MATCH($O6,Picks!$F:$F,0)-1,0),"")</f>
        <v>Denny McCarthy</v>
      </c>
      <c r="Q6">
        <f ca="1">IFERROR(OFFSET(Picks!I$1,MATCH($O6,Picks!$F:$F,0)-1,0),"")</f>
        <v>-2</v>
      </c>
      <c r="R6" t="str">
        <f ca="1">IFERROR(OFFSET(Picks!J$1,MATCH($O6,Picks!$F:$F,0)-1,0),"")</f>
        <v>Ladbrokes: 40/1, 10pl, 1/5</v>
      </c>
      <c r="V6">
        <v>5</v>
      </c>
      <c r="W6" t="str">
        <f ca="1">IFERROR(OFFSET(Picks!M$1,MATCH($O6,Picks!$R:$R,0)-1,0),"")</f>
        <v/>
      </c>
      <c r="X6" t="str">
        <f ca="1">IFERROR(OFFSET(Picks!U$1,MATCH($O6,Picks!$R:$R,0)-1,0),"")</f>
        <v/>
      </c>
      <c r="Y6" t="str">
        <f ca="1">IFERROR(OFFSET(Picks!V$1,MATCH($O6,Picks!$R:$R,0)-1,0),"")</f>
        <v/>
      </c>
    </row>
    <row r="7" spans="1:25" x14ac:dyDescent="0.35">
      <c r="O7">
        <v>6</v>
      </c>
      <c r="P7" t="str">
        <f ca="1">IFERROR(OFFSET(Picks!A$1,MATCH($O7,Picks!$F:$F,0)-1,0),"")</f>
        <v>Vince Whaley</v>
      </c>
      <c r="Q7">
        <f ca="1">IFERROR(OFFSET(Picks!I$1,MATCH($O7,Picks!$F:$F,0)-1,0),"")</f>
        <v>-2</v>
      </c>
      <c r="R7" t="str">
        <f ca="1">IFERROR(OFFSET(Picks!J$1,MATCH($O7,Picks!$F:$F,0)-1,0),"")</f>
        <v>Boyle Sports: 70/1, 10pl, 1/5</v>
      </c>
      <c r="V7">
        <v>6</v>
      </c>
      <c r="W7" t="str">
        <f ca="1">IFERROR(OFFSET(Picks!M$1,MATCH($O7,Picks!$R:$R,0)-1,0),"")</f>
        <v/>
      </c>
      <c r="X7" t="str">
        <f ca="1">IFERROR(OFFSET(Picks!U$1,MATCH($O7,Picks!$R:$R,0)-1,0),"")</f>
        <v/>
      </c>
      <c r="Y7" t="str">
        <f ca="1">IFERROR(OFFSET(Picks!V$1,MATCH($O7,Picks!$R:$R,0)-1,0),"")</f>
        <v/>
      </c>
    </row>
    <row r="8" spans="1:25" x14ac:dyDescent="0.35">
      <c r="O8">
        <v>7</v>
      </c>
      <c r="P8" t="str">
        <f ca="1">IFERROR(OFFSET(Picks!A$1,MATCH($O8,Picks!$F:$F,0)-1,0),"")</f>
        <v>Patrick Rodgers</v>
      </c>
      <c r="Q8">
        <f ca="1">IFERROR(OFFSET(Picks!I$1,MATCH($O8,Picks!$F:$F,0)-1,0),"")</f>
        <v>24</v>
      </c>
      <c r="R8" t="str">
        <f ca="1">IFERROR(OFFSET(Picks!J$1,MATCH($O8,Picks!$F:$F,0)-1,0),"")</f>
        <v>Spreadex: 125/1, 6pl, 1/5</v>
      </c>
      <c r="V8">
        <v>7</v>
      </c>
      <c r="W8" t="str">
        <f ca="1">IFERROR(OFFSET(Picks!M$1,MATCH($O8,Picks!$R:$R,0)-1,0),"")</f>
        <v/>
      </c>
      <c r="X8" t="str">
        <f ca="1">IFERROR(OFFSET(Picks!U$1,MATCH($O8,Picks!$R:$R,0)-1,0),"")</f>
        <v/>
      </c>
      <c r="Y8" t="str">
        <f ca="1">IFERROR(OFFSET(Picks!V$1,MATCH($O8,Picks!$R:$R,0)-1,0),"")</f>
        <v/>
      </c>
    </row>
    <row r="9" spans="1:25" x14ac:dyDescent="0.35">
      <c r="O9">
        <v>8</v>
      </c>
      <c r="P9" t="str">
        <f ca="1">IFERROR(OFFSET(Picks!A$1,MATCH($O9,Picks!$F:$F,0)-1,0),"")</f>
        <v>Ricky Castillo</v>
      </c>
      <c r="Q9">
        <f ca="1">IFERROR(OFFSET(Picks!I$1,MATCH($O9,Picks!$F:$F,0)-1,0),"")</f>
        <v>-2</v>
      </c>
      <c r="R9" t="str">
        <f ca="1">IFERROR(OFFSET(Picks!J$1,MATCH($O9,Picks!$F:$F,0)-1,0),"")</f>
        <v>Star Sports: 150/1, 6pl, 1/5</v>
      </c>
      <c r="V9">
        <v>8</v>
      </c>
      <c r="W9" t="str">
        <f ca="1">IFERROR(OFFSET(Picks!M$1,MATCH($O9,Picks!$R:$R,0)-1,0),"")</f>
        <v/>
      </c>
      <c r="X9" t="str">
        <f ca="1">IFERROR(OFFSET(Picks!U$1,MATCH($O9,Picks!$R:$R,0)-1,0),"")</f>
        <v/>
      </c>
      <c r="Y9" t="str">
        <f ca="1">IFERROR(OFFSET(Picks!V$1,MATCH($O9,Picks!$R:$R,0)-1,0),"")</f>
        <v/>
      </c>
    </row>
    <row r="10" spans="1:25" x14ac:dyDescent="0.35">
      <c r="O10">
        <v>9</v>
      </c>
      <c r="P10" t="str">
        <f ca="1">IFERROR(OFFSET(Picks!A$1,MATCH($O10,Picks!$F:$F,0)-1,0),"")</f>
        <v>Doug Ghim</v>
      </c>
      <c r="Q10">
        <f ca="1">IFERROR(OFFSET(Picks!I$1,MATCH($O10,Picks!$F:$F,0)-1,0),"")</f>
        <v>-2</v>
      </c>
      <c r="R10" t="str">
        <f ca="1">IFERROR(OFFSET(Picks!J$1,MATCH($O10,Picks!$F:$F,0)-1,0),"")</f>
        <v>Spreadex: 110/1, 6pl, 1/5</v>
      </c>
      <c r="V10">
        <v>9</v>
      </c>
      <c r="W10" t="str">
        <f ca="1">IFERROR(OFFSET(Picks!M$1,MATCH($O10,Picks!$R:$R,0)-1,0),"")</f>
        <v/>
      </c>
      <c r="X10" t="str">
        <f ca="1">IFERROR(OFFSET(Picks!U$1,MATCH($O10,Picks!$R:$R,0)-1,0),"")</f>
        <v/>
      </c>
      <c r="Y10" t="str">
        <f ca="1">IFERROR(OFFSET(Picks!V$1,MATCH($O10,Picks!$R:$R,0)-1,0),"")</f>
        <v/>
      </c>
    </row>
    <row r="11" spans="1:25" x14ac:dyDescent="0.35">
      <c r="O11">
        <v>10</v>
      </c>
      <c r="P11" t="str">
        <f ca="1">IFERROR(OFFSET(Picks!A$1,MATCH($O11,Picks!$F:$F,0)-1,0),"")</f>
        <v>Jordan Smith</v>
      </c>
      <c r="Q11">
        <f ca="1">IFERROR(OFFSET(Picks!I$1,MATCH($O11,Picks!$F:$F,0)-1,0),"")</f>
        <v>-2</v>
      </c>
      <c r="R11" t="str">
        <f ca="1">IFERROR(OFFSET(Picks!J$1,MATCH($O11,Picks!$F:$F,0)-1,0),"")</f>
        <v>Spreadex: 125/1, 6pl, 1/5</v>
      </c>
      <c r="V11">
        <v>10</v>
      </c>
      <c r="W11" t="str">
        <f ca="1">IFERROR(OFFSET(Picks!M$1,MATCH($O11,Picks!$R:$R,0)-1,0),"")</f>
        <v/>
      </c>
      <c r="X11" t="str">
        <f ca="1">IFERROR(OFFSET(Picks!U$1,MATCH($O11,Picks!$R:$R,0)-1,0),"")</f>
        <v/>
      </c>
      <c r="Y11" t="str">
        <f ca="1">IFERROR(OFFSET(Picks!V$1,MATCH($O11,Picks!$R:$R,0)-1,0),"")</f>
        <v/>
      </c>
    </row>
    <row r="12" spans="1:25" x14ac:dyDescent="0.35">
      <c r="O12">
        <v>11</v>
      </c>
      <c r="P12" t="str">
        <f ca="1">IFERROR(OFFSET(Picks!A$1,MATCH($O12,Picks!$F:$F,0)-1,0),"")</f>
        <v>Adrien Saddier</v>
      </c>
      <c r="Q12">
        <f ca="1">IFERROR(OFFSET(Picks!I$1,MATCH($O12,Picks!$F:$F,0)-1,0),"")</f>
        <v>-2</v>
      </c>
      <c r="R12" t="str">
        <f ca="1">IFERROR(OFFSET(Picks!J$1,MATCH($O12,Picks!$F:$F,0)-1,0),"")</f>
        <v>Spreadex: 175/1, 6pl, 1/5</v>
      </c>
      <c r="V12">
        <v>11</v>
      </c>
      <c r="W12" t="str">
        <f ca="1">IFERROR(OFFSET(Picks!M$1,MATCH($O12,Picks!$R:$R,0)-1,0),"")</f>
        <v/>
      </c>
      <c r="X12" t="str">
        <f ca="1">IFERROR(OFFSET(Picks!U$1,MATCH($O12,Picks!$R:$R,0)-1,0),"")</f>
        <v/>
      </c>
      <c r="Y12" t="str">
        <f ca="1">IFERROR(OFFSET(Picks!V$1,MATCH($O12,Picks!$R:$R,0)-1,0),"")</f>
        <v/>
      </c>
    </row>
    <row r="13" spans="1:25" x14ac:dyDescent="0.35">
      <c r="O13">
        <v>12</v>
      </c>
      <c r="P13" t="str">
        <f ca="1">IFERROR(OFFSET(Picks!A$1,MATCH($O13,Picks!$F:$F,0)-1,0),"")</f>
        <v>Steven Fisk</v>
      </c>
      <c r="Q13">
        <f ca="1">IFERROR(OFFSET(Picks!I$1,MATCH($O13,Picks!$F:$F,0)-1,0),"")</f>
        <v>-2</v>
      </c>
      <c r="R13" t="str">
        <f ca="1">IFERROR(OFFSET(Picks!J$1,MATCH($O13,Picks!$F:$F,0)-1,0),"")</f>
        <v>Boyle Sports: 125/1, 10pl, 1/5</v>
      </c>
      <c r="V13">
        <v>12</v>
      </c>
      <c r="W13" t="str">
        <f ca="1">IFERROR(OFFSET(Picks!M$1,MATCH($O13,Picks!$R:$R,0)-1,0),"")</f>
        <v/>
      </c>
      <c r="X13" t="str">
        <f ca="1">IFERROR(OFFSET(Picks!U$1,MATCH($O13,Picks!$R:$R,0)-1,0),"")</f>
        <v/>
      </c>
      <c r="Y13" t="str">
        <f ca="1">IFERROR(OFFSET(Picks!V$1,MATCH($O13,Picks!$R:$R,0)-1,0),"")</f>
        <v/>
      </c>
    </row>
    <row r="27" spans="1:26" x14ac:dyDescent="0.35">
      <c r="A27" t="s">
        <v>22</v>
      </c>
      <c r="B27">
        <v>1</v>
      </c>
      <c r="C27">
        <v>2</v>
      </c>
      <c r="D27">
        <v>3</v>
      </c>
      <c r="E27">
        <v>4</v>
      </c>
      <c r="F27">
        <v>5</v>
      </c>
      <c r="G27">
        <v>6</v>
      </c>
      <c r="H27">
        <v>7</v>
      </c>
      <c r="I27">
        <v>8</v>
      </c>
      <c r="J27">
        <v>9</v>
      </c>
      <c r="K27">
        <v>10</v>
      </c>
      <c r="L27">
        <v>11</v>
      </c>
      <c r="M27">
        <v>12</v>
      </c>
      <c r="N27" t="s">
        <v>4</v>
      </c>
      <c r="O27">
        <v>1</v>
      </c>
      <c r="P27">
        <v>2</v>
      </c>
      <c r="Q27">
        <v>3</v>
      </c>
      <c r="R27">
        <v>4</v>
      </c>
      <c r="S27">
        <v>5</v>
      </c>
      <c r="T27">
        <v>6</v>
      </c>
      <c r="U27">
        <v>7</v>
      </c>
      <c r="V27">
        <v>8</v>
      </c>
      <c r="W27">
        <v>9</v>
      </c>
      <c r="X27">
        <v>10</v>
      </c>
      <c r="Y27">
        <v>11</v>
      </c>
      <c r="Z27">
        <v>12</v>
      </c>
    </row>
    <row r="28" spans="1:26" x14ac:dyDescent="0.35">
      <c r="B28" s="6">
        <f ca="1">Q2*3</f>
        <v>-6</v>
      </c>
      <c r="C28" s="6">
        <f ca="1">SUM(Q2:Q3)*1.5</f>
        <v>-6</v>
      </c>
      <c r="D28" s="6">
        <f ca="1">SUM(Q2:Q4)</f>
        <v>-6</v>
      </c>
      <c r="E28" s="6">
        <f ca="1">SUM(Q2:Q5)*3/4</f>
        <v>-6</v>
      </c>
      <c r="F28" s="6">
        <f ca="1">SUM(Q2:Q6)*3/5</f>
        <v>-6</v>
      </c>
      <c r="G28" s="6">
        <f ca="1">SUM(Q2:Q7)*3/6</f>
        <v>-6</v>
      </c>
      <c r="H28" s="6">
        <f ca="1">SUM(Q2:Q8)*3/7</f>
        <v>5.1428571428571432</v>
      </c>
      <c r="I28" s="6">
        <f ca="1">SUM(Q2:Q9)*3/8</f>
        <v>3.75</v>
      </c>
      <c r="J28" s="6">
        <f ca="1">SUM(Q2:Q10)*3/9</f>
        <v>2.6666666666666665</v>
      </c>
      <c r="K28" s="6">
        <f ca="1">SUM(Q2:Q11)*3/10</f>
        <v>1.8</v>
      </c>
      <c r="L28" s="6">
        <f ca="1">SUM(Q2:Q12)*3/11</f>
        <v>1.0909090909090908</v>
      </c>
      <c r="M28" s="6">
        <f ca="1">SUM(Q2:Q13)*3/12</f>
        <v>0.5</v>
      </c>
      <c r="O28" s="6">
        <f ca="1">X2*3</f>
        <v>-6</v>
      </c>
      <c r="P28" s="6">
        <f ca="1">SUM(X2:X3)*1.5</f>
        <v>-6</v>
      </c>
      <c r="Q28" s="6">
        <f ca="1">SUM(X2:X4)</f>
        <v>-6</v>
      </c>
      <c r="R28" s="6">
        <f ca="1">SUM(X2:X5)*3/4</f>
        <v>-4.5</v>
      </c>
      <c r="S28" s="6">
        <f ca="1">SUM(X2:X6)*3/5</f>
        <v>-3.6</v>
      </c>
      <c r="T28" s="6">
        <f ca="1">SUM(X2:X7)*3/6</f>
        <v>-3</v>
      </c>
      <c r="U28" s="6">
        <f ca="1">SUM(X2:X8)*3/7</f>
        <v>-2.5714285714285716</v>
      </c>
      <c r="V28" s="6">
        <f ca="1">SUM(X2:X9)*3/9</f>
        <v>-2</v>
      </c>
      <c r="W28" s="6">
        <f ca="1">SUM(X2:X10)*3/9</f>
        <v>-2</v>
      </c>
      <c r="X28" s="6">
        <f ca="1">SUM(X2:X11)*3/10</f>
        <v>-1.8</v>
      </c>
      <c r="Y28" s="6">
        <f ca="1">SUM(X2:X12)*3/11</f>
        <v>-1.6363636363636365</v>
      </c>
      <c r="Z28" s="6">
        <f ca="1">SUM(X2:X13)*3/12</f>
        <v>-1.5</v>
      </c>
    </row>
  </sheetData>
  <mergeCells count="4">
    <mergeCell ref="J1:K1"/>
    <mergeCell ref="A1:B1"/>
    <mergeCell ref="D1:E1"/>
    <mergeCell ref="G1:H1"/>
  </mergeCells>
  <conditionalFormatting sqref="B3:C3 E3:F3 H3:I3 K3">
    <cfRule type="cellIs" dxfId="4" priority="1" stopIfTrue="1" operator="greaterThan">
      <formula>0</formula>
    </cfRule>
  </conditionalFormatting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0FA3DA-C71C-45B6-94D5-281C418F203C}">
  <sheetPr codeName="Sheet1"/>
  <dimension ref="A1:H169"/>
  <sheetViews>
    <sheetView workbookViewId="0">
      <pane ySplit="1" topLeftCell="A2" activePane="bottomLeft" state="frozen"/>
      <selection sqref="A1:IV65536"/>
      <selection pane="bottomLeft" sqref="A1:E169"/>
    </sheetView>
  </sheetViews>
  <sheetFormatPr defaultRowHeight="14.5" x14ac:dyDescent="0.35"/>
  <cols>
    <col min="1" max="1" width="20.7265625" customWidth="1"/>
    <col min="2" max="2" width="9.26953125" style="14" customWidth="1"/>
    <col min="3" max="4" width="9.1796875" style="15"/>
    <col min="5" max="5" width="9.26953125" style="16" customWidth="1"/>
    <col min="7" max="7" width="9.26953125" style="6" customWidth="1"/>
  </cols>
  <sheetData>
    <row r="1" spans="1:8" x14ac:dyDescent="0.35">
      <c r="A1" s="1" t="s">
        <v>6</v>
      </c>
      <c r="B1" s="11" t="s">
        <v>19</v>
      </c>
      <c r="C1" s="12" t="s">
        <v>20</v>
      </c>
      <c r="D1" s="12" t="s">
        <v>17</v>
      </c>
      <c r="E1" s="13" t="s">
        <v>10</v>
      </c>
      <c r="F1" s="2" t="s">
        <v>12</v>
      </c>
      <c r="G1" s="7" t="s">
        <v>13</v>
      </c>
      <c r="H1" s="1" t="s">
        <v>18</v>
      </c>
    </row>
    <row r="2" spans="1:8" x14ac:dyDescent="0.35">
      <c r="A2" t="s">
        <v>23</v>
      </c>
      <c r="B2" s="14" t="s">
        <v>24</v>
      </c>
      <c r="C2" s="15">
        <v>5000</v>
      </c>
      <c r="D2" s="15">
        <v>1001</v>
      </c>
      <c r="E2" s="16" t="s">
        <v>5</v>
      </c>
      <c r="F2">
        <f ca="1">IFERROR(IF(A2="","",OFFSET(Results!$AJ$1,MATCH(A2,Results!$A:$A,0)-1,0)),"")</f>
        <v>99</v>
      </c>
      <c r="G2" s="6" t="str">
        <f ca="1">IF(OR(E2="",F2=""),"",IF(F2=1,(IF(COUNTIFS(F:F,"&lt;="&amp;F2)&lt;=1,1,(1-COUNTIFS(F:F,"&lt;"&amp;F2))/COUNTIFS(F:F,F2)))*50*E2*(1+VALUE(MID(H2,FIND(": ",H2)+2,FIND("/",H2)-FIND(":",H2)-2))-1)+50*E2*(1+VALUE(MID(H2,FIND(": ",H2)+2,FIND("/",H2)-FIND(":",H2)-2))-1)/VALUE(RIGHT(H2,1)),IF(F2&lt;=VALUE(MID(H2,FIND(", ",H2)+2,IF(MID(H2,FIND(", ",H2)+2,1)="1",2,1))),(IF(COUNTIFS(F:F,"&lt;="&amp;F2)&lt;=VALUE(MID(H2,FIND(", ",H2)+2,IF(MID(H2,FIND(", ",H2)+2,1)="1",2,1))),1,(VALUE(MID(H2,FIND(", ",H2)+2,IF(MID(H2,FIND(", ",H2)+2,1)="1",2,1)))-COUNTIFS(F:F,"&lt;"&amp;F2))/COUNTIFS(F:F,F2)))*(50*E2*(1+VALUE(MID(H2,FIND(": ",H2)+2,FIND("/",H2)-FIND(":",H2)-2))-1)/VALUE(RIGHT(H2,1))+50*E2)-(100*E2),-E2*100)))</f>
        <v/>
      </c>
      <c r="H2" t="str">
        <f ca="1">IF(E2="","",OFFSET([1]PGA!$AL$1,MATCH(A2,[1]PGA!$E$1:$E$500,0)-1,0))</f>
        <v/>
      </c>
    </row>
    <row r="3" spans="1:8" x14ac:dyDescent="0.35">
      <c r="A3" t="s">
        <v>25</v>
      </c>
      <c r="B3" s="14" t="s">
        <v>26</v>
      </c>
      <c r="C3" s="15">
        <v>61</v>
      </c>
      <c r="D3" s="15">
        <v>41</v>
      </c>
      <c r="E3" s="16" t="s">
        <v>5</v>
      </c>
      <c r="F3">
        <f ca="1">IFERROR(IF(A3="","",OFFSET(Results!$AJ$1,MATCH(A3,Results!$A:$A,0)-1,0)),"")</f>
        <v>50</v>
      </c>
      <c r="G3" s="6" t="str">
        <f t="shared" ref="G3:G66" ca="1" si="0">IF(OR(E3="",F3=""),"",IF(F3=1,(IF(COUNTIFS(F:F,"&lt;="&amp;F3)&lt;=1,1,(1-COUNTIFS(F:F,"&lt;"&amp;F3))/COUNTIFS(F:F,F3)))*50*E3*(1+VALUE(MID(H3,FIND(": ",H3)+2,FIND("/",H3)-FIND(":",H3)-2))-1)+50*E3*(1+VALUE(MID(H3,FIND(": ",H3)+2,FIND("/",H3)-FIND(":",H3)-2))-1)/VALUE(RIGHT(H3,1)),IF(F3&lt;=VALUE(MID(H3,FIND(", ",H3)+2,IF(MID(H3,FIND(", ",H3)+2,1)="1",2,1))),(IF(COUNTIFS(F:F,"&lt;="&amp;F3)&lt;=VALUE(MID(H3,FIND(", ",H3)+2,IF(MID(H3,FIND(", ",H3)+2,1)="1",2,1))),1,(VALUE(MID(H3,FIND(", ",H3)+2,IF(MID(H3,FIND(", ",H3)+2,1)="1",2,1)))-COUNTIFS(F:F,"&lt;"&amp;F3))/COUNTIFS(F:F,F3)))*(50*E3*(1+VALUE(MID(H3,FIND(": ",H3)+2,FIND("/",H3)-FIND(":",H3)-2))-1)/VALUE(RIGHT(H3,1))+50*E3)-(100*E3),-E3*100)))</f>
        <v/>
      </c>
      <c r="H3" t="str">
        <f ca="1">IF(E3="","",OFFSET([1]PGA!$AL$1,MATCH(A3,[1]PGA!$E$1:$E$500,0)-1,0))</f>
        <v/>
      </c>
    </row>
    <row r="4" spans="1:8" x14ac:dyDescent="0.35">
      <c r="A4" t="s">
        <v>27</v>
      </c>
      <c r="B4" s="14" t="s">
        <v>28</v>
      </c>
      <c r="C4" s="15">
        <v>357</v>
      </c>
      <c r="D4" s="15">
        <v>276</v>
      </c>
      <c r="E4" s="16" t="s">
        <v>5</v>
      </c>
      <c r="F4">
        <f ca="1">IFERROR(IF(A4="","",OFFSET(Results!$AJ$1,MATCH(A4,Results!$A:$A,0)-1,0)),"")</f>
        <v>115</v>
      </c>
      <c r="G4" s="6" t="str">
        <f t="shared" ca="1" si="0"/>
        <v/>
      </c>
      <c r="H4" t="str">
        <f ca="1">IF(E4="","",OFFSET([1]PGA!$AL$1,MATCH(A4,[1]PGA!$E$1:$E$500,0)-1,0))</f>
        <v/>
      </c>
    </row>
    <row r="5" spans="1:8" x14ac:dyDescent="0.35">
      <c r="A5" t="s">
        <v>29</v>
      </c>
      <c r="B5" s="14" t="s">
        <v>30</v>
      </c>
      <c r="C5" s="15">
        <v>69</v>
      </c>
      <c r="D5" s="15">
        <v>51</v>
      </c>
      <c r="E5" s="16" t="s">
        <v>5</v>
      </c>
      <c r="F5">
        <f ca="1">IFERROR(IF(A5="","",OFFSET(Results!$AJ$1,MATCH(A5,Results!$A:$A,0)-1,0)),"")</f>
        <v>40</v>
      </c>
      <c r="G5" s="6" t="str">
        <f t="shared" ca="1" si="0"/>
        <v/>
      </c>
      <c r="H5" t="str">
        <f ca="1">IF(E5="","",OFFSET([1]PGA!$AL$1,MATCH(A5,[1]PGA!$E$1:$E$500,0)-1,0))</f>
        <v/>
      </c>
    </row>
    <row r="6" spans="1:8" x14ac:dyDescent="0.35">
      <c r="A6" t="s">
        <v>31</v>
      </c>
      <c r="B6" s="14" t="s">
        <v>32</v>
      </c>
      <c r="C6" s="15">
        <v>476</v>
      </c>
      <c r="D6" s="15">
        <v>176</v>
      </c>
      <c r="E6" s="16" t="s">
        <v>5</v>
      </c>
      <c r="F6">
        <f ca="1">IFERROR(IF(A6="","",OFFSET(Results!$AJ$1,MATCH(A6,Results!$A:$A,0)-1,0)),"")</f>
        <v>40</v>
      </c>
      <c r="G6" s="6" t="str">
        <f t="shared" ca="1" si="0"/>
        <v/>
      </c>
      <c r="H6" t="str">
        <f ca="1">IF(E6="","",OFFSET([1]PGA!$AL$1,MATCH(A6,[1]PGA!$E$1:$E$500,0)-1,0))</f>
        <v/>
      </c>
    </row>
    <row r="7" spans="1:8" x14ac:dyDescent="0.35">
      <c r="A7" t="s">
        <v>33</v>
      </c>
      <c r="B7" s="14" t="s">
        <v>34</v>
      </c>
      <c r="C7" s="15">
        <v>256</v>
      </c>
      <c r="D7" s="15">
        <v>181</v>
      </c>
      <c r="E7" s="16" t="s">
        <v>5</v>
      </c>
      <c r="F7">
        <f ca="1">IFERROR(IF(A7="","",OFFSET(Results!$AJ$1,MATCH(A7,Results!$A:$A,0)-1,0)),"")</f>
        <v>24</v>
      </c>
      <c r="G7" s="6" t="str">
        <f t="shared" ca="1" si="0"/>
        <v/>
      </c>
      <c r="H7" t="str">
        <f ca="1">IF(E7="","",OFFSET([1]PGA!$AL$1,MATCH(A7,[1]PGA!$E$1:$E$500,0)-1,0))</f>
        <v/>
      </c>
    </row>
    <row r="8" spans="1:8" x14ac:dyDescent="0.35">
      <c r="A8" t="s">
        <v>35</v>
      </c>
      <c r="B8" s="14" t="s">
        <v>36</v>
      </c>
      <c r="C8" s="15">
        <v>152</v>
      </c>
      <c r="D8" s="15">
        <v>176</v>
      </c>
      <c r="E8" s="16" t="s">
        <v>177</v>
      </c>
      <c r="F8">
        <f ca="1">IFERROR(IF(A8="","",OFFSET(Results!$AJ$1,MATCH(A8,Results!$A:$A,0)-1,0)),"")</f>
        <v>93</v>
      </c>
      <c r="G8" s="6">
        <f t="shared" ca="1" si="0"/>
        <v>-0.1</v>
      </c>
      <c r="H8" t="str">
        <f ca="1">IF(E8="","",OFFSET([1]PGA!$AL$1,MATCH(A8,[1]PGA!$E$1:$E$500,0)-1,0))</f>
        <v>Spreadex: 175/1, 6pl, 1/5</v>
      </c>
    </row>
    <row r="9" spans="1:8" x14ac:dyDescent="0.35">
      <c r="A9" t="s">
        <v>37</v>
      </c>
      <c r="B9" s="14" t="s">
        <v>38</v>
      </c>
      <c r="C9" s="15">
        <v>769</v>
      </c>
      <c r="D9" s="15">
        <v>301</v>
      </c>
      <c r="E9" s="16" t="s">
        <v>5</v>
      </c>
      <c r="F9">
        <f ca="1">IFERROR(IF(A9="","",OFFSET(Results!$AJ$1,MATCH(A9,Results!$A:$A,0)-1,0)),"")</f>
        <v>99</v>
      </c>
      <c r="G9" s="6" t="str">
        <f t="shared" ca="1" si="0"/>
        <v/>
      </c>
      <c r="H9" t="str">
        <f ca="1">IF(E9="","",OFFSET([1]PGA!$AL$1,MATCH(A9,[1]PGA!$E$1:$E$500,0)-1,0))</f>
        <v/>
      </c>
    </row>
    <row r="10" spans="1:8" x14ac:dyDescent="0.35">
      <c r="A10" t="s">
        <v>39</v>
      </c>
      <c r="B10" s="14" t="s">
        <v>40</v>
      </c>
      <c r="C10" s="15">
        <v>115</v>
      </c>
      <c r="D10" s="15">
        <v>91</v>
      </c>
      <c r="E10" s="16" t="s">
        <v>5</v>
      </c>
      <c r="F10">
        <f ca="1">IFERROR(IF(A10="","",OFFSET(Results!$AJ$1,MATCH(A10,Results!$A:$A,0)-1,0)),"")</f>
        <v>40</v>
      </c>
      <c r="G10" s="6" t="str">
        <f t="shared" ca="1" si="0"/>
        <v/>
      </c>
      <c r="H10" t="str">
        <f ca="1">IF(E10="","",OFFSET([1]PGA!$AL$1,MATCH(A10,[1]PGA!$E$1:$E$500,0)-1,0))</f>
        <v/>
      </c>
    </row>
    <row r="11" spans="1:8" x14ac:dyDescent="0.35">
      <c r="A11" t="s">
        <v>41</v>
      </c>
      <c r="B11" s="14" t="s">
        <v>42</v>
      </c>
      <c r="C11" s="15">
        <v>10000</v>
      </c>
      <c r="D11" s="15">
        <v>5001</v>
      </c>
      <c r="E11" s="16" t="s">
        <v>5</v>
      </c>
      <c r="F11">
        <f ca="1">IFERROR(IF(A11="","",OFFSET(Results!$AJ$1,MATCH(A11,Results!$A:$A,0)-1,0)),"")</f>
        <v>115</v>
      </c>
      <c r="G11" s="6" t="str">
        <f t="shared" ca="1" si="0"/>
        <v/>
      </c>
      <c r="H11" t="str">
        <f ca="1">IF(E11="","",OFFSET([1]PGA!$AL$1,MATCH(A11,[1]PGA!$E$1:$E$500,0)-1,0))</f>
        <v/>
      </c>
    </row>
    <row r="12" spans="1:8" x14ac:dyDescent="0.35">
      <c r="A12" t="s">
        <v>43</v>
      </c>
      <c r="B12" s="14" t="s">
        <v>44</v>
      </c>
      <c r="C12" s="15">
        <v>133</v>
      </c>
      <c r="D12" s="15">
        <v>141</v>
      </c>
      <c r="E12" s="16" t="s">
        <v>5</v>
      </c>
      <c r="F12">
        <f ca="1">IFERROR(IF(A12="","",OFFSET(Results!$AJ$1,MATCH(A12,Results!$A:$A,0)-1,0)),"")</f>
        <v>75</v>
      </c>
      <c r="G12" s="6" t="str">
        <f t="shared" ca="1" si="0"/>
        <v/>
      </c>
      <c r="H12" t="str">
        <f ca="1">IF(E12="","",OFFSET([1]PGA!$AL$1,MATCH(A12,[1]PGA!$E$1:$E$500,0)-1,0))</f>
        <v/>
      </c>
    </row>
    <row r="13" spans="1:8" x14ac:dyDescent="0.35">
      <c r="A13" t="s">
        <v>45</v>
      </c>
      <c r="B13" s="14" t="s">
        <v>46</v>
      </c>
      <c r="C13" s="15">
        <v>714</v>
      </c>
      <c r="D13" s="15">
        <v>276</v>
      </c>
      <c r="E13" s="16" t="s">
        <v>5</v>
      </c>
      <c r="F13">
        <f ca="1">IFERROR(IF(A13="","",OFFSET(Results!$AJ$1,MATCH(A13,Results!$A:$A,0)-1,0)),"")</f>
        <v>75</v>
      </c>
      <c r="G13" s="6" t="str">
        <f t="shared" ca="1" si="0"/>
        <v/>
      </c>
      <c r="H13" t="str">
        <f ca="1">IF(E13="","",OFFSET([1]PGA!$AL$1,MATCH(A13,[1]PGA!$E$1:$E$500,0)-1,0))</f>
        <v/>
      </c>
    </row>
    <row r="14" spans="1:8" x14ac:dyDescent="0.35">
      <c r="A14" t="s">
        <v>47</v>
      </c>
      <c r="B14" s="14" t="s">
        <v>48</v>
      </c>
      <c r="C14" s="15">
        <v>238</v>
      </c>
      <c r="D14" s="15">
        <v>176</v>
      </c>
      <c r="E14" s="16" t="s">
        <v>5</v>
      </c>
      <c r="F14">
        <f ca="1">IFERROR(IF(A14="","",OFFSET(Results!$AJ$1,MATCH(A14,Results!$A:$A,0)-1,0)),"")</f>
        <v>75</v>
      </c>
      <c r="G14" s="6" t="str">
        <f t="shared" ca="1" si="0"/>
        <v/>
      </c>
      <c r="H14" t="str">
        <f ca="1">IF(E14="","",OFFSET([1]PGA!$AL$1,MATCH(A14,[1]PGA!$E$1:$E$500,0)-1,0))</f>
        <v/>
      </c>
    </row>
    <row r="15" spans="1:8" x14ac:dyDescent="0.35">
      <c r="A15" t="s">
        <v>49</v>
      </c>
      <c r="B15" s="14" t="s">
        <v>50</v>
      </c>
      <c r="C15" s="15">
        <v>31</v>
      </c>
      <c r="D15" s="15">
        <v>21</v>
      </c>
      <c r="E15" s="16" t="s">
        <v>5</v>
      </c>
      <c r="F15">
        <f ca="1">IFERROR(IF(A15="","",OFFSET(Results!$AJ$1,MATCH(A15,Results!$A:$A,0)-1,0)),"")</f>
        <v>19</v>
      </c>
      <c r="G15" s="6" t="str">
        <f t="shared" ca="1" si="0"/>
        <v/>
      </c>
      <c r="H15" t="str">
        <f ca="1">IF(E15="","",OFFSET([1]PGA!$AL$1,MATCH(A15,[1]PGA!$E$1:$E$500,0)-1,0))</f>
        <v/>
      </c>
    </row>
    <row r="16" spans="1:8" x14ac:dyDescent="0.35">
      <c r="A16" t="s">
        <v>51</v>
      </c>
      <c r="B16" s="14" t="s">
        <v>52</v>
      </c>
      <c r="C16" s="15">
        <v>88</v>
      </c>
      <c r="D16" s="15">
        <v>71</v>
      </c>
      <c r="E16" s="16" t="s">
        <v>5</v>
      </c>
      <c r="F16">
        <f ca="1">IFERROR(IF(A16="","",OFFSET(Results!$AJ$1,MATCH(A16,Results!$A:$A,0)-1,0)),"")</f>
        <v>74</v>
      </c>
      <c r="G16" s="6" t="str">
        <f t="shared" ca="1" si="0"/>
        <v/>
      </c>
      <c r="H16" t="str">
        <f ca="1">IF(E16="","",OFFSET([1]PGA!$AL$1,MATCH(A16,[1]PGA!$E$1:$E$500,0)-1,0))</f>
        <v/>
      </c>
    </row>
    <row r="17" spans="1:8" x14ac:dyDescent="0.35">
      <c r="A17" t="s">
        <v>53</v>
      </c>
      <c r="B17" s="14" t="s">
        <v>54</v>
      </c>
      <c r="C17" s="15">
        <v>500</v>
      </c>
      <c r="D17" s="15">
        <v>301</v>
      </c>
      <c r="E17" s="16" t="s">
        <v>5</v>
      </c>
      <c r="F17">
        <f ca="1">IFERROR(IF(A17="","",OFFSET(Results!$AJ$1,MATCH(A17,Results!$A:$A,0)-1,0)),"")</f>
        <v>83</v>
      </c>
      <c r="G17" s="6" t="str">
        <f t="shared" ca="1" si="0"/>
        <v/>
      </c>
      <c r="H17" t="str">
        <f ca="1">IF(E17="","",OFFSET([1]PGA!$AL$1,MATCH(A17,[1]PGA!$E$1:$E$500,0)-1,0))</f>
        <v/>
      </c>
    </row>
    <row r="18" spans="1:8" x14ac:dyDescent="0.35">
      <c r="A18" t="s">
        <v>55</v>
      </c>
      <c r="B18" s="14" t="s">
        <v>56</v>
      </c>
      <c r="C18" s="15">
        <v>67</v>
      </c>
      <c r="D18" s="15">
        <v>46</v>
      </c>
      <c r="E18" s="16" t="s">
        <v>5</v>
      </c>
      <c r="F18">
        <f ca="1">IFERROR(IF(A18="","",OFFSET(Results!$AJ$1,MATCH(A18,Results!$A:$A,0)-1,0)),"")</f>
        <v>61</v>
      </c>
      <c r="G18" s="6" t="str">
        <f t="shared" ca="1" si="0"/>
        <v/>
      </c>
      <c r="H18" t="str">
        <f ca="1">IF(E18="","",OFFSET([1]PGA!$AL$1,MATCH(A18,[1]PGA!$E$1:$E$500,0)-1,0))</f>
        <v/>
      </c>
    </row>
    <row r="19" spans="1:8" x14ac:dyDescent="0.35">
      <c r="A19" t="s">
        <v>57</v>
      </c>
      <c r="B19" s="14" t="s">
        <v>58</v>
      </c>
      <c r="C19" s="15">
        <v>244</v>
      </c>
      <c r="D19" s="15">
        <v>276</v>
      </c>
      <c r="E19" s="16" t="s">
        <v>5</v>
      </c>
      <c r="F19">
        <f ca="1">IFERROR(IF(A19="","",OFFSET(Results!$AJ$1,MATCH(A19,Results!$A:$A,0)-1,0)),"")</f>
        <v>31</v>
      </c>
      <c r="G19" s="6" t="str">
        <f t="shared" ca="1" si="0"/>
        <v/>
      </c>
      <c r="H19" t="str">
        <f ca="1">IF(E19="","",OFFSET([1]PGA!$AL$1,MATCH(A19,[1]PGA!$E$1:$E$500,0)-1,0))</f>
        <v/>
      </c>
    </row>
    <row r="20" spans="1:8" x14ac:dyDescent="0.35">
      <c r="A20" t="s">
        <v>59</v>
      </c>
      <c r="B20" s="14" t="s">
        <v>60</v>
      </c>
      <c r="C20" s="15">
        <v>208</v>
      </c>
      <c r="D20" s="15">
        <v>141</v>
      </c>
      <c r="E20" s="16" t="s">
        <v>5</v>
      </c>
      <c r="F20">
        <f ca="1">IFERROR(IF(A20="","",OFFSET(Results!$AJ$1,MATCH(A20,Results!$A:$A,0)-1,0)),"")</f>
        <v>24</v>
      </c>
      <c r="G20" s="6" t="str">
        <f t="shared" ca="1" si="0"/>
        <v/>
      </c>
      <c r="H20" t="str">
        <f ca="1">IF(E20="","",OFFSET([1]PGA!$AL$1,MATCH(A20,[1]PGA!$E$1:$E$500,0)-1,0))</f>
        <v/>
      </c>
    </row>
    <row r="21" spans="1:8" x14ac:dyDescent="0.35">
      <c r="A21" t="s">
        <v>61</v>
      </c>
      <c r="B21" s="14" t="s">
        <v>62</v>
      </c>
      <c r="C21" s="15">
        <v>625</v>
      </c>
      <c r="D21" s="15">
        <v>276</v>
      </c>
      <c r="E21" s="16" t="s">
        <v>5</v>
      </c>
      <c r="F21">
        <f ca="1">IFERROR(IF(A21="","",OFFSET(Results!$AJ$1,MATCH(A21,Results!$A:$A,0)-1,0)),"")</f>
        <v>93</v>
      </c>
      <c r="G21" s="6" t="str">
        <f t="shared" ca="1" si="0"/>
        <v/>
      </c>
      <c r="H21" t="str">
        <f ca="1">IF(E21="","",OFFSET([1]PGA!$AL$1,MATCH(A21,[1]PGA!$E$1:$E$500,0)-1,0))</f>
        <v/>
      </c>
    </row>
    <row r="22" spans="1:8" x14ac:dyDescent="0.35">
      <c r="A22" t="s">
        <v>63</v>
      </c>
      <c r="B22" s="14" t="s">
        <v>64</v>
      </c>
      <c r="C22" s="15">
        <v>345</v>
      </c>
      <c r="D22" s="15">
        <v>226</v>
      </c>
      <c r="E22" s="16" t="s">
        <v>5</v>
      </c>
      <c r="F22">
        <f ca="1">IFERROR(IF(A22="","",OFFSET(Results!$AJ$1,MATCH(A22,Results!$A:$A,0)-1,0)),"")</f>
        <v>71</v>
      </c>
      <c r="G22" s="6" t="str">
        <f t="shared" ca="1" si="0"/>
        <v/>
      </c>
      <c r="H22" t="str">
        <f ca="1">IF(E22="","",OFFSET([1]PGA!$AL$1,MATCH(A22,[1]PGA!$E$1:$E$500,0)-1,0))</f>
        <v/>
      </c>
    </row>
    <row r="23" spans="1:8" x14ac:dyDescent="0.35">
      <c r="A23" t="s">
        <v>65</v>
      </c>
      <c r="B23" s="14" t="s">
        <v>64</v>
      </c>
      <c r="C23" s="15">
        <v>345</v>
      </c>
      <c r="D23" s="15">
        <v>126</v>
      </c>
      <c r="E23" s="16" t="s">
        <v>5</v>
      </c>
      <c r="F23">
        <f ca="1">IFERROR(IF(A23="","",OFFSET(Results!$AJ$1,MATCH(A23,Results!$A:$A,0)-1,0)),"")</f>
        <v>112</v>
      </c>
      <c r="G23" s="6" t="str">
        <f t="shared" ca="1" si="0"/>
        <v/>
      </c>
      <c r="H23" t="str">
        <f ca="1">IF(E23="","",OFFSET([1]PGA!$AL$1,MATCH(A23,[1]PGA!$E$1:$E$500,0)-1,0))</f>
        <v/>
      </c>
    </row>
    <row r="24" spans="1:8" x14ac:dyDescent="0.35">
      <c r="A24" t="s">
        <v>66</v>
      </c>
      <c r="B24" s="14" t="s">
        <v>34</v>
      </c>
      <c r="C24" s="15">
        <v>256</v>
      </c>
      <c r="D24" s="15">
        <v>251</v>
      </c>
      <c r="E24" s="16" t="s">
        <v>5</v>
      </c>
      <c r="F24">
        <f ca="1">IFERROR(IF(A24="","",OFFSET(Results!$AJ$1,MATCH(A24,Results!$A:$A,0)-1,0)),"")</f>
        <v>19</v>
      </c>
      <c r="G24" s="6" t="str">
        <f t="shared" ca="1" si="0"/>
        <v/>
      </c>
      <c r="H24" t="str">
        <f ca="1">IF(E24="","",OFFSET([1]PGA!$AL$1,MATCH(A24,[1]PGA!$E$1:$E$500,0)-1,0))</f>
        <v/>
      </c>
    </row>
    <row r="25" spans="1:8" x14ac:dyDescent="0.35">
      <c r="A25" t="s">
        <v>67</v>
      </c>
      <c r="B25" s="14" t="s">
        <v>68</v>
      </c>
      <c r="C25" s="15">
        <v>82</v>
      </c>
      <c r="D25" s="15">
        <v>51</v>
      </c>
      <c r="E25" s="16" t="s">
        <v>5</v>
      </c>
      <c r="F25">
        <f ca="1">IFERROR(IF(A25="","",OFFSET(Results!$AJ$1,MATCH(A25,Results!$A:$A,0)-1,0)),"")</f>
        <v>1</v>
      </c>
      <c r="G25" s="6" t="str">
        <f t="shared" ca="1" si="0"/>
        <v/>
      </c>
      <c r="H25" t="str">
        <f ca="1">IF(E25="","",OFFSET([1]PGA!$AL$1,MATCH(A25,[1]PGA!$E$1:$E$500,0)-1,0))</f>
        <v/>
      </c>
    </row>
    <row r="26" spans="1:8" x14ac:dyDescent="0.35">
      <c r="A26" t="s">
        <v>69</v>
      </c>
      <c r="B26" s="14" t="s">
        <v>70</v>
      </c>
      <c r="C26" s="15">
        <v>49</v>
      </c>
      <c r="D26" s="15">
        <v>46</v>
      </c>
      <c r="E26" s="16" t="s">
        <v>5</v>
      </c>
      <c r="F26">
        <f ca="1">IFERROR(IF(A26="","",OFFSET(Results!$AJ$1,MATCH(A26,Results!$A:$A,0)-1,0)),"")</f>
        <v>83</v>
      </c>
      <c r="G26" s="6" t="str">
        <f t="shared" ca="1" si="0"/>
        <v/>
      </c>
      <c r="H26" t="str">
        <f ca="1">IF(E26="","",OFFSET([1]PGA!$AL$1,MATCH(A26,[1]PGA!$E$1:$E$500,0)-1,0))</f>
        <v/>
      </c>
    </row>
    <row r="27" spans="1:8" x14ac:dyDescent="0.35">
      <c r="A27" t="s">
        <v>71</v>
      </c>
      <c r="B27" s="14" t="s">
        <v>72</v>
      </c>
      <c r="C27" s="15">
        <v>526</v>
      </c>
      <c r="D27" s="15">
        <v>351</v>
      </c>
      <c r="E27" s="16" t="s">
        <v>5</v>
      </c>
      <c r="F27">
        <f ca="1">IFERROR(IF(A27="","",OFFSET(Results!$AJ$1,MATCH(A27,Results!$A:$A,0)-1,0)),"")</f>
        <v>119</v>
      </c>
      <c r="G27" s="6" t="str">
        <f t="shared" ca="1" si="0"/>
        <v/>
      </c>
      <c r="H27" t="str">
        <f ca="1">IF(E27="","",OFFSET([1]PGA!$AL$1,MATCH(A27,[1]PGA!$E$1:$E$500,0)-1,0))</f>
        <v/>
      </c>
    </row>
    <row r="28" spans="1:8" x14ac:dyDescent="0.35">
      <c r="A28" t="s">
        <v>73</v>
      </c>
      <c r="B28" s="14" t="s">
        <v>74</v>
      </c>
      <c r="C28" s="15">
        <v>43</v>
      </c>
      <c r="D28" s="15">
        <v>23</v>
      </c>
      <c r="E28" s="16" t="s">
        <v>5</v>
      </c>
      <c r="F28">
        <f ca="1">IFERROR(IF(A28="","",OFFSET(Results!$AJ$1,MATCH(A28,Results!$A:$A,0)-1,0)),"")</f>
        <v>75</v>
      </c>
      <c r="G28" s="6" t="str">
        <f t="shared" ca="1" si="0"/>
        <v/>
      </c>
      <c r="H28" t="str">
        <f ca="1">IF(E28="","",OFFSET([1]PGA!$AL$1,MATCH(A28,[1]PGA!$E$1:$E$500,0)-1,0))</f>
        <v/>
      </c>
    </row>
    <row r="29" spans="1:8" x14ac:dyDescent="0.35">
      <c r="A29" t="s">
        <v>75</v>
      </c>
      <c r="B29" s="14" t="s">
        <v>76</v>
      </c>
      <c r="C29" s="15">
        <v>43</v>
      </c>
      <c r="D29" s="15">
        <v>31</v>
      </c>
      <c r="E29" s="16" t="s">
        <v>5</v>
      </c>
      <c r="F29">
        <f ca="1">IFERROR(IF(A29="","",OFFSET(Results!$AJ$1,MATCH(A29,Results!$A:$A,0)-1,0)),"")</f>
        <v>24</v>
      </c>
      <c r="G29" s="6" t="str">
        <f t="shared" ca="1" si="0"/>
        <v/>
      </c>
      <c r="H29" t="str">
        <f ca="1">IF(E29="","",OFFSET([1]PGA!$AL$1,MATCH(A29,[1]PGA!$E$1:$E$500,0)-1,0))</f>
        <v/>
      </c>
    </row>
    <row r="30" spans="1:8" x14ac:dyDescent="0.35">
      <c r="A30" t="s">
        <v>77</v>
      </c>
      <c r="B30" s="14" t="s">
        <v>78</v>
      </c>
      <c r="C30" s="15">
        <v>10000</v>
      </c>
      <c r="D30" s="15">
        <v>5001</v>
      </c>
      <c r="E30" s="16" t="s">
        <v>5</v>
      </c>
      <c r="F30">
        <f ca="1">IFERROR(IF(A30="","",OFFSET(Results!$AJ$1,MATCH(A30,Results!$A:$A,0)-1,0)),"")</f>
        <v>104</v>
      </c>
      <c r="G30" s="6" t="str">
        <f t="shared" ca="1" si="0"/>
        <v/>
      </c>
      <c r="H30" t="str">
        <f ca="1">IF(E30="","",OFFSET([1]PGA!$AL$1,MATCH(A30,[1]PGA!$E$1:$E$500,0)-1,0))</f>
        <v/>
      </c>
    </row>
    <row r="31" spans="1:8" x14ac:dyDescent="0.35">
      <c r="A31" t="s">
        <v>79</v>
      </c>
      <c r="B31" s="14" t="s">
        <v>80</v>
      </c>
      <c r="C31" s="15">
        <v>77</v>
      </c>
      <c r="D31" s="15">
        <v>67</v>
      </c>
      <c r="E31" s="16" t="s">
        <v>5</v>
      </c>
      <c r="F31">
        <f ca="1">IFERROR(IF(A31="","",OFFSET(Results!$AJ$1,MATCH(A31,Results!$A:$A,0)-1,0)),"")</f>
        <v>6</v>
      </c>
      <c r="G31" s="6" t="str">
        <f t="shared" ca="1" si="0"/>
        <v/>
      </c>
      <c r="H31" t="str">
        <f ca="1">IF(E31="","",OFFSET([1]PGA!$AL$1,MATCH(A31,[1]PGA!$E$1:$E$500,0)-1,0))</f>
        <v/>
      </c>
    </row>
    <row r="32" spans="1:8" x14ac:dyDescent="0.35">
      <c r="A32" t="s">
        <v>81</v>
      </c>
      <c r="B32" s="14" t="s">
        <v>68</v>
      </c>
      <c r="C32" s="15">
        <v>82</v>
      </c>
      <c r="D32" s="15">
        <v>176</v>
      </c>
      <c r="E32" s="16" t="s">
        <v>228</v>
      </c>
      <c r="F32">
        <f ca="1">IFERROR(IF(A32="","",OFFSET(Results!$AJ$1,MATCH(A32,Results!$A:$A,0)-1,0)),"")</f>
        <v>19</v>
      </c>
      <c r="G32" s="6">
        <f t="shared" ca="1" si="0"/>
        <v>-0.70000000000000007</v>
      </c>
      <c r="H32" t="str">
        <f ca="1">IF(E32="","",OFFSET([1]PGA!$AL$1,MATCH(A32,[1]PGA!$E$1:$E$500,0)-1,0))</f>
        <v>Bet365: 175/1, 5pl, 1/5</v>
      </c>
    </row>
    <row r="33" spans="1:8" x14ac:dyDescent="0.35">
      <c r="A33" t="s">
        <v>82</v>
      </c>
      <c r="B33" s="14" t="s">
        <v>83</v>
      </c>
      <c r="C33" s="15">
        <v>833</v>
      </c>
      <c r="D33" s="15">
        <v>1001</v>
      </c>
      <c r="E33" s="16" t="s">
        <v>5</v>
      </c>
      <c r="F33">
        <f ca="1">IFERROR(IF(A33="","",OFFSET(Results!$AJ$1,MATCH(A33,Results!$A:$A,0)-1,0)),"")</f>
        <v>93</v>
      </c>
      <c r="G33" s="6" t="str">
        <f t="shared" ca="1" si="0"/>
        <v/>
      </c>
      <c r="H33" t="str">
        <f ca="1">IF(E33="","",OFFSET([1]PGA!$AL$1,MATCH(A33,[1]PGA!$E$1:$E$500,0)-1,0))</f>
        <v/>
      </c>
    </row>
    <row r="34" spans="1:8" x14ac:dyDescent="0.35">
      <c r="A34" t="s">
        <v>84</v>
      </c>
      <c r="B34" s="14" t="s">
        <v>83</v>
      </c>
      <c r="C34" s="15">
        <v>833</v>
      </c>
      <c r="D34" s="15">
        <v>251</v>
      </c>
      <c r="E34" s="16" t="s">
        <v>5</v>
      </c>
      <c r="F34">
        <f ca="1">IFERROR(IF(A34="","",OFFSET(Results!$AJ$1,MATCH(A34,Results!$A:$A,0)-1,0)),"")</f>
        <v>50</v>
      </c>
      <c r="G34" s="6" t="str">
        <f t="shared" ca="1" si="0"/>
        <v/>
      </c>
      <c r="H34" t="str">
        <f ca="1">IF(E34="","",OFFSET([1]PGA!$AL$1,MATCH(A34,[1]PGA!$E$1:$E$500,0)-1,0))</f>
        <v/>
      </c>
    </row>
    <row r="35" spans="1:8" x14ac:dyDescent="0.35">
      <c r="A35" t="s">
        <v>85</v>
      </c>
      <c r="B35" s="14" t="s">
        <v>54</v>
      </c>
      <c r="C35" s="15">
        <v>500</v>
      </c>
      <c r="D35" s="15">
        <v>451</v>
      </c>
      <c r="E35" s="16" t="s">
        <v>5</v>
      </c>
      <c r="F35">
        <f ca="1">IFERROR(IF(A35="","",OFFSET(Results!$AJ$1,MATCH(A35,Results!$A:$A,0)-1,0)),"")</f>
        <v>83</v>
      </c>
      <c r="G35" s="6" t="str">
        <f t="shared" ca="1" si="0"/>
        <v/>
      </c>
      <c r="H35" t="str">
        <f ca="1">IF(E35="","",OFFSET([1]PGA!$AL$1,MATCH(A35,[1]PGA!$E$1:$E$500,0)-1,0))</f>
        <v/>
      </c>
    </row>
    <row r="36" spans="1:8" x14ac:dyDescent="0.35">
      <c r="A36" t="s">
        <v>86</v>
      </c>
      <c r="B36" s="14" t="s">
        <v>46</v>
      </c>
      <c r="C36" s="15">
        <v>714</v>
      </c>
      <c r="D36" s="15">
        <v>351</v>
      </c>
      <c r="E36" s="16" t="s">
        <v>5</v>
      </c>
      <c r="F36">
        <f ca="1">IFERROR(IF(A36="","",OFFSET(Results!$AJ$1,MATCH(A36,Results!$A:$A,0)-1,0)),"")</f>
        <v>6</v>
      </c>
      <c r="G36" s="6" t="str">
        <f t="shared" ca="1" si="0"/>
        <v/>
      </c>
      <c r="H36" t="str">
        <f ca="1">IF(E36="","",OFFSET([1]PGA!$AL$1,MATCH(A36,[1]PGA!$E$1:$E$500,0)-1,0))</f>
        <v/>
      </c>
    </row>
    <row r="37" spans="1:8" x14ac:dyDescent="0.35">
      <c r="A37" t="s">
        <v>87</v>
      </c>
      <c r="B37" s="14" t="s">
        <v>88</v>
      </c>
      <c r="C37" s="15">
        <v>54</v>
      </c>
      <c r="D37" s="15">
        <v>61</v>
      </c>
      <c r="E37" s="16" t="s">
        <v>54</v>
      </c>
      <c r="F37">
        <f ca="1">IFERROR(IF(A37="","",OFFSET(Results!$AJ$1,MATCH(A37,Results!$A:$A,0)-1,0)),"")</f>
        <v>40</v>
      </c>
      <c r="G37" s="6">
        <f t="shared" ca="1" si="0"/>
        <v>-0.2</v>
      </c>
      <c r="H37" t="str">
        <f ca="1">IF(E37="","",OFFSET([1]PGA!$AL$1,MATCH(A37,[1]PGA!$E$1:$E$500,0)-1,0))</f>
        <v>Ladbrokes: 40/1, 10pl, 1/5</v>
      </c>
    </row>
    <row r="38" spans="1:8" x14ac:dyDescent="0.35">
      <c r="A38" t="s">
        <v>89</v>
      </c>
      <c r="B38" s="14" t="s">
        <v>90</v>
      </c>
      <c r="C38" s="15">
        <v>98</v>
      </c>
      <c r="D38" s="15">
        <v>111</v>
      </c>
      <c r="E38" s="16" t="s">
        <v>177</v>
      </c>
      <c r="F38">
        <f ca="1">IFERROR(IF(A38="","",OFFSET(Results!$AJ$1,MATCH(A38,Results!$A:$A,0)-1,0)),"")</f>
        <v>55</v>
      </c>
      <c r="G38" s="6">
        <f t="shared" ca="1" si="0"/>
        <v>-0.1</v>
      </c>
      <c r="H38" t="str">
        <f ca="1">IF(E38="","",OFFSET([1]PGA!$AL$1,MATCH(A38,[1]PGA!$E$1:$E$500,0)-1,0))</f>
        <v>Spreadex: 110/1, 6pl, 1/5</v>
      </c>
    </row>
    <row r="39" spans="1:8" x14ac:dyDescent="0.35">
      <c r="A39" t="s">
        <v>91</v>
      </c>
      <c r="B39" s="14" t="s">
        <v>28</v>
      </c>
      <c r="C39" s="15">
        <v>357</v>
      </c>
      <c r="D39" s="15">
        <v>226</v>
      </c>
      <c r="E39" s="16" t="s">
        <v>5</v>
      </c>
      <c r="F39">
        <f ca="1">IFERROR(IF(A39="","",OFFSET(Results!$AJ$1,MATCH(A39,Results!$A:$A,0)-1,0)),"")</f>
        <v>31</v>
      </c>
      <c r="G39" s="6" t="str">
        <f t="shared" ca="1" si="0"/>
        <v/>
      </c>
      <c r="H39" t="str">
        <f ca="1">IF(E39="","",OFFSET([1]PGA!$AL$1,MATCH(A39,[1]PGA!$E$1:$E$500,0)-1,0))</f>
        <v/>
      </c>
    </row>
    <row r="40" spans="1:8" x14ac:dyDescent="0.35">
      <c r="A40" t="s">
        <v>92</v>
      </c>
      <c r="B40" s="14" t="s">
        <v>40</v>
      </c>
      <c r="C40" s="15">
        <v>115</v>
      </c>
      <c r="D40" s="15">
        <v>91</v>
      </c>
      <c r="E40" s="16" t="s">
        <v>5</v>
      </c>
      <c r="F40">
        <f ca="1">IFERROR(IF(A40="","",OFFSET(Results!$AJ$1,MATCH(A40,Results!$A:$A,0)-1,0)),"")</f>
        <v>99</v>
      </c>
      <c r="G40" s="6" t="str">
        <f t="shared" ca="1" si="0"/>
        <v/>
      </c>
      <c r="H40" t="str">
        <f ca="1">IF(E40="","",OFFSET([1]PGA!$AL$1,MATCH(A40,[1]PGA!$E$1:$E$500,0)-1,0))</f>
        <v/>
      </c>
    </row>
    <row r="41" spans="1:8" x14ac:dyDescent="0.35">
      <c r="A41" t="s">
        <v>93</v>
      </c>
      <c r="B41" s="14" t="s">
        <v>83</v>
      </c>
      <c r="C41" s="15">
        <v>833</v>
      </c>
      <c r="D41" s="15">
        <v>451</v>
      </c>
      <c r="E41" s="16" t="s">
        <v>5</v>
      </c>
      <c r="F41">
        <f ca="1">IFERROR(IF(A41="","",OFFSET(Results!$AJ$1,MATCH(A41,Results!$A:$A,0)-1,0)),"")</f>
        <v>50</v>
      </c>
      <c r="G41" s="6" t="str">
        <f t="shared" ca="1" si="0"/>
        <v/>
      </c>
      <c r="H41" t="str">
        <f ca="1">IF(E41="","",OFFSET([1]PGA!$AL$1,MATCH(A41,[1]PGA!$E$1:$E$500,0)-1,0))</f>
        <v/>
      </c>
    </row>
    <row r="42" spans="1:8" x14ac:dyDescent="0.35">
      <c r="A42" t="s">
        <v>94</v>
      </c>
      <c r="B42" s="14" t="s">
        <v>95</v>
      </c>
      <c r="C42" s="15">
        <v>97</v>
      </c>
      <c r="D42" s="15">
        <v>61</v>
      </c>
      <c r="E42" s="16" t="s">
        <v>5</v>
      </c>
      <c r="F42">
        <f ca="1">IFERROR(IF(A42="","",OFFSET(Results!$AJ$1,MATCH(A42,Results!$A:$A,0)-1,0)),"")</f>
        <v>75</v>
      </c>
      <c r="G42" s="6" t="str">
        <f t="shared" ca="1" si="0"/>
        <v/>
      </c>
      <c r="H42" t="str">
        <f ca="1">IF(E42="","",OFFSET([1]PGA!$AL$1,MATCH(A42,[1]PGA!$E$1:$E$500,0)-1,0))</f>
        <v/>
      </c>
    </row>
    <row r="43" spans="1:8" x14ac:dyDescent="0.35">
      <c r="A43" t="s">
        <v>96</v>
      </c>
      <c r="B43" s="14" t="s">
        <v>97</v>
      </c>
      <c r="C43" s="15">
        <v>303</v>
      </c>
      <c r="D43" s="15">
        <v>276</v>
      </c>
      <c r="E43" s="16" t="s">
        <v>5</v>
      </c>
      <c r="F43">
        <f ca="1">IFERROR(IF(A43="","",OFFSET(Results!$AJ$1,MATCH(A43,Results!$A:$A,0)-1,0)),"")</f>
        <v>83</v>
      </c>
      <c r="G43" s="6" t="str">
        <f t="shared" ca="1" si="0"/>
        <v/>
      </c>
      <c r="H43" t="str">
        <f ca="1">IF(E43="","",OFFSET([1]PGA!$AL$1,MATCH(A43,[1]PGA!$E$1:$E$500,0)-1,0))</f>
        <v/>
      </c>
    </row>
    <row r="44" spans="1:8" x14ac:dyDescent="0.35">
      <c r="A44" t="s">
        <v>98</v>
      </c>
      <c r="B44" s="14" t="s">
        <v>99</v>
      </c>
      <c r="C44" s="15">
        <v>118</v>
      </c>
      <c r="D44" s="15">
        <v>111</v>
      </c>
      <c r="E44" s="16" t="s">
        <v>5</v>
      </c>
      <c r="F44">
        <f ca="1">IFERROR(IF(A44="","",OFFSET(Results!$AJ$1,MATCH(A44,Results!$A:$A,0)-1,0)),"")</f>
        <v>99</v>
      </c>
      <c r="G44" s="6" t="str">
        <f t="shared" ca="1" si="0"/>
        <v/>
      </c>
      <c r="H44" t="str">
        <f ca="1">IF(E44="","",OFFSET([1]PGA!$AL$1,MATCH(A44,[1]PGA!$E$1:$E$500,0)-1,0))</f>
        <v/>
      </c>
    </row>
    <row r="45" spans="1:8" x14ac:dyDescent="0.35">
      <c r="A45" t="s">
        <v>100</v>
      </c>
      <c r="B45" s="14" t="s">
        <v>101</v>
      </c>
      <c r="C45" s="15">
        <v>1250</v>
      </c>
      <c r="D45" s="15">
        <v>601</v>
      </c>
      <c r="E45" s="16" t="s">
        <v>5</v>
      </c>
      <c r="F45">
        <f ca="1">IFERROR(IF(A45="","",OFFSET(Results!$AJ$1,MATCH(A45,Results!$A:$A,0)-1,0)),"")</f>
        <v>104</v>
      </c>
      <c r="G45" s="6" t="str">
        <f t="shared" ca="1" si="0"/>
        <v/>
      </c>
      <c r="H45" t="str">
        <f ca="1">IF(E45="","",OFFSET([1]PGA!$AL$1,MATCH(A45,[1]PGA!$E$1:$E$500,0)-1,0))</f>
        <v/>
      </c>
    </row>
    <row r="46" spans="1:8" x14ac:dyDescent="0.35">
      <c r="A46" t="s">
        <v>102</v>
      </c>
      <c r="B46" s="14" t="s">
        <v>103</v>
      </c>
      <c r="C46" s="15">
        <v>667</v>
      </c>
      <c r="D46" s="15">
        <v>401</v>
      </c>
      <c r="E46" s="16" t="s">
        <v>5</v>
      </c>
      <c r="F46">
        <f ca="1">IFERROR(IF(A46="","",OFFSET(Results!$AJ$1,MATCH(A46,Results!$A:$A,0)-1,0)),"")</f>
        <v>93</v>
      </c>
      <c r="G46" s="6" t="str">
        <f t="shared" ca="1" si="0"/>
        <v/>
      </c>
      <c r="H46" t="str">
        <f ca="1">IF(E46="","",OFFSET([1]PGA!$AL$1,MATCH(A46,[1]PGA!$E$1:$E$500,0)-1,0))</f>
        <v/>
      </c>
    </row>
    <row r="47" spans="1:8" x14ac:dyDescent="0.35">
      <c r="A47" t="s">
        <v>104</v>
      </c>
      <c r="B47" s="14" t="s">
        <v>105</v>
      </c>
      <c r="C47" s="15">
        <v>169</v>
      </c>
      <c r="D47" s="15">
        <v>86</v>
      </c>
      <c r="E47" s="16" t="s">
        <v>5</v>
      </c>
      <c r="F47">
        <f ca="1">IFERROR(IF(A47="","",OFFSET(Results!$AJ$1,MATCH(A47,Results!$A:$A,0)-1,0)),"")</f>
        <v>55</v>
      </c>
      <c r="G47" s="6" t="str">
        <f t="shared" ca="1" si="0"/>
        <v/>
      </c>
      <c r="H47" t="str">
        <f ca="1">IF(E47="","",OFFSET([1]PGA!$AL$1,MATCH(A47,[1]PGA!$E$1:$E$500,0)-1,0))</f>
        <v/>
      </c>
    </row>
    <row r="48" spans="1:8" x14ac:dyDescent="0.35">
      <c r="A48" t="s">
        <v>106</v>
      </c>
      <c r="B48" s="14" t="s">
        <v>107</v>
      </c>
      <c r="C48" s="15">
        <v>57</v>
      </c>
      <c r="D48" s="15">
        <v>41</v>
      </c>
      <c r="E48" s="16" t="s">
        <v>5</v>
      </c>
      <c r="F48">
        <f ca="1">IFERROR(IF(A48="","",OFFSET(Results!$AJ$1,MATCH(A48,Results!$A:$A,0)-1,0)),"")</f>
        <v>6</v>
      </c>
      <c r="G48" s="6" t="str">
        <f t="shared" ca="1" si="0"/>
        <v/>
      </c>
      <c r="H48" t="str">
        <f ca="1">IF(E48="","",OFFSET([1]PGA!$AL$1,MATCH(A48,[1]PGA!$E$1:$E$500,0)-1,0))</f>
        <v/>
      </c>
    </row>
    <row r="49" spans="1:8" x14ac:dyDescent="0.35">
      <c r="A49" t="s">
        <v>108</v>
      </c>
      <c r="B49" s="14" t="s">
        <v>109</v>
      </c>
      <c r="C49" s="15">
        <v>38</v>
      </c>
      <c r="D49" s="15">
        <v>19</v>
      </c>
      <c r="E49" s="16" t="s">
        <v>5</v>
      </c>
      <c r="F49">
        <f ca="1">IFERROR(IF(A49="","",OFFSET(Results!$AJ$1,MATCH(A49,Results!$A:$A,0)-1,0)),"")</f>
        <v>13</v>
      </c>
      <c r="G49" s="6" t="str">
        <f t="shared" ca="1" si="0"/>
        <v/>
      </c>
      <c r="H49" t="str">
        <f ca="1">IF(E49="","",OFFSET([1]PGA!$AL$1,MATCH(A49,[1]PGA!$E$1:$E$500,0)-1,0))</f>
        <v/>
      </c>
    </row>
    <row r="50" spans="1:8" x14ac:dyDescent="0.35">
      <c r="A50" t="s">
        <v>110</v>
      </c>
      <c r="B50" s="14" t="s">
        <v>64</v>
      </c>
      <c r="C50" s="15">
        <v>345</v>
      </c>
      <c r="D50" s="15">
        <v>301</v>
      </c>
      <c r="E50" s="16" t="s">
        <v>5</v>
      </c>
      <c r="F50">
        <f ca="1">IFERROR(IF(A50="","",OFFSET(Results!$AJ$1,MATCH(A50,Results!$A:$A,0)-1,0)),"")</f>
        <v>99</v>
      </c>
      <c r="G50" s="6" t="str">
        <f t="shared" ca="1" si="0"/>
        <v/>
      </c>
      <c r="H50" t="str">
        <f ca="1">IF(E50="","",OFFSET([1]PGA!$AL$1,MATCH(A50,[1]PGA!$E$1:$E$500,0)-1,0))</f>
        <v/>
      </c>
    </row>
    <row r="51" spans="1:8" x14ac:dyDescent="0.35">
      <c r="A51" t="s">
        <v>111</v>
      </c>
      <c r="B51" s="14" t="s">
        <v>112</v>
      </c>
      <c r="C51" s="15">
        <v>38</v>
      </c>
      <c r="D51" s="15">
        <v>19</v>
      </c>
      <c r="E51" s="16" t="s">
        <v>5</v>
      </c>
      <c r="F51">
        <f ca="1">IFERROR(IF(A51="","",OFFSET(Results!$AJ$1,MATCH(A51,Results!$A:$A,0)-1,0)),"")</f>
        <v>40</v>
      </c>
      <c r="G51" s="6" t="str">
        <f t="shared" ca="1" si="0"/>
        <v/>
      </c>
      <c r="H51" t="str">
        <f ca="1">IF(E51="","",OFFSET([1]PGA!$AL$1,MATCH(A51,[1]PGA!$E$1:$E$500,0)-1,0))</f>
        <v/>
      </c>
    </row>
    <row r="52" spans="1:8" x14ac:dyDescent="0.35">
      <c r="A52" t="s">
        <v>113</v>
      </c>
      <c r="B52" s="14" t="s">
        <v>114</v>
      </c>
      <c r="C52" s="15">
        <v>164</v>
      </c>
      <c r="D52" s="15">
        <v>141</v>
      </c>
      <c r="E52" s="16" t="s">
        <v>5</v>
      </c>
      <c r="F52">
        <f ca="1">IFERROR(IF(A52="","",OFFSET(Results!$AJ$1,MATCH(A52,Results!$A:$A,0)-1,0)),"")</f>
        <v>4</v>
      </c>
      <c r="G52" s="6" t="str">
        <f t="shared" ca="1" si="0"/>
        <v/>
      </c>
      <c r="H52" t="str">
        <f ca="1">IF(E52="","",OFFSET([1]PGA!$AL$1,MATCH(A52,[1]PGA!$E$1:$E$500,0)-1,0))</f>
        <v/>
      </c>
    </row>
    <row r="53" spans="1:8" x14ac:dyDescent="0.35">
      <c r="A53" t="s">
        <v>115</v>
      </c>
      <c r="B53" s="14" t="s">
        <v>116</v>
      </c>
      <c r="C53" s="15">
        <v>100</v>
      </c>
      <c r="D53" s="15">
        <v>91</v>
      </c>
      <c r="E53" s="16" t="s">
        <v>5</v>
      </c>
      <c r="F53">
        <f ca="1">IFERROR(IF(A53="","",OFFSET(Results!$AJ$1,MATCH(A53,Results!$A:$A,0)-1,0)),"")</f>
        <v>11</v>
      </c>
      <c r="G53" s="6" t="str">
        <f t="shared" ca="1" si="0"/>
        <v/>
      </c>
      <c r="H53" t="str">
        <f ca="1">IF(E53="","",OFFSET([1]PGA!$AL$1,MATCH(A53,[1]PGA!$E$1:$E$500,0)-1,0))</f>
        <v/>
      </c>
    </row>
    <row r="54" spans="1:8" x14ac:dyDescent="0.35">
      <c r="A54" t="s">
        <v>117</v>
      </c>
      <c r="B54" s="14" t="s">
        <v>118</v>
      </c>
      <c r="C54" s="15">
        <v>1111</v>
      </c>
      <c r="D54" s="15">
        <v>601</v>
      </c>
      <c r="E54" s="16" t="s">
        <v>5</v>
      </c>
      <c r="F54">
        <f ca="1">IFERROR(IF(A54="","",OFFSET(Results!$AJ$1,MATCH(A54,Results!$A:$A,0)-1,0)),"")</f>
        <v>112</v>
      </c>
      <c r="G54" s="6" t="str">
        <f t="shared" ca="1" si="0"/>
        <v/>
      </c>
      <c r="H54" t="str">
        <f ca="1">IF(E54="","",OFFSET([1]PGA!$AL$1,MATCH(A54,[1]PGA!$E$1:$E$500,0)-1,0))</f>
        <v/>
      </c>
    </row>
    <row r="55" spans="1:8" x14ac:dyDescent="0.35">
      <c r="A55" t="s">
        <v>119</v>
      </c>
      <c r="B55" s="14" t="s">
        <v>101</v>
      </c>
      <c r="C55" s="15">
        <v>1250</v>
      </c>
      <c r="D55" s="15">
        <v>801</v>
      </c>
      <c r="E55" s="16" t="s">
        <v>5</v>
      </c>
      <c r="F55">
        <f ca="1">IFERROR(IF(A55="","",OFFSET(Results!$AJ$1,MATCH(A55,Results!$A:$A,0)-1,0)),"")</f>
        <v>66</v>
      </c>
      <c r="G55" s="6" t="str">
        <f t="shared" ca="1" si="0"/>
        <v/>
      </c>
      <c r="H55" t="str">
        <f ca="1">IF(E55="","",OFFSET([1]PGA!$AL$1,MATCH(A55,[1]PGA!$E$1:$E$500,0)-1,0))</f>
        <v/>
      </c>
    </row>
    <row r="56" spans="1:8" x14ac:dyDescent="0.35">
      <c r="A56" t="s">
        <v>120</v>
      </c>
      <c r="B56" s="14" t="s">
        <v>121</v>
      </c>
      <c r="C56" s="15">
        <v>154</v>
      </c>
      <c r="D56" s="15">
        <v>126</v>
      </c>
      <c r="E56" s="16" t="s">
        <v>5</v>
      </c>
      <c r="F56">
        <f ca="1">IFERROR(IF(A56="","",OFFSET(Results!$AJ$1,MATCH(A56,Results!$A:$A,0)-1,0)),"")</f>
        <v>19</v>
      </c>
      <c r="G56" s="6" t="str">
        <f t="shared" ca="1" si="0"/>
        <v/>
      </c>
      <c r="H56" t="str">
        <f ca="1">IF(E56="","",OFFSET([1]PGA!$AL$1,MATCH(A56,[1]PGA!$E$1:$E$500,0)-1,0))</f>
        <v/>
      </c>
    </row>
    <row r="57" spans="1:8" x14ac:dyDescent="0.35">
      <c r="A57" t="s">
        <v>122</v>
      </c>
      <c r="B57" s="14" t="s">
        <v>123</v>
      </c>
      <c r="C57" s="15">
        <v>556</v>
      </c>
      <c r="D57" s="15">
        <v>601</v>
      </c>
      <c r="E57" s="16" t="s">
        <v>5</v>
      </c>
      <c r="F57">
        <f ca="1">IFERROR(IF(A57="","",OFFSET(Results!$AJ$1,MATCH(A57,Results!$A:$A,0)-1,0)),"")</f>
        <v>83</v>
      </c>
      <c r="G57" s="6" t="str">
        <f t="shared" ca="1" si="0"/>
        <v/>
      </c>
      <c r="H57" t="str">
        <f ca="1">IF(E57="","",OFFSET([1]PGA!$AL$1,MATCH(A57,[1]PGA!$E$1:$E$500,0)-1,0))</f>
        <v/>
      </c>
    </row>
    <row r="58" spans="1:8" x14ac:dyDescent="0.35">
      <c r="A58" t="s">
        <v>124</v>
      </c>
      <c r="B58" s="14" t="s">
        <v>125</v>
      </c>
      <c r="C58" s="15">
        <v>108</v>
      </c>
      <c r="D58" s="15">
        <v>71</v>
      </c>
      <c r="E58" s="16" t="s">
        <v>5</v>
      </c>
      <c r="F58">
        <f ca="1">IFERROR(IF(A58="","",OFFSET(Results!$AJ$1,MATCH(A58,Results!$A:$A,0)-1,0)),"")</f>
        <v>61</v>
      </c>
      <c r="G58" s="6" t="str">
        <f t="shared" ca="1" si="0"/>
        <v/>
      </c>
      <c r="H58" t="str">
        <f ca="1">IF(E58="","",OFFSET([1]PGA!$AL$1,MATCH(A58,[1]PGA!$E$1:$E$500,0)-1,0))</f>
        <v/>
      </c>
    </row>
    <row r="59" spans="1:8" x14ac:dyDescent="0.35">
      <c r="A59" t="s">
        <v>126</v>
      </c>
      <c r="B59" s="14" t="s">
        <v>40</v>
      </c>
      <c r="C59" s="15">
        <v>115</v>
      </c>
      <c r="D59" s="15">
        <v>126</v>
      </c>
      <c r="E59" s="16" t="s">
        <v>177</v>
      </c>
      <c r="F59">
        <f ca="1">IFERROR(IF(A59="","",OFFSET(Results!$AJ$1,MATCH(A59,Results!$A:$A,0)-1,0)),"")</f>
        <v>66</v>
      </c>
      <c r="G59" s="6">
        <f t="shared" ca="1" si="0"/>
        <v>-0.1</v>
      </c>
      <c r="H59" t="str">
        <f ca="1">IF(E59="","",OFFSET([1]PGA!$AL$1,MATCH(A59,[1]PGA!$E$1:$E$500,0)-1,0))</f>
        <v>Spreadex: 125/1, 6pl, 1/5</v>
      </c>
    </row>
    <row r="60" spans="1:8" x14ac:dyDescent="0.35">
      <c r="A60" t="s">
        <v>127</v>
      </c>
      <c r="B60" s="14" t="s">
        <v>128</v>
      </c>
      <c r="C60" s="15">
        <v>48</v>
      </c>
      <c r="D60" s="15">
        <v>46</v>
      </c>
      <c r="E60" s="16" t="s">
        <v>5</v>
      </c>
      <c r="F60">
        <f ca="1">IFERROR(IF(A60="","",OFFSET(Results!$AJ$1,MATCH(A60,Results!$A:$A,0)-1,0)),"")</f>
        <v>24</v>
      </c>
      <c r="G60" s="6" t="str">
        <f t="shared" ca="1" si="0"/>
        <v/>
      </c>
      <c r="H60" t="str">
        <f ca="1">IF(E60="","",OFFSET([1]PGA!$AL$1,MATCH(A60,[1]PGA!$E$1:$E$500,0)-1,0))</f>
        <v/>
      </c>
    </row>
    <row r="61" spans="1:8" x14ac:dyDescent="0.35">
      <c r="A61" t="s">
        <v>129</v>
      </c>
      <c r="B61" s="14" t="s">
        <v>54</v>
      </c>
      <c r="C61" s="15">
        <v>500</v>
      </c>
      <c r="D61" s="15">
        <v>501</v>
      </c>
      <c r="E61" s="16" t="s">
        <v>5</v>
      </c>
      <c r="F61">
        <f ca="1">IFERROR(IF(A61="","",OFFSET(Results!$AJ$1,MATCH(A61,Results!$A:$A,0)-1,0)),"")</f>
        <v>83</v>
      </c>
      <c r="G61" s="6" t="str">
        <f t="shared" ca="1" si="0"/>
        <v/>
      </c>
      <c r="H61" t="str">
        <f ca="1">IF(E61="","",OFFSET([1]PGA!$AL$1,MATCH(A61,[1]PGA!$E$1:$E$500,0)-1,0))</f>
        <v/>
      </c>
    </row>
    <row r="62" spans="1:8" x14ac:dyDescent="0.35">
      <c r="A62" t="s">
        <v>130</v>
      </c>
      <c r="B62" s="14" t="s">
        <v>131</v>
      </c>
      <c r="C62" s="15">
        <v>33</v>
      </c>
      <c r="D62" s="15">
        <v>26</v>
      </c>
      <c r="E62" s="16" t="s">
        <v>5</v>
      </c>
      <c r="F62">
        <f ca="1">IFERROR(IF(A62="","",OFFSET(Results!$AJ$1,MATCH(A62,Results!$A:$A,0)-1,0)),"")</f>
        <v>75</v>
      </c>
      <c r="G62" s="6" t="str">
        <f t="shared" ca="1" si="0"/>
        <v/>
      </c>
      <c r="H62" t="str">
        <f ca="1">IF(E62="","",OFFSET([1]PGA!$AL$1,MATCH(A62,[1]PGA!$E$1:$E$500,0)-1,0))</f>
        <v/>
      </c>
    </row>
    <row r="63" spans="1:8" x14ac:dyDescent="0.35">
      <c r="A63" t="s">
        <v>132</v>
      </c>
      <c r="B63" s="14" t="s">
        <v>133</v>
      </c>
      <c r="C63" s="15">
        <v>263</v>
      </c>
      <c r="D63" s="15">
        <v>151</v>
      </c>
      <c r="E63" s="16" t="s">
        <v>5</v>
      </c>
      <c r="F63">
        <f ca="1">IFERROR(IF(A63="","",OFFSET(Results!$AJ$1,MATCH(A63,Results!$A:$A,0)-1,0)),"")</f>
        <v>104</v>
      </c>
      <c r="G63" s="6" t="str">
        <f t="shared" ca="1" si="0"/>
        <v/>
      </c>
      <c r="H63" t="str">
        <f ca="1">IF(E63="","",OFFSET([1]PGA!$AL$1,MATCH(A63,[1]PGA!$E$1:$E$500,0)-1,0))</f>
        <v/>
      </c>
    </row>
    <row r="64" spans="1:8" x14ac:dyDescent="0.35">
      <c r="A64" t="s">
        <v>134</v>
      </c>
      <c r="B64" s="14" t="s">
        <v>135</v>
      </c>
      <c r="C64" s="15">
        <v>58</v>
      </c>
      <c r="D64" s="15">
        <v>71</v>
      </c>
      <c r="E64" s="16" t="s">
        <v>229</v>
      </c>
      <c r="F64">
        <f ca="1">IFERROR(IF(A64="","",OFFSET(Results!$AJ$1,MATCH(A64,Results!$A:$A,0)-1,0)),"")</f>
        <v>66</v>
      </c>
      <c r="G64" s="6">
        <f t="shared" ca="1" si="0"/>
        <v>-0.3</v>
      </c>
      <c r="H64" t="str">
        <f ca="1">IF(E64="","",OFFSET([1]PGA!$AL$1,MATCH(A64,[1]PGA!$E$1:$E$500,0)-1,0))</f>
        <v>Spreadex: 70/1, 6pl, 1/5</v>
      </c>
    </row>
    <row r="65" spans="1:8" x14ac:dyDescent="0.35">
      <c r="A65" t="s">
        <v>136</v>
      </c>
      <c r="B65" s="14" t="s">
        <v>38</v>
      </c>
      <c r="C65" s="15">
        <v>769</v>
      </c>
      <c r="D65" s="15">
        <v>401</v>
      </c>
      <c r="E65" s="16" t="s">
        <v>5</v>
      </c>
      <c r="F65">
        <f ca="1">IFERROR(IF(A65="","",OFFSET(Results!$AJ$1,MATCH(A65,Results!$A:$A,0)-1,0)),"")</f>
        <v>24</v>
      </c>
      <c r="G65" s="6" t="str">
        <f t="shared" ca="1" si="0"/>
        <v/>
      </c>
      <c r="H65" t="str">
        <f ca="1">IF(E65="","",OFFSET([1]PGA!$AL$1,MATCH(A65,[1]PGA!$E$1:$E$500,0)-1,0))</f>
        <v/>
      </c>
    </row>
    <row r="66" spans="1:8" x14ac:dyDescent="0.35">
      <c r="A66" t="s">
        <v>137</v>
      </c>
      <c r="B66" s="14" t="s">
        <v>58</v>
      </c>
      <c r="C66" s="15">
        <v>244</v>
      </c>
      <c r="D66" s="15">
        <v>251</v>
      </c>
      <c r="E66" s="16" t="s">
        <v>5</v>
      </c>
      <c r="F66">
        <f ca="1">IFERROR(IF(A66="","",OFFSET(Results!$AJ$1,MATCH(A66,Results!$A:$A,0)-1,0)),"")</f>
        <v>13</v>
      </c>
      <c r="G66" s="6" t="str">
        <f t="shared" ca="1" si="0"/>
        <v/>
      </c>
      <c r="H66" t="str">
        <f ca="1">IF(E66="","",OFFSET([1]PGA!$AL$1,MATCH(A66,[1]PGA!$E$1:$E$500,0)-1,0))</f>
        <v/>
      </c>
    </row>
    <row r="67" spans="1:8" x14ac:dyDescent="0.35">
      <c r="A67" t="s">
        <v>138</v>
      </c>
      <c r="B67" s="14" t="s">
        <v>32</v>
      </c>
      <c r="C67" s="15">
        <v>476</v>
      </c>
      <c r="D67" s="15">
        <v>401</v>
      </c>
      <c r="E67" s="16" t="s">
        <v>5</v>
      </c>
      <c r="F67">
        <f ca="1">IFERROR(IF(A67="","",OFFSET(Results!$AJ$1,MATCH(A67,Results!$A:$A,0)-1,0)),"")</f>
        <v>73</v>
      </c>
      <c r="G67" s="6" t="str">
        <f t="shared" ref="G67:G130" ca="1" si="1">IF(OR(E67="",F67=""),"",IF(F67=1,(IF(COUNTIFS(F:F,"&lt;="&amp;F67)&lt;=1,1,(1-COUNTIFS(F:F,"&lt;"&amp;F67))/COUNTIFS(F:F,F67)))*50*E67*(1+VALUE(MID(H67,FIND(": ",H67)+2,FIND("/",H67)-FIND(":",H67)-2))-1)+50*E67*(1+VALUE(MID(H67,FIND(": ",H67)+2,FIND("/",H67)-FIND(":",H67)-2))-1)/VALUE(RIGHT(H67,1)),IF(F67&lt;=VALUE(MID(H67,FIND(", ",H67)+2,IF(MID(H67,FIND(", ",H67)+2,1)="1",2,1))),(IF(COUNTIFS(F:F,"&lt;="&amp;F67)&lt;=VALUE(MID(H67,FIND(", ",H67)+2,IF(MID(H67,FIND(", ",H67)+2,1)="1",2,1))),1,(VALUE(MID(H67,FIND(", ",H67)+2,IF(MID(H67,FIND(", ",H67)+2,1)="1",2,1)))-COUNTIFS(F:F,"&lt;"&amp;F67))/COUNTIFS(F:F,F67)))*(50*E67*(1+VALUE(MID(H67,FIND(": ",H67)+2,FIND("/",H67)-FIND(":",H67)-2))-1)/VALUE(RIGHT(H67,1))+50*E67)-(100*E67),-E67*100)))</f>
        <v/>
      </c>
      <c r="H67" t="str">
        <f ca="1">IF(E67="","",OFFSET([1]PGA!$AL$1,MATCH(A67,[1]PGA!$E$1:$E$500,0)-1,0))</f>
        <v/>
      </c>
    </row>
    <row r="68" spans="1:8" x14ac:dyDescent="0.35">
      <c r="A68" t="s">
        <v>139</v>
      </c>
      <c r="B68" s="14" t="s">
        <v>140</v>
      </c>
      <c r="C68" s="15">
        <v>93</v>
      </c>
      <c r="D68" s="15">
        <v>71</v>
      </c>
      <c r="E68" s="16" t="s">
        <v>5</v>
      </c>
      <c r="F68">
        <f ca="1">IFERROR(IF(A68="","",OFFSET(Results!$AJ$1,MATCH(A68,Results!$A:$A,0)-1,0)),"")</f>
        <v>120</v>
      </c>
      <c r="G68" s="6" t="str">
        <f t="shared" ca="1" si="1"/>
        <v/>
      </c>
      <c r="H68" t="str">
        <f ca="1">IF(E68="","",OFFSET([1]PGA!$AL$1,MATCH(A68,[1]PGA!$E$1:$E$500,0)-1,0))</f>
        <v/>
      </c>
    </row>
    <row r="69" spans="1:8" x14ac:dyDescent="0.35">
      <c r="A69" t="s">
        <v>141</v>
      </c>
      <c r="B69" s="14" t="s">
        <v>142</v>
      </c>
      <c r="C69" s="15">
        <v>75</v>
      </c>
      <c r="D69" s="15">
        <v>46</v>
      </c>
      <c r="E69" s="16" t="s">
        <v>5</v>
      </c>
      <c r="F69">
        <f ca="1">IFERROR(IF(A69="","",OFFSET(Results!$AJ$1,MATCH(A69,Results!$A:$A,0)-1,0)),"")</f>
        <v>40</v>
      </c>
      <c r="G69" s="6" t="str">
        <f t="shared" ca="1" si="1"/>
        <v/>
      </c>
      <c r="H69" t="str">
        <f ca="1">IF(E69="","",OFFSET([1]PGA!$AL$1,MATCH(A69,[1]PGA!$E$1:$E$500,0)-1,0))</f>
        <v/>
      </c>
    </row>
    <row r="70" spans="1:8" x14ac:dyDescent="0.35">
      <c r="A70" t="s">
        <v>143</v>
      </c>
      <c r="B70" s="14" t="s">
        <v>144</v>
      </c>
      <c r="C70" s="15">
        <v>125</v>
      </c>
      <c r="D70" s="15">
        <v>101</v>
      </c>
      <c r="E70" s="16" t="s">
        <v>5</v>
      </c>
      <c r="F70">
        <f ca="1">IFERROR(IF(A70="","",OFFSET(Results!$AJ$1,MATCH(A70,Results!$A:$A,0)-1,0)),"")</f>
        <v>6</v>
      </c>
      <c r="G70" s="6" t="str">
        <f t="shared" ca="1" si="1"/>
        <v/>
      </c>
      <c r="H70" t="str">
        <f ca="1">IF(E70="","",OFFSET([1]PGA!$AL$1,MATCH(A70,[1]PGA!$E$1:$E$500,0)-1,0))</f>
        <v/>
      </c>
    </row>
    <row r="71" spans="1:8" x14ac:dyDescent="0.35">
      <c r="A71" t="s">
        <v>145</v>
      </c>
      <c r="B71" s="14" t="s">
        <v>34</v>
      </c>
      <c r="C71" s="15">
        <v>256</v>
      </c>
      <c r="D71" s="15">
        <v>151</v>
      </c>
      <c r="E71" s="16" t="s">
        <v>5</v>
      </c>
      <c r="F71">
        <f ca="1">IFERROR(IF(A71="","",OFFSET(Results!$AJ$1,MATCH(A71,Results!$A:$A,0)-1,0)),"")</f>
        <v>83</v>
      </c>
      <c r="G71" s="6" t="str">
        <f t="shared" ca="1" si="1"/>
        <v/>
      </c>
      <c r="H71" t="str">
        <f ca="1">IF(E71="","",OFFSET([1]PGA!$AL$1,MATCH(A71,[1]PGA!$E$1:$E$500,0)-1,0))</f>
        <v/>
      </c>
    </row>
    <row r="72" spans="1:8" x14ac:dyDescent="0.35">
      <c r="A72" t="s">
        <v>146</v>
      </c>
      <c r="B72" s="14" t="s">
        <v>147</v>
      </c>
      <c r="C72" s="15">
        <v>78</v>
      </c>
      <c r="D72" s="15">
        <v>71</v>
      </c>
      <c r="E72" s="16" t="s">
        <v>5</v>
      </c>
      <c r="F72">
        <f ca="1">IFERROR(IF(A72="","",OFFSET(Results!$AJ$1,MATCH(A72,Results!$A:$A,0)-1,0)),"")</f>
        <v>40</v>
      </c>
      <c r="G72" s="6" t="str">
        <f t="shared" ca="1" si="1"/>
        <v/>
      </c>
      <c r="H72" t="str">
        <f ca="1">IF(E72="","",OFFSET([1]PGA!$AL$1,MATCH(A72,[1]PGA!$E$1:$E$500,0)-1,0))</f>
        <v/>
      </c>
    </row>
    <row r="73" spans="1:8" x14ac:dyDescent="0.35">
      <c r="A73" t="s">
        <v>148</v>
      </c>
      <c r="B73" s="14" t="s">
        <v>149</v>
      </c>
      <c r="C73" s="15">
        <v>1667</v>
      </c>
      <c r="D73" s="15">
        <v>1001</v>
      </c>
      <c r="E73" s="16" t="s">
        <v>5</v>
      </c>
      <c r="F73">
        <f ca="1">IFERROR(IF(A73="","",OFFSET(Results!$AJ$1,MATCH(A73,Results!$A:$A,0)-1,0)),"")</f>
        <v>115</v>
      </c>
      <c r="G73" s="6" t="str">
        <f t="shared" ca="1" si="1"/>
        <v/>
      </c>
      <c r="H73" t="str">
        <f ca="1">IF(E73="","",OFFSET([1]PGA!$AL$1,MATCH(A73,[1]PGA!$E$1:$E$500,0)-1,0))</f>
        <v/>
      </c>
    </row>
    <row r="74" spans="1:8" x14ac:dyDescent="0.35">
      <c r="A74" t="s">
        <v>150</v>
      </c>
      <c r="B74" s="14" t="s">
        <v>151</v>
      </c>
      <c r="C74" s="15">
        <v>185</v>
      </c>
      <c r="D74" s="15">
        <v>176</v>
      </c>
      <c r="E74" s="16" t="s">
        <v>5</v>
      </c>
      <c r="F74">
        <f ca="1">IFERROR(IF(A74="","",OFFSET(Results!$AJ$1,MATCH(A74,Results!$A:$A,0)-1,0)),"")</f>
        <v>66</v>
      </c>
      <c r="G74" s="6" t="str">
        <f t="shared" ca="1" si="1"/>
        <v/>
      </c>
      <c r="H74" t="str">
        <f ca="1">IF(E74="","",OFFSET([1]PGA!$AL$1,MATCH(A74,[1]PGA!$E$1:$E$500,0)-1,0))</f>
        <v/>
      </c>
    </row>
    <row r="75" spans="1:8" x14ac:dyDescent="0.35">
      <c r="A75" t="s">
        <v>152</v>
      </c>
      <c r="B75" s="14" t="s">
        <v>153</v>
      </c>
      <c r="C75" s="15">
        <v>79</v>
      </c>
      <c r="D75" s="15">
        <v>56</v>
      </c>
      <c r="E75" s="16" t="s">
        <v>5</v>
      </c>
      <c r="F75">
        <f ca="1">IFERROR(IF(A75="","",OFFSET(Results!$AJ$1,MATCH(A75,Results!$A:$A,0)-1,0)),"")</f>
        <v>55</v>
      </c>
      <c r="G75" s="6" t="str">
        <f t="shared" ca="1" si="1"/>
        <v/>
      </c>
      <c r="H75" t="str">
        <f ca="1">IF(E75="","",OFFSET([1]PGA!$AL$1,MATCH(A75,[1]PGA!$E$1:$E$500,0)-1,0))</f>
        <v/>
      </c>
    </row>
    <row r="76" spans="1:8" x14ac:dyDescent="0.35">
      <c r="A76" t="s">
        <v>154</v>
      </c>
      <c r="B76" s="14" t="s">
        <v>155</v>
      </c>
      <c r="C76" s="15">
        <v>435</v>
      </c>
      <c r="D76" s="15">
        <v>351</v>
      </c>
      <c r="E76" s="16" t="s">
        <v>5</v>
      </c>
      <c r="F76">
        <f ca="1">IFERROR(IF(A76="","",OFFSET(Results!$AJ$1,MATCH(A76,Results!$A:$A,0)-1,0)),"")</f>
        <v>55</v>
      </c>
      <c r="G76" s="6" t="str">
        <f t="shared" ca="1" si="1"/>
        <v/>
      </c>
      <c r="H76" t="str">
        <f ca="1">IF(E76="","",OFFSET([1]PGA!$AL$1,MATCH(A76,[1]PGA!$E$1:$E$500,0)-1,0))</f>
        <v/>
      </c>
    </row>
    <row r="77" spans="1:8" x14ac:dyDescent="0.35">
      <c r="A77" t="s">
        <v>156</v>
      </c>
      <c r="B77" s="14" t="s">
        <v>157</v>
      </c>
      <c r="C77" s="15">
        <v>145</v>
      </c>
      <c r="D77" s="15">
        <v>126</v>
      </c>
      <c r="E77" s="16" t="s">
        <v>5</v>
      </c>
      <c r="F77">
        <f ca="1">IFERROR(IF(A77="","",OFFSET(Results!$AJ$1,MATCH(A77,Results!$A:$A,0)-1,0)),"")</f>
        <v>83</v>
      </c>
      <c r="G77" s="6" t="str">
        <f t="shared" ca="1" si="1"/>
        <v/>
      </c>
      <c r="H77" t="str">
        <f ca="1">IF(E77="","",OFFSET([1]PGA!$AL$1,MATCH(A77,[1]PGA!$E$1:$E$500,0)-1,0))</f>
        <v/>
      </c>
    </row>
    <row r="78" spans="1:8" x14ac:dyDescent="0.35">
      <c r="A78" t="s">
        <v>158</v>
      </c>
      <c r="B78" s="14" t="s">
        <v>159</v>
      </c>
      <c r="C78" s="15">
        <v>52</v>
      </c>
      <c r="D78" s="15">
        <v>34</v>
      </c>
      <c r="E78" s="16" t="s">
        <v>5</v>
      </c>
      <c r="F78">
        <f ca="1">IFERROR(IF(A78="","",OFFSET(Results!$AJ$1,MATCH(A78,Results!$A:$A,0)-1,0)),"")</f>
        <v>24</v>
      </c>
      <c r="G78" s="6" t="str">
        <f t="shared" ca="1" si="1"/>
        <v/>
      </c>
      <c r="H78" t="str">
        <f ca="1">IF(E78="","",OFFSET([1]PGA!$AL$1,MATCH(A78,[1]PGA!$E$1:$E$500,0)-1,0))</f>
        <v/>
      </c>
    </row>
    <row r="79" spans="1:8" x14ac:dyDescent="0.35">
      <c r="A79" t="s">
        <v>160</v>
      </c>
      <c r="B79" s="14" t="s">
        <v>161</v>
      </c>
      <c r="C79" s="15">
        <v>102</v>
      </c>
      <c r="D79" s="15">
        <v>91</v>
      </c>
      <c r="E79" s="16" t="s">
        <v>5</v>
      </c>
      <c r="F79">
        <f ca="1">IFERROR(IF(A79="","",OFFSET(Results!$AJ$1,MATCH(A79,Results!$A:$A,0)-1,0)),"")</f>
        <v>83</v>
      </c>
      <c r="G79" s="6" t="str">
        <f t="shared" ca="1" si="1"/>
        <v/>
      </c>
      <c r="H79" t="str">
        <f ca="1">IF(E79="","",OFFSET([1]PGA!$AL$1,MATCH(A79,[1]PGA!$E$1:$E$500,0)-1,0))</f>
        <v/>
      </c>
    </row>
    <row r="80" spans="1:8" x14ac:dyDescent="0.35">
      <c r="A80" t="s">
        <v>162</v>
      </c>
      <c r="B80" s="14" t="s">
        <v>163</v>
      </c>
      <c r="C80" s="15">
        <v>161</v>
      </c>
      <c r="D80" s="15">
        <v>71</v>
      </c>
      <c r="E80" s="16" t="s">
        <v>5</v>
      </c>
      <c r="F80">
        <f ca="1">IFERROR(IF(A80="","",OFFSET(Results!$AJ$1,MATCH(A80,Results!$A:$A,0)-1,0)),"")</f>
        <v>104</v>
      </c>
      <c r="G80" s="6" t="str">
        <f t="shared" ca="1" si="1"/>
        <v/>
      </c>
      <c r="H80" t="str">
        <f ca="1">IF(E80="","",OFFSET([1]PGA!$AL$1,MATCH(A80,[1]PGA!$E$1:$E$500,0)-1,0))</f>
        <v/>
      </c>
    </row>
    <row r="81" spans="1:8" x14ac:dyDescent="0.35">
      <c r="A81" t="s">
        <v>164</v>
      </c>
      <c r="B81" s="14" t="s">
        <v>165</v>
      </c>
      <c r="C81" s="15">
        <v>85</v>
      </c>
      <c r="D81" s="15">
        <v>86</v>
      </c>
      <c r="E81" s="16" t="s">
        <v>5</v>
      </c>
      <c r="F81">
        <f ca="1">IFERROR(IF(A81="","",OFFSET(Results!$AJ$1,MATCH(A81,Results!$A:$A,0)-1,0)),"")</f>
        <v>31</v>
      </c>
      <c r="G81" s="6" t="str">
        <f t="shared" ca="1" si="1"/>
        <v/>
      </c>
      <c r="H81" t="str">
        <f ca="1">IF(E81="","",OFFSET([1]PGA!$AL$1,MATCH(A81,[1]PGA!$E$1:$E$500,0)-1,0))</f>
        <v/>
      </c>
    </row>
    <row r="82" spans="1:8" x14ac:dyDescent="0.35">
      <c r="A82" t="s">
        <v>166</v>
      </c>
      <c r="B82" s="14" t="s">
        <v>167</v>
      </c>
      <c r="C82" s="15">
        <v>189</v>
      </c>
      <c r="D82" s="15">
        <v>111</v>
      </c>
      <c r="E82" s="16" t="s">
        <v>5</v>
      </c>
      <c r="F82">
        <f ca="1">IFERROR(IF(A82="","",OFFSET(Results!$AJ$1,MATCH(A82,Results!$A:$A,0)-1,0)),"")</f>
        <v>115</v>
      </c>
      <c r="G82" s="6" t="str">
        <f t="shared" ca="1" si="1"/>
        <v/>
      </c>
      <c r="H82" t="str">
        <f ca="1">IF(E82="","",OFFSET([1]PGA!$AL$1,MATCH(A82,[1]PGA!$E$1:$E$500,0)-1,0))</f>
        <v/>
      </c>
    </row>
    <row r="83" spans="1:8" x14ac:dyDescent="0.35">
      <c r="A83" t="s">
        <v>168</v>
      </c>
      <c r="B83" s="14" t="s">
        <v>123</v>
      </c>
      <c r="C83" s="15">
        <v>556</v>
      </c>
      <c r="D83" s="15">
        <v>161</v>
      </c>
      <c r="E83" s="16" t="s">
        <v>5</v>
      </c>
      <c r="F83">
        <f ca="1">IFERROR(IF(A83="","",OFFSET(Results!$AJ$1,MATCH(A83,Results!$A:$A,0)-1,0)),"")</f>
        <v>61</v>
      </c>
      <c r="G83" s="6" t="str">
        <f t="shared" ca="1" si="1"/>
        <v/>
      </c>
      <c r="H83" t="str">
        <f ca="1">IF(E83="","",OFFSET([1]PGA!$AL$1,MATCH(A83,[1]PGA!$E$1:$E$500,0)-1,0))</f>
        <v/>
      </c>
    </row>
    <row r="84" spans="1:8" x14ac:dyDescent="0.35">
      <c r="A84" t="s">
        <v>169</v>
      </c>
      <c r="B84" s="14" t="s">
        <v>170</v>
      </c>
      <c r="C84" s="15">
        <v>56</v>
      </c>
      <c r="D84" s="15">
        <v>41</v>
      </c>
      <c r="E84" s="16" t="s">
        <v>5</v>
      </c>
      <c r="F84">
        <f ca="1">IFERROR(IF(A84="","",OFFSET(Results!$AJ$1,MATCH(A84,Results!$A:$A,0)-1,0)),"")</f>
        <v>13</v>
      </c>
      <c r="G84" s="6" t="str">
        <f t="shared" ca="1" si="1"/>
        <v/>
      </c>
      <c r="H84" t="str">
        <f ca="1">IF(E84="","",OFFSET([1]PGA!$AL$1,MATCH(A84,[1]PGA!$E$1:$E$500,0)-1,0))</f>
        <v/>
      </c>
    </row>
    <row r="85" spans="1:8" x14ac:dyDescent="0.35">
      <c r="A85" t="s">
        <v>171</v>
      </c>
      <c r="B85" s="14" t="s">
        <v>172</v>
      </c>
      <c r="C85" s="15">
        <v>81</v>
      </c>
      <c r="D85" s="15">
        <v>41</v>
      </c>
      <c r="E85" s="16" t="s">
        <v>5</v>
      </c>
      <c r="F85">
        <f ca="1">IFERROR(IF(A85="","",OFFSET(Results!$AJ$1,MATCH(A85,Results!$A:$A,0)-1,0)),"")</f>
        <v>112</v>
      </c>
      <c r="G85" s="6" t="str">
        <f t="shared" ca="1" si="1"/>
        <v/>
      </c>
      <c r="H85" t="str">
        <f ca="1">IF(E85="","",OFFSET([1]PGA!$AL$1,MATCH(A85,[1]PGA!$E$1:$E$500,0)-1,0))</f>
        <v/>
      </c>
    </row>
    <row r="86" spans="1:8" x14ac:dyDescent="0.35">
      <c r="A86" t="s">
        <v>173</v>
      </c>
      <c r="B86" s="14" t="s">
        <v>161</v>
      </c>
      <c r="C86" s="15">
        <v>102</v>
      </c>
      <c r="D86" s="15">
        <v>126</v>
      </c>
      <c r="E86" s="16" t="s">
        <v>54</v>
      </c>
      <c r="F86">
        <f ca="1">IFERROR(IF(A86="","",OFFSET(Results!$AJ$1,MATCH(A86,Results!$A:$A,0)-1,0)),"")</f>
        <v>3</v>
      </c>
      <c r="G86" s="6">
        <f t="shared" ca="1" si="1"/>
        <v>2.4</v>
      </c>
      <c r="H86" t="str">
        <f ca="1">IF(E86="","",OFFSET([1]PGA!$AL$1,MATCH(A86,[1]PGA!$E$1:$E$500,0)-1,0))</f>
        <v>Spreadex: 125/1, 6pl, 1/5</v>
      </c>
    </row>
    <row r="87" spans="1:8" x14ac:dyDescent="0.35">
      <c r="A87" t="s">
        <v>174</v>
      </c>
      <c r="B87" s="14" t="s">
        <v>175</v>
      </c>
      <c r="C87" s="15">
        <v>286</v>
      </c>
      <c r="D87" s="15">
        <v>276</v>
      </c>
      <c r="E87" s="16" t="s">
        <v>5</v>
      </c>
      <c r="F87">
        <f ca="1">IFERROR(IF(A87="","",OFFSET(Results!$AJ$1,MATCH(A87,Results!$A:$A,0)-1,0)),"")</f>
        <v>24</v>
      </c>
      <c r="G87" s="6" t="str">
        <f t="shared" ca="1" si="1"/>
        <v/>
      </c>
      <c r="H87" t="str">
        <f ca="1">IF(E87="","",OFFSET([1]PGA!$AL$1,MATCH(A87,[1]PGA!$E$1:$E$500,0)-1,0))</f>
        <v/>
      </c>
    </row>
    <row r="88" spans="1:8" x14ac:dyDescent="0.35">
      <c r="A88" t="s">
        <v>176</v>
      </c>
      <c r="B88" s="14" t="s">
        <v>177</v>
      </c>
      <c r="C88" s="15">
        <v>1000</v>
      </c>
      <c r="D88" s="15">
        <v>1001</v>
      </c>
      <c r="E88" s="16" t="s">
        <v>5</v>
      </c>
      <c r="F88">
        <f ca="1">IFERROR(IF(A88="","",OFFSET(Results!$AJ$1,MATCH(A88,Results!$A:$A,0)-1,0)),"")</f>
        <v>108</v>
      </c>
      <c r="G88" s="6" t="str">
        <f t="shared" ca="1" si="1"/>
        <v/>
      </c>
      <c r="H88" t="str">
        <f ca="1">IF(E88="","",OFFSET([1]PGA!$AL$1,MATCH(A88,[1]PGA!$E$1:$E$500,0)-1,0))</f>
        <v/>
      </c>
    </row>
    <row r="89" spans="1:8" x14ac:dyDescent="0.35">
      <c r="A89" t="s">
        <v>178</v>
      </c>
      <c r="B89" s="14" t="s">
        <v>179</v>
      </c>
      <c r="C89" s="15">
        <v>139</v>
      </c>
      <c r="D89" s="15">
        <v>101</v>
      </c>
      <c r="E89" s="16" t="s">
        <v>5</v>
      </c>
      <c r="F89">
        <f ca="1">IFERROR(IF(A89="","",OFFSET(Results!$AJ$1,MATCH(A89,Results!$A:$A,0)-1,0)),"")</f>
        <v>13</v>
      </c>
      <c r="G89" s="6" t="str">
        <f t="shared" ca="1" si="1"/>
        <v/>
      </c>
      <c r="H89" t="str">
        <f ca="1">IF(E89="","",OFFSET([1]PGA!$AL$1,MATCH(A89,[1]PGA!$E$1:$E$500,0)-1,0))</f>
        <v/>
      </c>
    </row>
    <row r="90" spans="1:8" x14ac:dyDescent="0.35">
      <c r="A90" t="s">
        <v>180</v>
      </c>
      <c r="B90" s="14" t="s">
        <v>46</v>
      </c>
      <c r="C90" s="15">
        <v>714</v>
      </c>
      <c r="D90" s="15">
        <v>601</v>
      </c>
      <c r="E90" s="16" t="s">
        <v>5</v>
      </c>
      <c r="F90">
        <f ca="1">IFERROR(IF(A90="","",OFFSET(Results!$AJ$1,MATCH(A90,Results!$A:$A,0)-1,0)),"")</f>
        <v>109</v>
      </c>
      <c r="G90" s="6" t="str">
        <f t="shared" ca="1" si="1"/>
        <v/>
      </c>
      <c r="H90" t="str">
        <f ca="1">IF(E90="","",OFFSET([1]PGA!$AL$1,MATCH(A90,[1]PGA!$E$1:$E$500,0)-1,0))</f>
        <v/>
      </c>
    </row>
    <row r="91" spans="1:8" x14ac:dyDescent="0.35">
      <c r="A91" t="s">
        <v>181</v>
      </c>
      <c r="B91" s="14" t="s">
        <v>182</v>
      </c>
      <c r="C91" s="15">
        <v>2500</v>
      </c>
      <c r="D91" s="15">
        <v>2001</v>
      </c>
      <c r="E91" s="16" t="s">
        <v>5</v>
      </c>
      <c r="F91">
        <f ca="1">IFERROR(IF(A91="","",OFFSET(Results!$AJ$1,MATCH(A91,Results!$A:$A,0)-1,0)),"")</f>
        <v>83</v>
      </c>
      <c r="G91" s="6" t="str">
        <f t="shared" ca="1" si="1"/>
        <v/>
      </c>
      <c r="H91" t="str">
        <f ca="1">IF(E91="","",OFFSET([1]PGA!$AL$1,MATCH(A91,[1]PGA!$E$1:$E$500,0)-1,0))</f>
        <v/>
      </c>
    </row>
    <row r="92" spans="1:8" x14ac:dyDescent="0.35">
      <c r="A92" t="s">
        <v>183</v>
      </c>
      <c r="B92" s="14" t="s">
        <v>38</v>
      </c>
      <c r="C92" s="15">
        <v>769</v>
      </c>
      <c r="D92" s="15">
        <v>1001</v>
      </c>
      <c r="E92" s="16" t="s">
        <v>5</v>
      </c>
      <c r="F92">
        <f ca="1">IFERROR(IF(A92="","",OFFSET(Results!$AJ$1,MATCH(A92,Results!$A:$A,0)-1,0)),"")</f>
        <v>31</v>
      </c>
      <c r="G92" s="6" t="str">
        <f t="shared" ca="1" si="1"/>
        <v/>
      </c>
      <c r="H92" t="str">
        <f ca="1">IF(E92="","",OFFSET([1]PGA!$AL$1,MATCH(A92,[1]PGA!$E$1:$E$500,0)-1,0))</f>
        <v/>
      </c>
    </row>
    <row r="93" spans="1:8" x14ac:dyDescent="0.35">
      <c r="A93" t="s">
        <v>184</v>
      </c>
      <c r="B93" s="14" t="s">
        <v>185</v>
      </c>
      <c r="C93" s="15">
        <v>114</v>
      </c>
      <c r="D93" s="15">
        <v>151</v>
      </c>
      <c r="E93" s="16" t="s">
        <v>54</v>
      </c>
      <c r="F93">
        <f ca="1">IFERROR(IF(A93="","",OFFSET(Results!$AJ$1,MATCH(A93,Results!$A:$A,0)-1,0)),"")</f>
        <v>31</v>
      </c>
      <c r="G93" s="6">
        <f t="shared" ca="1" si="1"/>
        <v>-0.2</v>
      </c>
      <c r="H93" t="str">
        <f ca="1">IF(E93="","",OFFSET([1]PGA!$AL$1,MATCH(A93,[1]PGA!$E$1:$E$500,0)-1,0))</f>
        <v>Star Sports: 150/1, 6pl, 1/5</v>
      </c>
    </row>
    <row r="94" spans="1:8" x14ac:dyDescent="0.35">
      <c r="A94" t="s">
        <v>186</v>
      </c>
      <c r="B94" s="14" t="s">
        <v>187</v>
      </c>
      <c r="C94" s="15">
        <v>83</v>
      </c>
      <c r="D94" s="15">
        <v>46</v>
      </c>
      <c r="E94" s="16" t="s">
        <v>5</v>
      </c>
      <c r="F94">
        <f ca="1">IFERROR(IF(A94="","",OFFSET(Results!$AJ$1,MATCH(A94,Results!$A:$A,0)-1,0)),"")</f>
        <v>50</v>
      </c>
      <c r="G94" s="6" t="str">
        <f t="shared" ca="1" si="1"/>
        <v/>
      </c>
      <c r="H94" t="str">
        <f ca="1">IF(E94="","",OFFSET([1]PGA!$AL$1,MATCH(A94,[1]PGA!$E$1:$E$500,0)-1,0))</f>
        <v/>
      </c>
    </row>
    <row r="95" spans="1:8" x14ac:dyDescent="0.35">
      <c r="A95" t="s">
        <v>188</v>
      </c>
      <c r="B95" s="14" t="s">
        <v>189</v>
      </c>
      <c r="C95" s="15">
        <v>30</v>
      </c>
      <c r="D95" s="15">
        <v>26</v>
      </c>
      <c r="E95" s="16" t="s">
        <v>5</v>
      </c>
      <c r="F95">
        <f ca="1">IFERROR(IF(A95="","",OFFSET(Results!$AJ$1,MATCH(A95,Results!$A:$A,0)-1,0)),"")</f>
        <v>4</v>
      </c>
      <c r="G95" s="6" t="str">
        <f t="shared" ca="1" si="1"/>
        <v/>
      </c>
      <c r="H95" t="str">
        <f ca="1">IF(E95="","",OFFSET([1]PGA!$AL$1,MATCH(A95,[1]PGA!$E$1:$E$500,0)-1,0))</f>
        <v/>
      </c>
    </row>
    <row r="96" spans="1:8" x14ac:dyDescent="0.35">
      <c r="A96" t="s">
        <v>190</v>
      </c>
      <c r="B96" s="14" t="s">
        <v>191</v>
      </c>
      <c r="C96" s="15">
        <v>17</v>
      </c>
      <c r="D96" s="15">
        <v>12</v>
      </c>
      <c r="E96" s="16" t="s">
        <v>5</v>
      </c>
      <c r="F96">
        <f ca="1">IFERROR(IF(A96="","",OFFSET(Results!$AJ$1,MATCH(A96,Results!$A:$A,0)-1,0)),"")</f>
        <v>19</v>
      </c>
      <c r="G96" s="6" t="str">
        <f t="shared" ca="1" si="1"/>
        <v/>
      </c>
      <c r="H96" t="str">
        <f ca="1">IF(E96="","",OFFSET([1]PGA!$AL$1,MATCH(A96,[1]PGA!$E$1:$E$500,0)-1,0))</f>
        <v/>
      </c>
    </row>
    <row r="97" spans="1:8" x14ac:dyDescent="0.35">
      <c r="A97" t="s">
        <v>192</v>
      </c>
      <c r="B97" s="14" t="s">
        <v>193</v>
      </c>
      <c r="C97" s="15">
        <v>67</v>
      </c>
      <c r="D97" s="15">
        <v>56</v>
      </c>
      <c r="E97" s="16" t="s">
        <v>5</v>
      </c>
      <c r="F97">
        <f ca="1">IFERROR(IF(A97="","",OFFSET(Results!$AJ$1,MATCH(A97,Results!$A:$A,0)-1,0)),"")</f>
        <v>2</v>
      </c>
      <c r="G97" s="6" t="str">
        <f t="shared" ca="1" si="1"/>
        <v/>
      </c>
      <c r="H97" t="str">
        <f ca="1">IF(E97="","",OFFSET([1]PGA!$AL$1,MATCH(A97,[1]PGA!$E$1:$E$500,0)-1,0))</f>
        <v/>
      </c>
    </row>
    <row r="98" spans="1:8" x14ac:dyDescent="0.35">
      <c r="A98" t="s">
        <v>194</v>
      </c>
      <c r="B98" s="14" t="s">
        <v>28</v>
      </c>
      <c r="C98" s="15">
        <v>357</v>
      </c>
      <c r="D98" s="15">
        <v>201</v>
      </c>
      <c r="E98" s="16" t="s">
        <v>5</v>
      </c>
      <c r="F98">
        <f ca="1">IFERROR(IF(A98="","",OFFSET(Results!$AJ$1,MATCH(A98,Results!$A:$A,0)-1,0)),"")</f>
        <v>75</v>
      </c>
      <c r="G98" s="6" t="str">
        <f t="shared" ca="1" si="1"/>
        <v/>
      </c>
      <c r="H98" t="str">
        <f ca="1">IF(E98="","",OFFSET([1]PGA!$AL$1,MATCH(A98,[1]PGA!$E$1:$E$500,0)-1,0))</f>
        <v/>
      </c>
    </row>
    <row r="99" spans="1:8" x14ac:dyDescent="0.35">
      <c r="A99" t="s">
        <v>195</v>
      </c>
      <c r="B99" s="14" t="s">
        <v>196</v>
      </c>
      <c r="C99" s="15">
        <v>167</v>
      </c>
      <c r="D99" s="15">
        <v>91</v>
      </c>
      <c r="E99" s="16" t="s">
        <v>5</v>
      </c>
      <c r="F99">
        <f ca="1">IFERROR(IF(A99="","",OFFSET(Results!$AJ$1,MATCH(A99,Results!$A:$A,0)-1,0)),"")</f>
        <v>31</v>
      </c>
      <c r="G99" s="6" t="str">
        <f t="shared" ca="1" si="1"/>
        <v/>
      </c>
      <c r="H99" t="str">
        <f ca="1">IF(E99="","",OFFSET([1]PGA!$AL$1,MATCH(A99,[1]PGA!$E$1:$E$500,0)-1,0))</f>
        <v/>
      </c>
    </row>
    <row r="100" spans="1:8" x14ac:dyDescent="0.35">
      <c r="A100" t="s">
        <v>197</v>
      </c>
      <c r="B100" s="14" t="s">
        <v>198</v>
      </c>
      <c r="C100" s="15">
        <v>104</v>
      </c>
      <c r="D100" s="15">
        <v>91</v>
      </c>
      <c r="E100" s="16" t="s">
        <v>5</v>
      </c>
      <c r="F100">
        <f ca="1">IFERROR(IF(A100="","",OFFSET(Results!$AJ$1,MATCH(A100,Results!$A:$A,0)-1,0)),"")</f>
        <v>31</v>
      </c>
      <c r="G100" s="6" t="str">
        <f t="shared" ca="1" si="1"/>
        <v/>
      </c>
      <c r="H100" t="str">
        <f ca="1">IF(E100="","",OFFSET([1]PGA!$AL$1,MATCH(A100,[1]PGA!$E$1:$E$500,0)-1,0))</f>
        <v/>
      </c>
    </row>
    <row r="101" spans="1:8" x14ac:dyDescent="0.35">
      <c r="A101" t="s">
        <v>199</v>
      </c>
      <c r="B101" s="14" t="s">
        <v>165</v>
      </c>
      <c r="C101" s="15">
        <v>85</v>
      </c>
      <c r="D101" s="15">
        <v>111</v>
      </c>
      <c r="E101" s="16" t="s">
        <v>229</v>
      </c>
      <c r="F101">
        <f ca="1">IFERROR(IF(A101="","",OFFSET(Results!$AJ$1,MATCH(A101,Results!$A:$A,0)-1,0)),"")</f>
        <v>31</v>
      </c>
      <c r="G101" s="6">
        <f t="shared" ca="1" si="1"/>
        <v>-0.3</v>
      </c>
      <c r="H101" t="str">
        <f ca="1">IF(E101="","",OFFSET([1]PGA!$AL$1,MATCH(A101,[1]PGA!$E$1:$E$500,0)-1,0))</f>
        <v>Boyle Sports: 70/1, 10pl, 1/5</v>
      </c>
    </row>
    <row r="102" spans="1:8" x14ac:dyDescent="0.35">
      <c r="A102" t="s">
        <v>200</v>
      </c>
      <c r="B102" s="14" t="s">
        <v>175</v>
      </c>
      <c r="C102" s="15">
        <v>286</v>
      </c>
      <c r="D102" s="15">
        <v>201</v>
      </c>
      <c r="E102" s="16" t="s">
        <v>5</v>
      </c>
      <c r="F102">
        <f ca="1">IFERROR(IF(A102="","",OFFSET(Results!$AJ$1,MATCH(A102,Results!$A:$A,0)-1,0)),"")</f>
        <v>13</v>
      </c>
      <c r="G102" s="6" t="str">
        <f t="shared" ca="1" si="1"/>
        <v/>
      </c>
      <c r="H102" t="str">
        <f ca="1">IF(E102="","",OFFSET([1]PGA!$AL$1,MATCH(A102,[1]PGA!$E$1:$E$500,0)-1,0))</f>
        <v/>
      </c>
    </row>
    <row r="103" spans="1:8" x14ac:dyDescent="0.35">
      <c r="A103" t="s">
        <v>201</v>
      </c>
      <c r="B103" s="14" t="s">
        <v>103</v>
      </c>
      <c r="C103" s="15">
        <v>667</v>
      </c>
      <c r="D103" s="15">
        <v>501</v>
      </c>
      <c r="E103" s="16" t="s">
        <v>5</v>
      </c>
      <c r="F103">
        <f ca="1">IFERROR(IF(A103="","",OFFSET(Results!$AJ$1,MATCH(A103,Results!$A:$A,0)-1,0)),"")</f>
        <v>93</v>
      </c>
      <c r="G103" s="6" t="str">
        <f t="shared" ca="1" si="1"/>
        <v/>
      </c>
      <c r="H103" t="str">
        <f ca="1">IF(E103="","",OFFSET([1]PGA!$AL$1,MATCH(A103,[1]PGA!$E$1:$E$500,0)-1,0))</f>
        <v/>
      </c>
    </row>
    <row r="104" spans="1:8" x14ac:dyDescent="0.35">
      <c r="A104" t="s">
        <v>202</v>
      </c>
      <c r="B104" s="14" t="s">
        <v>203</v>
      </c>
      <c r="C104" s="15">
        <v>33</v>
      </c>
      <c r="D104" s="15">
        <v>24</v>
      </c>
      <c r="E104" s="16" t="s">
        <v>5</v>
      </c>
      <c r="F104">
        <f ca="1">IFERROR(IF(A104="","",OFFSET(Results!$AJ$1,MATCH(A104,Results!$A:$A,0)-1,0)),"")</f>
        <v>11</v>
      </c>
      <c r="G104" s="6" t="str">
        <f t="shared" ca="1" si="1"/>
        <v/>
      </c>
      <c r="H104" t="str">
        <f ca="1">IF(E104="","",OFFSET([1]PGA!$AL$1,MATCH(A104,[1]PGA!$E$1:$E$500,0)-1,0))</f>
        <v/>
      </c>
    </row>
    <row r="105" spans="1:8" x14ac:dyDescent="0.35">
      <c r="A105" t="s">
        <v>204</v>
      </c>
      <c r="B105" s="14" t="s">
        <v>205</v>
      </c>
      <c r="C105" s="15">
        <v>182</v>
      </c>
      <c r="D105" s="15">
        <v>201</v>
      </c>
      <c r="E105" s="16" t="s">
        <v>177</v>
      </c>
      <c r="F105">
        <f ca="1">IFERROR(IF(A105="","",OFFSET(Results!$AJ$1,MATCH(A105,Results!$A:$A,0)-1,0)),"")</f>
        <v>75</v>
      </c>
      <c r="G105" s="6">
        <f t="shared" ca="1" si="1"/>
        <v>-0.1</v>
      </c>
      <c r="H105" t="str">
        <f ca="1">IF(E105="","",OFFSET([1]PGA!$AL$1,MATCH(A105,[1]PGA!$E$1:$E$500,0)-1,0))</f>
        <v>Boyle Sports: 125/1, 10pl, 1/5</v>
      </c>
    </row>
    <row r="106" spans="1:8" x14ac:dyDescent="0.35">
      <c r="A106" t="s">
        <v>206</v>
      </c>
      <c r="B106" s="14" t="s">
        <v>101</v>
      </c>
      <c r="C106" s="15">
        <v>1250</v>
      </c>
      <c r="D106" s="15">
        <v>1001</v>
      </c>
      <c r="E106" s="16" t="s">
        <v>5</v>
      </c>
      <c r="F106">
        <f ca="1">IFERROR(IF(A106="","",OFFSET(Results!$AJ$1,MATCH(A106,Results!$A:$A,0)-1,0)),"")</f>
        <v>13</v>
      </c>
      <c r="G106" s="6" t="str">
        <f t="shared" ca="1" si="1"/>
        <v/>
      </c>
      <c r="H106" t="str">
        <f ca="1">IF(E106="","",OFFSET([1]PGA!$AL$1,MATCH(A106,[1]PGA!$E$1:$E$500,0)-1,0))</f>
        <v/>
      </c>
    </row>
    <row r="107" spans="1:8" x14ac:dyDescent="0.35">
      <c r="A107" t="s">
        <v>207</v>
      </c>
      <c r="B107" s="14" t="s">
        <v>42</v>
      </c>
      <c r="C107" s="15">
        <v>10000</v>
      </c>
      <c r="D107" s="15">
        <v>2001</v>
      </c>
      <c r="E107" s="16" t="s">
        <v>5</v>
      </c>
      <c r="F107">
        <f ca="1">IFERROR(IF(A107="","",OFFSET(Results!$AJ$1,MATCH(A107,Results!$A:$A,0)-1,0)),"")</f>
        <v>93</v>
      </c>
      <c r="G107" s="6" t="str">
        <f t="shared" ca="1" si="1"/>
        <v/>
      </c>
      <c r="H107" t="str">
        <f ca="1">IF(E107="","",OFFSET([1]PGA!$AL$1,MATCH(A107,[1]PGA!$E$1:$E$500,0)-1,0))</f>
        <v/>
      </c>
    </row>
    <row r="108" spans="1:8" x14ac:dyDescent="0.35">
      <c r="A108" t="s">
        <v>208</v>
      </c>
      <c r="B108" s="14" t="s">
        <v>209</v>
      </c>
      <c r="C108" s="15">
        <v>130</v>
      </c>
      <c r="D108" s="15">
        <v>111</v>
      </c>
      <c r="E108" s="16" t="s">
        <v>5</v>
      </c>
      <c r="F108">
        <f ca="1">IFERROR(IF(A108="","",OFFSET(Results!$AJ$1,MATCH(A108,Results!$A:$A,0)-1,0)),"")</f>
        <v>31</v>
      </c>
      <c r="G108" s="6" t="str">
        <f t="shared" ca="1" si="1"/>
        <v/>
      </c>
      <c r="H108" t="str">
        <f ca="1">IF(E108="","",OFFSET([1]PGA!$AL$1,MATCH(A108,[1]PGA!$E$1:$E$500,0)-1,0))</f>
        <v/>
      </c>
    </row>
    <row r="109" spans="1:8" x14ac:dyDescent="0.35">
      <c r="A109" t="s">
        <v>210</v>
      </c>
      <c r="B109" s="14" t="s">
        <v>211</v>
      </c>
      <c r="C109" s="15">
        <v>71</v>
      </c>
      <c r="D109" s="15">
        <v>61</v>
      </c>
      <c r="E109" s="16" t="s">
        <v>5</v>
      </c>
      <c r="F109">
        <f ca="1">IFERROR(IF(A109="","",OFFSET(Results!$AJ$1,MATCH(A109,Results!$A:$A,0)-1,0)),"")</f>
        <v>6</v>
      </c>
      <c r="G109" s="6" t="str">
        <f t="shared" ca="1" si="1"/>
        <v/>
      </c>
      <c r="H109" t="str">
        <f ca="1">IF(E109="","",OFFSET([1]PGA!$AL$1,MATCH(A109,[1]PGA!$E$1:$E$500,0)-1,0))</f>
        <v/>
      </c>
    </row>
    <row r="110" spans="1:8" x14ac:dyDescent="0.35">
      <c r="A110" t="s">
        <v>212</v>
      </c>
      <c r="B110" s="14" t="s">
        <v>64</v>
      </c>
      <c r="C110" s="15">
        <v>345</v>
      </c>
      <c r="D110" s="15">
        <v>181</v>
      </c>
      <c r="E110" s="16" t="s">
        <v>5</v>
      </c>
      <c r="F110">
        <f ca="1">IFERROR(IF(A110="","",OFFSET(Results!$AJ$1,MATCH(A110,Results!$A:$A,0)-1,0)),"")</f>
        <v>40</v>
      </c>
      <c r="G110" s="6" t="str">
        <f t="shared" ca="1" si="1"/>
        <v/>
      </c>
      <c r="H110" t="str">
        <f ca="1">IF(E110="","",OFFSET([1]PGA!$AL$1,MATCH(A110,[1]PGA!$E$1:$E$500,0)-1,0))</f>
        <v/>
      </c>
    </row>
    <row r="111" spans="1:8" x14ac:dyDescent="0.35">
      <c r="A111" t="s">
        <v>213</v>
      </c>
      <c r="B111" s="14" t="s">
        <v>36</v>
      </c>
      <c r="C111" s="15">
        <v>152</v>
      </c>
      <c r="D111" s="15">
        <v>101</v>
      </c>
      <c r="E111" s="16" t="s">
        <v>5</v>
      </c>
      <c r="F111">
        <f ca="1">IFERROR(IF(A111="","",OFFSET(Results!$AJ$1,MATCH(A111,Results!$A:$A,0)-1,0)),"")</f>
        <v>61</v>
      </c>
      <c r="G111" s="6" t="str">
        <f t="shared" ca="1" si="1"/>
        <v/>
      </c>
      <c r="H111" t="str">
        <f ca="1">IF(E111="","",OFFSET([1]PGA!$AL$1,MATCH(A111,[1]PGA!$E$1:$E$500,0)-1,0))</f>
        <v/>
      </c>
    </row>
    <row r="112" spans="1:8" x14ac:dyDescent="0.35">
      <c r="A112" t="s">
        <v>214</v>
      </c>
      <c r="B112" s="14" t="s">
        <v>215</v>
      </c>
      <c r="C112" s="15">
        <v>147</v>
      </c>
      <c r="D112" s="15">
        <v>116</v>
      </c>
      <c r="E112" s="16" t="s">
        <v>5</v>
      </c>
      <c r="F112">
        <f ca="1">IFERROR(IF(A112="","",OFFSET(Results!$AJ$1,MATCH(A112,Results!$A:$A,0)-1,0)),"")</f>
        <v>109</v>
      </c>
      <c r="G112" s="6" t="str">
        <f t="shared" ca="1" si="1"/>
        <v/>
      </c>
      <c r="H112" t="str">
        <f ca="1">IF(E112="","",OFFSET([1]PGA!$AL$1,MATCH(A112,[1]PGA!$E$1:$E$500,0)-1,0))</f>
        <v/>
      </c>
    </row>
    <row r="113" spans="1:8" x14ac:dyDescent="0.35">
      <c r="A113" t="s">
        <v>216</v>
      </c>
      <c r="B113" s="14" t="s">
        <v>182</v>
      </c>
      <c r="C113" s="15">
        <v>2500</v>
      </c>
      <c r="D113" s="15">
        <v>2001</v>
      </c>
      <c r="E113" s="16" t="s">
        <v>5</v>
      </c>
      <c r="F113">
        <f ca="1">IFERROR(IF(A113="","",OFFSET(Results!$AJ$1,MATCH(A113,Results!$A:$A,0)-1,0)),"")</f>
        <v>40</v>
      </c>
      <c r="G113" s="6" t="str">
        <f t="shared" ca="1" si="1"/>
        <v/>
      </c>
      <c r="H113" t="str">
        <f ca="1">IF(E113="","",OFFSET([1]PGA!$AL$1,MATCH(A113,[1]PGA!$E$1:$E$500,0)-1,0))</f>
        <v/>
      </c>
    </row>
    <row r="114" spans="1:8" x14ac:dyDescent="0.35">
      <c r="A114" t="s">
        <v>217</v>
      </c>
      <c r="B114" s="14" t="s">
        <v>218</v>
      </c>
      <c r="C114" s="15">
        <v>95</v>
      </c>
      <c r="D114" s="15">
        <v>111</v>
      </c>
      <c r="E114" s="16" t="s">
        <v>54</v>
      </c>
      <c r="F114">
        <f ca="1">IFERROR(IF(A114="","",OFFSET(Results!$AJ$1,MATCH(A114,Results!$A:$A,0)-1,0)),"")</f>
        <v>40</v>
      </c>
      <c r="G114" s="6">
        <f t="shared" ca="1" si="1"/>
        <v>-0.2</v>
      </c>
      <c r="H114" t="str">
        <f ca="1">IF(E114="","",OFFSET([1]PGA!$AL$1,MATCH(A114,[1]PGA!$E$1:$E$500,0)-1,0))</f>
        <v>Boyle Sports: 70/1, 10pl, 1/5</v>
      </c>
    </row>
    <row r="115" spans="1:8" x14ac:dyDescent="0.35">
      <c r="A115" t="s">
        <v>219</v>
      </c>
      <c r="B115" s="14" t="s">
        <v>125</v>
      </c>
      <c r="C115" s="15">
        <v>108</v>
      </c>
      <c r="D115" s="15">
        <v>111</v>
      </c>
      <c r="E115" s="16" t="s">
        <v>5</v>
      </c>
      <c r="F115">
        <f ca="1">IFERROR(IF(A115="","",OFFSET(Results!$AJ$1,MATCH(A115,Results!$A:$A,0)-1,0)),"")</f>
        <v>55</v>
      </c>
      <c r="G115" s="6" t="str">
        <f t="shared" ca="1" si="1"/>
        <v/>
      </c>
      <c r="H115" t="str">
        <f ca="1">IF(E115="","",OFFSET([1]PGA!$AL$1,MATCH(A115,[1]PGA!$E$1:$E$500,0)-1,0))</f>
        <v/>
      </c>
    </row>
    <row r="116" spans="1:8" x14ac:dyDescent="0.35">
      <c r="A116" t="s">
        <v>220</v>
      </c>
      <c r="B116" s="14" t="s">
        <v>198</v>
      </c>
      <c r="C116" s="15">
        <v>104</v>
      </c>
      <c r="D116" s="15">
        <v>141</v>
      </c>
      <c r="E116" s="16" t="s">
        <v>229</v>
      </c>
      <c r="F116">
        <f ca="1">IFERROR(IF(A116="","",OFFSET(Results!$AJ$1,MATCH(A116,Results!$A:$A,0)-1,0)),"")</f>
        <v>71</v>
      </c>
      <c r="G116" s="6">
        <f t="shared" ca="1" si="1"/>
        <v>-0.3</v>
      </c>
      <c r="H116" t="str">
        <f ca="1">IF(E116="","",OFFSET([1]PGA!$AL$1,MATCH(A116,[1]PGA!$E$1:$E$500,0)-1,0))</f>
        <v>Spreadex: 140/1, 6pl, 1/5</v>
      </c>
    </row>
    <row r="117" spans="1:8" x14ac:dyDescent="0.35">
      <c r="A117" t="s">
        <v>221</v>
      </c>
      <c r="B117" s="14" t="s">
        <v>118</v>
      </c>
      <c r="C117" s="15">
        <v>1111</v>
      </c>
      <c r="D117" s="15">
        <v>1001</v>
      </c>
      <c r="E117" s="16" t="s">
        <v>5</v>
      </c>
      <c r="F117">
        <f ca="1">IFERROR(IF(A117="","",OFFSET(Results!$AJ$1,MATCH(A117,Results!$A:$A,0)-1,0)),"")</f>
        <v>75</v>
      </c>
      <c r="G117" s="6" t="str">
        <f t="shared" ca="1" si="1"/>
        <v/>
      </c>
      <c r="H117" t="str">
        <f ca="1">IF(E117="","",OFFSET([1]PGA!$AL$1,MATCH(A117,[1]PGA!$E$1:$E$500,0)-1,0))</f>
        <v/>
      </c>
    </row>
    <row r="118" spans="1:8" x14ac:dyDescent="0.35">
      <c r="A118" t="s">
        <v>222</v>
      </c>
      <c r="B118" s="14" t="s">
        <v>223</v>
      </c>
      <c r="C118" s="15">
        <v>222</v>
      </c>
      <c r="D118" s="15">
        <v>126</v>
      </c>
      <c r="E118" s="16" t="s">
        <v>5</v>
      </c>
      <c r="F118">
        <f ca="1">IFERROR(IF(A118="","",OFFSET(Results!$AJ$1,MATCH(A118,Results!$A:$A,0)-1,0)),"")</f>
        <v>50</v>
      </c>
      <c r="G118" s="6" t="str">
        <f t="shared" ca="1" si="1"/>
        <v/>
      </c>
      <c r="H118" t="str">
        <f ca="1">IF(E118="","",OFFSET([1]PGA!$AL$1,MATCH(A118,[1]PGA!$E$1:$E$500,0)-1,0))</f>
        <v/>
      </c>
    </row>
    <row r="119" spans="1:8" x14ac:dyDescent="0.35">
      <c r="A119" t="s">
        <v>224</v>
      </c>
      <c r="B119" s="14" t="s">
        <v>83</v>
      </c>
      <c r="C119" s="15">
        <v>833</v>
      </c>
      <c r="D119" s="15">
        <v>751</v>
      </c>
      <c r="E119" s="16" t="s">
        <v>5</v>
      </c>
      <c r="F119">
        <f ca="1">IFERROR(IF(A119="","",OFFSET(Results!$AJ$1,MATCH(A119,Results!$A:$A,0)-1,0)),"")</f>
        <v>70</v>
      </c>
      <c r="G119" s="6" t="str">
        <f t="shared" ca="1" si="1"/>
        <v/>
      </c>
      <c r="H119" t="str">
        <f ca="1">IF(E119="","",OFFSET([1]PGA!$AL$1,MATCH(A119,[1]PGA!$E$1:$E$500,0)-1,0))</f>
        <v/>
      </c>
    </row>
    <row r="120" spans="1:8" x14ac:dyDescent="0.35">
      <c r="A120" t="s">
        <v>225</v>
      </c>
      <c r="B120" s="14" t="s">
        <v>226</v>
      </c>
      <c r="C120" s="15">
        <v>233</v>
      </c>
      <c r="D120" s="15">
        <v>301</v>
      </c>
      <c r="E120" s="16" t="s">
        <v>177</v>
      </c>
      <c r="F120">
        <f ca="1">IFERROR(IF(A120="","",OFFSET(Results!$AJ$1,MATCH(A120,Results!$A:$A,0)-1,0)),"")</f>
        <v>61</v>
      </c>
      <c r="G120" s="6">
        <f t="shared" ca="1" si="1"/>
        <v>-0.1</v>
      </c>
      <c r="H120" t="str">
        <f ca="1">IF(E120="","",OFFSET([1]PGA!$AL$1,MATCH(A120,[1]PGA!$E$1:$E$500,0)-1,0))</f>
        <v>Spreadex: 300/1, 6pl, 1/5</v>
      </c>
    </row>
    <row r="121" spans="1:8" x14ac:dyDescent="0.35">
      <c r="A121" t="s">
        <v>227</v>
      </c>
      <c r="B121" s="14" t="s">
        <v>54</v>
      </c>
      <c r="C121" s="15">
        <v>500</v>
      </c>
      <c r="D121" s="15">
        <v>351</v>
      </c>
      <c r="E121" s="16" t="s">
        <v>5</v>
      </c>
      <c r="F121">
        <f ca="1">IFERROR(IF(A121="","",OFFSET(Results!$AJ$1,MATCH(A121,Results!$A:$A,0)-1,0)),"")</f>
        <v>55</v>
      </c>
      <c r="G121" s="6" t="str">
        <f t="shared" ca="1" si="1"/>
        <v/>
      </c>
      <c r="H121" t="str">
        <f ca="1">IF(E121="","",OFFSET([1]PGA!$AL$1,MATCH(A121,[1]PGA!$E$1:$E$500,0)-1,0))</f>
        <v/>
      </c>
    </row>
    <row r="122" spans="1:8" x14ac:dyDescent="0.35">
      <c r="A122" t="s">
        <v>5</v>
      </c>
      <c r="B122" s="14" t="s">
        <v>5</v>
      </c>
      <c r="C122" s="15" t="s">
        <v>5</v>
      </c>
      <c r="D122" s="15" t="s">
        <v>5</v>
      </c>
      <c r="E122" s="16" t="s">
        <v>5</v>
      </c>
      <c r="F122" t="str">
        <f ca="1">IFERROR(IF(A122="","",OFFSET(Results!$AJ$1,MATCH(A122,Results!$A:$A,0)-1,0)),"")</f>
        <v/>
      </c>
      <c r="G122" s="6" t="str">
        <f t="shared" ca="1" si="1"/>
        <v/>
      </c>
      <c r="H122" t="str">
        <f ca="1">IF(E122="","",OFFSET([1]PGA!$AL$1,MATCH(A122,[1]PGA!$E$1:$E$500,0)-1,0))</f>
        <v/>
      </c>
    </row>
    <row r="123" spans="1:8" x14ac:dyDescent="0.35">
      <c r="A123" t="s">
        <v>5</v>
      </c>
      <c r="B123" s="14" t="s">
        <v>5</v>
      </c>
      <c r="C123" s="15" t="s">
        <v>5</v>
      </c>
      <c r="D123" s="15" t="s">
        <v>5</v>
      </c>
      <c r="E123" s="16" t="s">
        <v>5</v>
      </c>
      <c r="F123" t="str">
        <f ca="1">IFERROR(IF(A123="","",OFFSET(Results!$AJ$1,MATCH(A123,Results!$A:$A,0)-1,0)),"")</f>
        <v/>
      </c>
      <c r="G123" s="6" t="str">
        <f t="shared" ca="1" si="1"/>
        <v/>
      </c>
      <c r="H123" t="str">
        <f ca="1">IF(E123="","",OFFSET([1]PGA!$AL$1,MATCH(A123,[1]PGA!$E$1:$E$500,0)-1,0))</f>
        <v/>
      </c>
    </row>
    <row r="124" spans="1:8" x14ac:dyDescent="0.35">
      <c r="A124" t="s">
        <v>5</v>
      </c>
      <c r="B124" s="14" t="s">
        <v>5</v>
      </c>
      <c r="C124" s="15" t="s">
        <v>5</v>
      </c>
      <c r="D124" s="15" t="s">
        <v>5</v>
      </c>
      <c r="E124" s="16" t="s">
        <v>5</v>
      </c>
      <c r="F124" t="str">
        <f ca="1">IFERROR(IF(A124="","",OFFSET(Results!$AJ$1,MATCH(A124,Results!$A:$A,0)-1,0)),"")</f>
        <v/>
      </c>
      <c r="G124" s="6" t="str">
        <f t="shared" ca="1" si="1"/>
        <v/>
      </c>
      <c r="H124" t="str">
        <f ca="1">IF(E124="","",OFFSET([1]PGA!$AL$1,MATCH(A124,[1]PGA!$E$1:$E$500,0)-1,0))</f>
        <v/>
      </c>
    </row>
    <row r="125" spans="1:8" x14ac:dyDescent="0.35">
      <c r="A125" t="s">
        <v>5</v>
      </c>
      <c r="B125" s="14" t="s">
        <v>5</v>
      </c>
      <c r="C125" s="15" t="s">
        <v>5</v>
      </c>
      <c r="D125" s="15" t="s">
        <v>5</v>
      </c>
      <c r="E125" s="16" t="s">
        <v>5</v>
      </c>
      <c r="F125" t="str">
        <f ca="1">IFERROR(IF(A125="","",OFFSET(Results!$AJ$1,MATCH(A125,Results!$A:$A,0)-1,0)),"")</f>
        <v/>
      </c>
      <c r="G125" s="6" t="str">
        <f t="shared" ca="1" si="1"/>
        <v/>
      </c>
      <c r="H125" t="str">
        <f ca="1">IF(E125="","",OFFSET([1]PGA!$AL$1,MATCH(A125,[1]PGA!$E$1:$E$500,0)-1,0))</f>
        <v/>
      </c>
    </row>
    <row r="126" spans="1:8" x14ac:dyDescent="0.35">
      <c r="A126" t="s">
        <v>5</v>
      </c>
      <c r="B126" s="14" t="s">
        <v>5</v>
      </c>
      <c r="C126" s="15" t="s">
        <v>5</v>
      </c>
      <c r="D126" s="15" t="s">
        <v>5</v>
      </c>
      <c r="E126" s="16" t="s">
        <v>5</v>
      </c>
      <c r="F126" t="str">
        <f ca="1">IFERROR(IF(A126="","",OFFSET(Results!$AJ$1,MATCH(A126,Results!$A:$A,0)-1,0)),"")</f>
        <v/>
      </c>
      <c r="G126" s="6" t="str">
        <f t="shared" ca="1" si="1"/>
        <v/>
      </c>
      <c r="H126" t="str">
        <f ca="1">IF(E126="","",OFFSET([1]PGA!$AL$1,MATCH(A126,[1]PGA!$E$1:$E$500,0)-1,0))</f>
        <v/>
      </c>
    </row>
    <row r="127" spans="1:8" x14ac:dyDescent="0.35">
      <c r="A127" t="s">
        <v>5</v>
      </c>
      <c r="B127" s="14" t="s">
        <v>5</v>
      </c>
      <c r="C127" s="15" t="s">
        <v>5</v>
      </c>
      <c r="D127" s="15" t="s">
        <v>5</v>
      </c>
      <c r="E127" s="16" t="s">
        <v>5</v>
      </c>
      <c r="F127" t="str">
        <f ca="1">IFERROR(IF(A127="","",OFFSET(Results!$AJ$1,MATCH(A127,Results!$A:$A,0)-1,0)),"")</f>
        <v/>
      </c>
      <c r="G127" s="6" t="str">
        <f t="shared" ca="1" si="1"/>
        <v/>
      </c>
      <c r="H127" t="str">
        <f ca="1">IF(E127="","",OFFSET([1]PGA!$AL$1,MATCH(A127,[1]PGA!$E$1:$E$500,0)-1,0))</f>
        <v/>
      </c>
    </row>
    <row r="128" spans="1:8" x14ac:dyDescent="0.35">
      <c r="A128" t="s">
        <v>5</v>
      </c>
      <c r="B128" s="14" t="s">
        <v>5</v>
      </c>
      <c r="C128" s="15" t="s">
        <v>5</v>
      </c>
      <c r="D128" s="15" t="s">
        <v>5</v>
      </c>
      <c r="E128" s="16" t="s">
        <v>5</v>
      </c>
      <c r="F128" t="str">
        <f ca="1">IFERROR(IF(A128="","",OFFSET(Results!$AJ$1,MATCH(A128,Results!$A:$A,0)-1,0)),"")</f>
        <v/>
      </c>
      <c r="G128" s="6" t="str">
        <f t="shared" ca="1" si="1"/>
        <v/>
      </c>
      <c r="H128" t="str">
        <f ca="1">IF(E128="","",OFFSET([1]PGA!$AL$1,MATCH(A128,[1]PGA!$E$1:$E$500,0)-1,0))</f>
        <v/>
      </c>
    </row>
    <row r="129" spans="1:8" x14ac:dyDescent="0.35">
      <c r="A129" t="s">
        <v>5</v>
      </c>
      <c r="B129" s="14" t="s">
        <v>5</v>
      </c>
      <c r="C129" s="15" t="s">
        <v>5</v>
      </c>
      <c r="D129" s="15" t="s">
        <v>5</v>
      </c>
      <c r="E129" s="16" t="s">
        <v>5</v>
      </c>
      <c r="F129" t="str">
        <f ca="1">IFERROR(IF(A129="","",OFFSET(Results!$AJ$1,MATCH(A129,Results!$A:$A,0)-1,0)),"")</f>
        <v/>
      </c>
      <c r="G129" s="6" t="str">
        <f t="shared" ca="1" si="1"/>
        <v/>
      </c>
      <c r="H129" t="str">
        <f ca="1">IF(E129="","",OFFSET([1]PGA!$AL$1,MATCH(A129,[1]PGA!$E$1:$E$500,0)-1,0))</f>
        <v/>
      </c>
    </row>
    <row r="130" spans="1:8" x14ac:dyDescent="0.35">
      <c r="A130" t="s">
        <v>5</v>
      </c>
      <c r="B130" s="14" t="s">
        <v>5</v>
      </c>
      <c r="C130" s="15" t="s">
        <v>5</v>
      </c>
      <c r="D130" s="15" t="s">
        <v>5</v>
      </c>
      <c r="E130" s="16" t="s">
        <v>5</v>
      </c>
      <c r="F130" t="str">
        <f ca="1">IFERROR(IF(A130="","",OFFSET(Results!$AJ$1,MATCH(A130,Results!$A:$A,0)-1,0)),"")</f>
        <v/>
      </c>
      <c r="G130" s="6" t="str">
        <f t="shared" ca="1" si="1"/>
        <v/>
      </c>
      <c r="H130" t="str">
        <f ca="1">IF(E130="","",OFFSET([1]PGA!$AL$1,MATCH(A130,[1]PGA!$E$1:$E$500,0)-1,0))</f>
        <v/>
      </c>
    </row>
    <row r="131" spans="1:8" x14ac:dyDescent="0.35">
      <c r="A131" t="s">
        <v>5</v>
      </c>
      <c r="B131" s="14" t="s">
        <v>5</v>
      </c>
      <c r="C131" s="15" t="s">
        <v>5</v>
      </c>
      <c r="D131" s="15" t="s">
        <v>5</v>
      </c>
      <c r="E131" s="16" t="s">
        <v>5</v>
      </c>
      <c r="F131" t="str">
        <f ca="1">IFERROR(IF(A131="","",OFFSET(Results!$AJ$1,MATCH(A131,Results!$A:$A,0)-1,0)),"")</f>
        <v/>
      </c>
      <c r="G131" s="6" t="str">
        <f t="shared" ref="G131:G169" ca="1" si="2">IF(OR(E131="",F131=""),"",IF(F131=1,(IF(COUNTIFS(F:F,"&lt;="&amp;F131)&lt;=1,1,(1-COUNTIFS(F:F,"&lt;"&amp;F131))/COUNTIFS(F:F,F131)))*50*E131*(1+VALUE(MID(H131,FIND(": ",H131)+2,FIND("/",H131)-FIND(":",H131)-2))-1)+50*E131*(1+VALUE(MID(H131,FIND(": ",H131)+2,FIND("/",H131)-FIND(":",H131)-2))-1)/VALUE(RIGHT(H131,1)),IF(F131&lt;=VALUE(MID(H131,FIND(", ",H131)+2,IF(MID(H131,FIND(", ",H131)+2,1)="1",2,1))),(IF(COUNTIFS(F:F,"&lt;="&amp;F131)&lt;=VALUE(MID(H131,FIND(", ",H131)+2,IF(MID(H131,FIND(", ",H131)+2,1)="1",2,1))),1,(VALUE(MID(H131,FIND(", ",H131)+2,IF(MID(H131,FIND(", ",H131)+2,1)="1",2,1)))-COUNTIFS(F:F,"&lt;"&amp;F131))/COUNTIFS(F:F,F131)))*(50*E131*(1+VALUE(MID(H131,FIND(": ",H131)+2,FIND("/",H131)-FIND(":",H131)-2))-1)/VALUE(RIGHT(H131,1))+50*E131)-(100*E131),-E131*100)))</f>
        <v/>
      </c>
      <c r="H131" t="str">
        <f ca="1">IF(E131="","",OFFSET([1]PGA!$AL$1,MATCH(A131,[1]PGA!$E$1:$E$500,0)-1,0))</f>
        <v/>
      </c>
    </row>
    <row r="132" spans="1:8" x14ac:dyDescent="0.35">
      <c r="A132" t="s">
        <v>5</v>
      </c>
      <c r="B132" s="14" t="s">
        <v>5</v>
      </c>
      <c r="C132" s="15" t="s">
        <v>5</v>
      </c>
      <c r="D132" s="15" t="s">
        <v>5</v>
      </c>
      <c r="E132" s="16" t="s">
        <v>5</v>
      </c>
      <c r="F132" t="str">
        <f ca="1">IFERROR(IF(A132="","",OFFSET(Results!$AJ$1,MATCH(A132,Results!$A:$A,0)-1,0)),"")</f>
        <v/>
      </c>
      <c r="G132" s="6" t="str">
        <f t="shared" ca="1" si="2"/>
        <v/>
      </c>
      <c r="H132" t="str">
        <f ca="1">IF(E132="","",OFFSET([1]PGA!$AL$1,MATCH(A132,[1]PGA!$E$1:$E$500,0)-1,0))</f>
        <v/>
      </c>
    </row>
    <row r="133" spans="1:8" x14ac:dyDescent="0.35">
      <c r="A133" t="s">
        <v>5</v>
      </c>
      <c r="B133" s="14" t="s">
        <v>5</v>
      </c>
      <c r="C133" s="15" t="s">
        <v>5</v>
      </c>
      <c r="D133" s="15" t="s">
        <v>5</v>
      </c>
      <c r="E133" s="16" t="s">
        <v>5</v>
      </c>
      <c r="F133" t="str">
        <f ca="1">IFERROR(IF(A133="","",OFFSET(Results!$AJ$1,MATCH(A133,Results!$A:$A,0)-1,0)),"")</f>
        <v/>
      </c>
      <c r="G133" s="6" t="str">
        <f t="shared" ca="1" si="2"/>
        <v/>
      </c>
      <c r="H133" t="str">
        <f ca="1">IF(E133="","",OFFSET([1]PGA!$AL$1,MATCH(A133,[1]PGA!$E$1:$E$500,0)-1,0))</f>
        <v/>
      </c>
    </row>
    <row r="134" spans="1:8" x14ac:dyDescent="0.35">
      <c r="A134" t="s">
        <v>5</v>
      </c>
      <c r="B134" s="14" t="s">
        <v>5</v>
      </c>
      <c r="C134" s="15" t="s">
        <v>5</v>
      </c>
      <c r="D134" s="15" t="s">
        <v>5</v>
      </c>
      <c r="E134" s="16" t="s">
        <v>5</v>
      </c>
      <c r="F134" t="str">
        <f ca="1">IFERROR(IF(A134="","",OFFSET(Results!$AJ$1,MATCH(A134,Results!$A:$A,0)-1,0)),"")</f>
        <v/>
      </c>
      <c r="G134" s="6" t="str">
        <f t="shared" ca="1" si="2"/>
        <v/>
      </c>
      <c r="H134" t="str">
        <f ca="1">IF(E134="","",OFFSET([1]PGA!$AL$1,MATCH(A134,[1]PGA!$E$1:$E$500,0)-1,0))</f>
        <v/>
      </c>
    </row>
    <row r="135" spans="1:8" x14ac:dyDescent="0.35">
      <c r="A135" t="s">
        <v>5</v>
      </c>
      <c r="B135" s="14" t="s">
        <v>5</v>
      </c>
      <c r="C135" s="15" t="s">
        <v>5</v>
      </c>
      <c r="D135" s="15" t="s">
        <v>5</v>
      </c>
      <c r="E135" s="16" t="s">
        <v>5</v>
      </c>
      <c r="F135" t="str">
        <f ca="1">IFERROR(IF(A135="","",OFFSET(Results!$AJ$1,MATCH(A135,Results!$A:$A,0)-1,0)),"")</f>
        <v/>
      </c>
      <c r="G135" s="6" t="str">
        <f t="shared" ca="1" si="2"/>
        <v/>
      </c>
      <c r="H135" t="str">
        <f ca="1">IF(E135="","",OFFSET([1]PGA!$AL$1,MATCH(A135,[1]PGA!$E$1:$E$500,0)-1,0))</f>
        <v/>
      </c>
    </row>
    <row r="136" spans="1:8" x14ac:dyDescent="0.35">
      <c r="A136" t="s">
        <v>5</v>
      </c>
      <c r="B136" s="14" t="s">
        <v>5</v>
      </c>
      <c r="C136" s="15" t="s">
        <v>5</v>
      </c>
      <c r="D136" s="15" t="s">
        <v>5</v>
      </c>
      <c r="E136" s="16" t="s">
        <v>5</v>
      </c>
      <c r="F136" t="str">
        <f ca="1">IFERROR(IF(A136="","",OFFSET(Results!$AJ$1,MATCH(A136,Results!$A:$A,0)-1,0)),"")</f>
        <v/>
      </c>
      <c r="G136" s="6" t="str">
        <f t="shared" ca="1" si="2"/>
        <v/>
      </c>
      <c r="H136" t="str">
        <f ca="1">IF(E136="","",OFFSET([1]PGA!$AL$1,MATCH(A136,[1]PGA!$E$1:$E$500,0)-1,0))</f>
        <v/>
      </c>
    </row>
    <row r="137" spans="1:8" x14ac:dyDescent="0.35">
      <c r="A137" t="s">
        <v>5</v>
      </c>
      <c r="B137" s="14" t="s">
        <v>5</v>
      </c>
      <c r="C137" s="15" t="s">
        <v>5</v>
      </c>
      <c r="D137" s="15" t="s">
        <v>5</v>
      </c>
      <c r="E137" s="16" t="s">
        <v>5</v>
      </c>
      <c r="F137" t="str">
        <f ca="1">IFERROR(IF(A137="","",OFFSET(Results!$AJ$1,MATCH(A137,Results!$A:$A,0)-1,0)),"")</f>
        <v/>
      </c>
      <c r="G137" s="6" t="str">
        <f t="shared" ca="1" si="2"/>
        <v/>
      </c>
      <c r="H137" t="str">
        <f ca="1">IF(E137="","",OFFSET([1]PGA!$AL$1,MATCH(A137,[1]PGA!$E$1:$E$500,0)-1,0))</f>
        <v/>
      </c>
    </row>
    <row r="138" spans="1:8" x14ac:dyDescent="0.35">
      <c r="A138" t="s">
        <v>5</v>
      </c>
      <c r="B138" s="14" t="s">
        <v>5</v>
      </c>
      <c r="C138" s="15" t="s">
        <v>5</v>
      </c>
      <c r="D138" s="15" t="s">
        <v>5</v>
      </c>
      <c r="E138" s="16" t="s">
        <v>5</v>
      </c>
      <c r="F138" t="str">
        <f ca="1">IFERROR(IF(A138="","",OFFSET(Results!$AJ$1,MATCH(A138,Results!$A:$A,0)-1,0)),"")</f>
        <v/>
      </c>
      <c r="G138" s="6" t="str">
        <f t="shared" ca="1" si="2"/>
        <v/>
      </c>
      <c r="H138" t="str">
        <f ca="1">IF(E138="","",OFFSET([1]PGA!$AL$1,MATCH(A138,[1]PGA!$E$1:$E$500,0)-1,0))</f>
        <v/>
      </c>
    </row>
    <row r="139" spans="1:8" x14ac:dyDescent="0.35">
      <c r="A139" t="s">
        <v>5</v>
      </c>
      <c r="B139" s="14" t="s">
        <v>5</v>
      </c>
      <c r="C139" s="15" t="s">
        <v>5</v>
      </c>
      <c r="D139" s="15" t="s">
        <v>5</v>
      </c>
      <c r="E139" s="16" t="s">
        <v>5</v>
      </c>
      <c r="F139" t="str">
        <f ca="1">IFERROR(IF(A139="","",OFFSET(Results!$AJ$1,MATCH(A139,Results!$A:$A,0)-1,0)),"")</f>
        <v/>
      </c>
      <c r="G139" s="6" t="str">
        <f t="shared" ca="1" si="2"/>
        <v/>
      </c>
      <c r="H139" t="str">
        <f ca="1">IF(E139="","",OFFSET([1]PGA!$AL$1,MATCH(A139,[1]PGA!$E$1:$E$500,0)-1,0))</f>
        <v/>
      </c>
    </row>
    <row r="140" spans="1:8" x14ac:dyDescent="0.35">
      <c r="A140" t="s">
        <v>5</v>
      </c>
      <c r="B140" s="14" t="s">
        <v>5</v>
      </c>
      <c r="C140" s="15" t="s">
        <v>5</v>
      </c>
      <c r="D140" s="15" t="s">
        <v>5</v>
      </c>
      <c r="E140" s="16" t="s">
        <v>5</v>
      </c>
      <c r="F140" t="str">
        <f ca="1">IFERROR(IF(A140="","",OFFSET(Results!$AJ$1,MATCH(A140,Results!$A:$A,0)-1,0)),"")</f>
        <v/>
      </c>
      <c r="G140" s="6" t="str">
        <f t="shared" ca="1" si="2"/>
        <v/>
      </c>
      <c r="H140" t="str">
        <f ca="1">IF(E140="","",OFFSET([1]PGA!$AL$1,MATCH(A140,[1]PGA!$E$1:$E$500,0)-1,0))</f>
        <v/>
      </c>
    </row>
    <row r="141" spans="1:8" x14ac:dyDescent="0.35">
      <c r="A141" t="s">
        <v>5</v>
      </c>
      <c r="B141" s="14" t="s">
        <v>5</v>
      </c>
      <c r="C141" s="15" t="s">
        <v>5</v>
      </c>
      <c r="D141" s="15" t="s">
        <v>5</v>
      </c>
      <c r="E141" s="16" t="s">
        <v>5</v>
      </c>
      <c r="F141" t="str">
        <f ca="1">IFERROR(IF(A141="","",OFFSET(Results!$AJ$1,MATCH(A141,Results!$A:$A,0)-1,0)),"")</f>
        <v/>
      </c>
      <c r="G141" s="6" t="str">
        <f t="shared" ca="1" si="2"/>
        <v/>
      </c>
      <c r="H141" t="str">
        <f ca="1">IF(E141="","",OFFSET([1]PGA!$AL$1,MATCH(A141,[1]PGA!$E$1:$E$500,0)-1,0))</f>
        <v/>
      </c>
    </row>
    <row r="142" spans="1:8" x14ac:dyDescent="0.35">
      <c r="A142" t="s">
        <v>5</v>
      </c>
      <c r="B142" s="14" t="s">
        <v>5</v>
      </c>
      <c r="C142" s="15" t="s">
        <v>5</v>
      </c>
      <c r="D142" s="15" t="s">
        <v>5</v>
      </c>
      <c r="E142" s="16" t="s">
        <v>5</v>
      </c>
      <c r="F142" t="str">
        <f ca="1">IFERROR(IF(A142="","",OFFSET(Results!$AJ$1,MATCH(A142,Results!$A:$A,0)-1,0)),"")</f>
        <v/>
      </c>
      <c r="G142" s="6" t="str">
        <f t="shared" ca="1" si="2"/>
        <v/>
      </c>
      <c r="H142" t="str">
        <f ca="1">IF(E142="","",OFFSET([1]PGA!$AL$1,MATCH(A142,[1]PGA!$E$1:$E$500,0)-1,0))</f>
        <v/>
      </c>
    </row>
    <row r="143" spans="1:8" x14ac:dyDescent="0.35">
      <c r="A143" t="s">
        <v>5</v>
      </c>
      <c r="B143" s="14" t="s">
        <v>5</v>
      </c>
      <c r="C143" s="15" t="s">
        <v>5</v>
      </c>
      <c r="D143" s="15" t="s">
        <v>5</v>
      </c>
      <c r="E143" s="16" t="s">
        <v>5</v>
      </c>
      <c r="F143" t="str">
        <f ca="1">IFERROR(IF(A143="","",OFFSET(Results!$AJ$1,MATCH(A143,Results!$A:$A,0)-1,0)),"")</f>
        <v/>
      </c>
      <c r="G143" s="6" t="str">
        <f t="shared" ca="1" si="2"/>
        <v/>
      </c>
      <c r="H143" t="str">
        <f ca="1">IF(E143="","",OFFSET([1]PGA!$AL$1,MATCH(A143,[1]PGA!$E$1:$E$500,0)-1,0))</f>
        <v/>
      </c>
    </row>
    <row r="144" spans="1:8" x14ac:dyDescent="0.35">
      <c r="A144" t="s">
        <v>5</v>
      </c>
      <c r="B144" s="14" t="s">
        <v>5</v>
      </c>
      <c r="C144" s="15" t="s">
        <v>5</v>
      </c>
      <c r="D144" s="15" t="s">
        <v>5</v>
      </c>
      <c r="E144" s="16" t="s">
        <v>5</v>
      </c>
      <c r="F144" t="str">
        <f ca="1">IFERROR(IF(A144="","",OFFSET(Results!$AJ$1,MATCH(A144,Results!$A:$A,0)-1,0)),"")</f>
        <v/>
      </c>
      <c r="G144" s="6" t="str">
        <f t="shared" ca="1" si="2"/>
        <v/>
      </c>
      <c r="H144" t="str">
        <f ca="1">IF(E144="","",OFFSET([1]PGA!$AL$1,MATCH(A144,[1]PGA!$E$1:$E$500,0)-1,0))</f>
        <v/>
      </c>
    </row>
    <row r="145" spans="1:8" x14ac:dyDescent="0.35">
      <c r="A145" t="s">
        <v>5</v>
      </c>
      <c r="B145" s="14" t="s">
        <v>5</v>
      </c>
      <c r="C145" s="15" t="s">
        <v>5</v>
      </c>
      <c r="D145" s="15" t="s">
        <v>5</v>
      </c>
      <c r="E145" s="16" t="s">
        <v>5</v>
      </c>
      <c r="F145" t="str">
        <f ca="1">IFERROR(IF(A145="","",OFFSET(Results!$AJ$1,MATCH(A145,Results!$A:$A,0)-1,0)),"")</f>
        <v/>
      </c>
      <c r="G145" s="6" t="str">
        <f t="shared" ca="1" si="2"/>
        <v/>
      </c>
      <c r="H145" t="str">
        <f ca="1">IF(E145="","",OFFSET([1]PGA!$AL$1,MATCH(A145,[1]PGA!$E$1:$E$500,0)-1,0))</f>
        <v/>
      </c>
    </row>
    <row r="146" spans="1:8" x14ac:dyDescent="0.35">
      <c r="A146" t="s">
        <v>5</v>
      </c>
      <c r="B146" s="14" t="s">
        <v>5</v>
      </c>
      <c r="C146" s="15" t="s">
        <v>5</v>
      </c>
      <c r="D146" s="15" t="s">
        <v>5</v>
      </c>
      <c r="E146" s="16" t="s">
        <v>5</v>
      </c>
      <c r="F146" t="str">
        <f ca="1">IFERROR(IF(A146="","",OFFSET(Results!$AJ$1,MATCH(A146,Results!$A:$A,0)-1,0)),"")</f>
        <v/>
      </c>
      <c r="G146" s="6" t="str">
        <f t="shared" ca="1" si="2"/>
        <v/>
      </c>
      <c r="H146" t="str">
        <f ca="1">IF(E146="","",OFFSET([1]PGA!$AL$1,MATCH(A146,[1]PGA!$E$1:$E$500,0)-1,0))</f>
        <v/>
      </c>
    </row>
    <row r="147" spans="1:8" x14ac:dyDescent="0.35">
      <c r="A147" t="s">
        <v>5</v>
      </c>
      <c r="B147" s="14" t="s">
        <v>5</v>
      </c>
      <c r="C147" s="15" t="s">
        <v>5</v>
      </c>
      <c r="D147" s="15" t="s">
        <v>5</v>
      </c>
      <c r="E147" s="16" t="s">
        <v>5</v>
      </c>
      <c r="F147" t="str">
        <f ca="1">IFERROR(IF(A147="","",OFFSET(Results!$AJ$1,MATCH(A147,Results!$A:$A,0)-1,0)),"")</f>
        <v/>
      </c>
      <c r="G147" s="6" t="str">
        <f t="shared" ca="1" si="2"/>
        <v/>
      </c>
      <c r="H147" t="str">
        <f ca="1">IF(E147="","",OFFSET([1]PGA!$AL$1,MATCH(A147,[1]PGA!$E$1:$E$500,0)-1,0))</f>
        <v/>
      </c>
    </row>
    <row r="148" spans="1:8" x14ac:dyDescent="0.35">
      <c r="A148" t="s">
        <v>5</v>
      </c>
      <c r="B148" s="14" t="s">
        <v>5</v>
      </c>
      <c r="C148" s="15" t="s">
        <v>5</v>
      </c>
      <c r="D148" s="15" t="s">
        <v>5</v>
      </c>
      <c r="E148" s="16" t="s">
        <v>5</v>
      </c>
      <c r="F148" t="str">
        <f ca="1">IFERROR(IF(A148="","",OFFSET(Results!$AJ$1,MATCH(A148,Results!$A:$A,0)-1,0)),"")</f>
        <v/>
      </c>
      <c r="G148" s="6" t="str">
        <f t="shared" ca="1" si="2"/>
        <v/>
      </c>
      <c r="H148" t="str">
        <f ca="1">IF(E148="","",OFFSET([1]PGA!$AL$1,MATCH(A148,[1]PGA!$E$1:$E$500,0)-1,0))</f>
        <v/>
      </c>
    </row>
    <row r="149" spans="1:8" x14ac:dyDescent="0.35">
      <c r="A149" t="s">
        <v>5</v>
      </c>
      <c r="B149" s="14" t="s">
        <v>5</v>
      </c>
      <c r="C149" s="15" t="s">
        <v>5</v>
      </c>
      <c r="D149" s="15" t="s">
        <v>5</v>
      </c>
      <c r="E149" s="16" t="s">
        <v>5</v>
      </c>
      <c r="F149" t="str">
        <f ca="1">IFERROR(IF(A149="","",OFFSET(Results!$AJ$1,MATCH(A149,Results!$A:$A,0)-1,0)),"")</f>
        <v/>
      </c>
      <c r="G149" s="6" t="str">
        <f t="shared" ca="1" si="2"/>
        <v/>
      </c>
      <c r="H149" t="str">
        <f ca="1">IF(E149="","",OFFSET([1]PGA!$AL$1,MATCH(A149,[1]PGA!$E$1:$E$500,0)-1,0))</f>
        <v/>
      </c>
    </row>
    <row r="150" spans="1:8" x14ac:dyDescent="0.35">
      <c r="A150" t="s">
        <v>5</v>
      </c>
      <c r="B150" s="14" t="s">
        <v>5</v>
      </c>
      <c r="C150" s="15" t="s">
        <v>5</v>
      </c>
      <c r="D150" s="15" t="s">
        <v>5</v>
      </c>
      <c r="E150" s="16" t="s">
        <v>5</v>
      </c>
      <c r="F150" t="str">
        <f ca="1">IFERROR(IF(A150="","",OFFSET(Results!$AJ$1,MATCH(A150,Results!$A:$A,0)-1,0)),"")</f>
        <v/>
      </c>
      <c r="G150" s="6" t="str">
        <f t="shared" ca="1" si="2"/>
        <v/>
      </c>
      <c r="H150" t="str">
        <f ca="1">IF(E150="","",OFFSET([1]PGA!$AL$1,MATCH(A150,[1]PGA!$E$1:$E$500,0)-1,0))</f>
        <v/>
      </c>
    </row>
    <row r="151" spans="1:8" x14ac:dyDescent="0.35">
      <c r="A151" t="s">
        <v>5</v>
      </c>
      <c r="B151" s="14" t="s">
        <v>5</v>
      </c>
      <c r="C151" s="15" t="s">
        <v>5</v>
      </c>
      <c r="D151" s="15" t="s">
        <v>5</v>
      </c>
      <c r="E151" s="16" t="s">
        <v>5</v>
      </c>
      <c r="F151" t="str">
        <f ca="1">IFERROR(IF(A151="","",OFFSET(Results!$AJ$1,MATCH(A151,Results!$A:$A,0)-1,0)),"")</f>
        <v/>
      </c>
      <c r="G151" s="6" t="str">
        <f t="shared" ca="1" si="2"/>
        <v/>
      </c>
      <c r="H151" t="str">
        <f ca="1">IF(E151="","",OFFSET([1]PGA!$AL$1,MATCH(A151,[1]PGA!$E$1:$E$500,0)-1,0))</f>
        <v/>
      </c>
    </row>
    <row r="152" spans="1:8" x14ac:dyDescent="0.35">
      <c r="A152" t="s">
        <v>5</v>
      </c>
      <c r="B152" s="14" t="s">
        <v>5</v>
      </c>
      <c r="C152" s="15" t="s">
        <v>5</v>
      </c>
      <c r="D152" s="15" t="s">
        <v>5</v>
      </c>
      <c r="E152" s="16" t="s">
        <v>5</v>
      </c>
      <c r="F152" t="str">
        <f ca="1">IFERROR(IF(A152="","",OFFSET(Results!$AJ$1,MATCH(A152,Results!$A:$A,0)-1,0)),"")</f>
        <v/>
      </c>
      <c r="G152" s="6" t="str">
        <f t="shared" ca="1" si="2"/>
        <v/>
      </c>
      <c r="H152" t="str">
        <f ca="1">IF(E152="","",OFFSET([1]PGA!$AL$1,MATCH(A152,[1]PGA!$E$1:$E$500,0)-1,0))</f>
        <v/>
      </c>
    </row>
    <row r="153" spans="1:8" x14ac:dyDescent="0.35">
      <c r="A153" t="s">
        <v>5</v>
      </c>
      <c r="B153" s="14" t="s">
        <v>5</v>
      </c>
      <c r="C153" s="15" t="s">
        <v>5</v>
      </c>
      <c r="D153" s="15" t="s">
        <v>5</v>
      </c>
      <c r="E153" s="16" t="s">
        <v>5</v>
      </c>
      <c r="F153" t="str">
        <f ca="1">IFERROR(IF(A153="","",OFFSET(Results!$AJ$1,MATCH(A153,Results!$A:$A,0)-1,0)),"")</f>
        <v/>
      </c>
      <c r="G153" s="6" t="str">
        <f t="shared" ca="1" si="2"/>
        <v/>
      </c>
      <c r="H153" t="str">
        <f ca="1">IF(E153="","",OFFSET([1]PGA!$AL$1,MATCH(A153,[1]PGA!$E$1:$E$500,0)-1,0))</f>
        <v/>
      </c>
    </row>
    <row r="154" spans="1:8" x14ac:dyDescent="0.35">
      <c r="A154" t="s">
        <v>5</v>
      </c>
      <c r="B154" s="14" t="s">
        <v>5</v>
      </c>
      <c r="C154" s="15" t="s">
        <v>5</v>
      </c>
      <c r="D154" s="15" t="s">
        <v>5</v>
      </c>
      <c r="E154" s="16" t="s">
        <v>5</v>
      </c>
      <c r="F154" t="str">
        <f ca="1">IFERROR(IF(A154="","",OFFSET(Results!$AJ$1,MATCH(A154,Results!$A:$A,0)-1,0)),"")</f>
        <v/>
      </c>
      <c r="G154" s="6" t="str">
        <f t="shared" ca="1" si="2"/>
        <v/>
      </c>
      <c r="H154" t="str">
        <f ca="1">IF(E154="","",OFFSET([1]PGA!$AL$1,MATCH(A154,[1]PGA!$E$1:$E$500,0)-1,0))</f>
        <v/>
      </c>
    </row>
    <row r="155" spans="1:8" x14ac:dyDescent="0.35">
      <c r="A155" t="s">
        <v>5</v>
      </c>
      <c r="B155" s="14" t="s">
        <v>5</v>
      </c>
      <c r="C155" s="15" t="s">
        <v>5</v>
      </c>
      <c r="D155" s="15" t="s">
        <v>5</v>
      </c>
      <c r="E155" s="16" t="s">
        <v>5</v>
      </c>
      <c r="F155" t="str">
        <f ca="1">IFERROR(IF(A155="","",OFFSET(Results!$AJ$1,MATCH(A155,Results!$A:$A,0)-1,0)),"")</f>
        <v/>
      </c>
      <c r="G155" s="6" t="str">
        <f t="shared" ca="1" si="2"/>
        <v/>
      </c>
      <c r="H155" t="str">
        <f ca="1">IF(E155="","",OFFSET([1]PGA!$AL$1,MATCH(A155,[1]PGA!$E$1:$E$500,0)-1,0))</f>
        <v/>
      </c>
    </row>
    <row r="156" spans="1:8" x14ac:dyDescent="0.35">
      <c r="A156" t="s">
        <v>5</v>
      </c>
      <c r="B156" s="14" t="s">
        <v>5</v>
      </c>
      <c r="C156" s="15" t="s">
        <v>5</v>
      </c>
      <c r="D156" s="15" t="s">
        <v>5</v>
      </c>
      <c r="E156" s="16" t="s">
        <v>5</v>
      </c>
      <c r="F156" t="str">
        <f ca="1">IFERROR(IF(A156="","",OFFSET(Results!$AJ$1,MATCH(A156,Results!$A:$A,0)-1,0)),"")</f>
        <v/>
      </c>
      <c r="G156" s="6" t="str">
        <f t="shared" ca="1" si="2"/>
        <v/>
      </c>
      <c r="H156" t="str">
        <f ca="1">IF(E156="","",OFFSET([1]PGA!$AL$1,MATCH(A156,[1]PGA!$E$1:$E$500,0)-1,0))</f>
        <v/>
      </c>
    </row>
    <row r="157" spans="1:8" x14ac:dyDescent="0.35">
      <c r="A157" t="s">
        <v>5</v>
      </c>
      <c r="B157" s="14" t="s">
        <v>5</v>
      </c>
      <c r="C157" s="15" t="s">
        <v>5</v>
      </c>
      <c r="D157" s="15" t="s">
        <v>5</v>
      </c>
      <c r="E157" s="16" t="s">
        <v>5</v>
      </c>
      <c r="F157" t="str">
        <f ca="1">IFERROR(IF(A157="","",OFFSET(Results!$AJ$1,MATCH(A157,Results!$A:$A,0)-1,0)),"")</f>
        <v/>
      </c>
      <c r="G157" s="6" t="str">
        <f t="shared" ca="1" si="2"/>
        <v/>
      </c>
      <c r="H157" t="str">
        <f ca="1">IF(E157="","",OFFSET([1]PGA!$AL$1,MATCH(A157,[1]PGA!$E$1:$E$500,0)-1,0))</f>
        <v/>
      </c>
    </row>
    <row r="158" spans="1:8" x14ac:dyDescent="0.35">
      <c r="A158" t="s">
        <v>5</v>
      </c>
      <c r="B158" s="14" t="s">
        <v>5</v>
      </c>
      <c r="C158" s="15" t="s">
        <v>5</v>
      </c>
      <c r="D158" s="15" t="s">
        <v>5</v>
      </c>
      <c r="E158" s="16" t="s">
        <v>5</v>
      </c>
      <c r="F158" t="str">
        <f ca="1">IFERROR(IF(A158="","",OFFSET(Results!$AJ$1,MATCH(A158,Results!$A:$A,0)-1,0)),"")</f>
        <v/>
      </c>
      <c r="G158" s="6" t="str">
        <f t="shared" ca="1" si="2"/>
        <v/>
      </c>
      <c r="H158" t="str">
        <f ca="1">IF(E158="","",OFFSET([1]PGA!$AL$1,MATCH(A158,[1]PGA!$E$1:$E$500,0)-1,0))</f>
        <v/>
      </c>
    </row>
    <row r="159" spans="1:8" x14ac:dyDescent="0.35">
      <c r="A159" t="s">
        <v>5</v>
      </c>
      <c r="B159" s="14" t="s">
        <v>5</v>
      </c>
      <c r="C159" s="15" t="s">
        <v>5</v>
      </c>
      <c r="D159" s="15" t="s">
        <v>5</v>
      </c>
      <c r="E159" s="16" t="s">
        <v>5</v>
      </c>
      <c r="F159" t="str">
        <f ca="1">IFERROR(IF(A159="","",OFFSET(Results!$AJ$1,MATCH(A159,Results!$A:$A,0)-1,0)),"")</f>
        <v/>
      </c>
      <c r="G159" s="6" t="str">
        <f t="shared" ca="1" si="2"/>
        <v/>
      </c>
      <c r="H159" t="str">
        <f ca="1">IF(E159="","",OFFSET([1]PGA!$AL$1,MATCH(A159,[1]PGA!$E$1:$E$500,0)-1,0))</f>
        <v/>
      </c>
    </row>
    <row r="160" spans="1:8" x14ac:dyDescent="0.35">
      <c r="A160" t="s">
        <v>5</v>
      </c>
      <c r="B160" s="14" t="s">
        <v>5</v>
      </c>
      <c r="C160" s="15" t="s">
        <v>5</v>
      </c>
      <c r="D160" s="15" t="s">
        <v>5</v>
      </c>
      <c r="E160" s="16" t="s">
        <v>5</v>
      </c>
      <c r="F160" t="str">
        <f ca="1">IFERROR(IF(A160="","",OFFSET(Results!$AJ$1,MATCH(A160,Results!$A:$A,0)-1,0)),"")</f>
        <v/>
      </c>
      <c r="G160" s="6" t="str">
        <f t="shared" ca="1" si="2"/>
        <v/>
      </c>
      <c r="H160" t="str">
        <f ca="1">IF(E160="","",OFFSET([1]PGA!$AL$1,MATCH(A160,[1]PGA!$E$1:$E$500,0)-1,0))</f>
        <v/>
      </c>
    </row>
    <row r="161" spans="1:8" x14ac:dyDescent="0.35">
      <c r="A161" t="s">
        <v>5</v>
      </c>
      <c r="B161" s="14" t="s">
        <v>5</v>
      </c>
      <c r="C161" s="15" t="s">
        <v>5</v>
      </c>
      <c r="D161" s="15" t="s">
        <v>5</v>
      </c>
      <c r="E161" s="16" t="s">
        <v>5</v>
      </c>
      <c r="F161" t="str">
        <f ca="1">IFERROR(IF(A161="","",OFFSET(Results!$AJ$1,MATCH(A161,Results!$A:$A,0)-1,0)),"")</f>
        <v/>
      </c>
      <c r="G161" s="6" t="str">
        <f t="shared" ca="1" si="2"/>
        <v/>
      </c>
      <c r="H161" t="str">
        <f ca="1">IF(E161="","",OFFSET([1]PGA!$AL$1,MATCH(A161,[1]PGA!$E$1:$E$500,0)-1,0))</f>
        <v/>
      </c>
    </row>
    <row r="162" spans="1:8" x14ac:dyDescent="0.35">
      <c r="A162" t="s">
        <v>5</v>
      </c>
      <c r="B162" s="14" t="s">
        <v>5</v>
      </c>
      <c r="C162" s="15" t="s">
        <v>5</v>
      </c>
      <c r="D162" s="15" t="s">
        <v>5</v>
      </c>
      <c r="E162" s="16" t="s">
        <v>5</v>
      </c>
      <c r="F162" t="str">
        <f ca="1">IFERROR(IF(A162="","",OFFSET(Results!$AJ$1,MATCH(A162,Results!$A:$A,0)-1,0)),"")</f>
        <v/>
      </c>
      <c r="G162" s="6" t="str">
        <f t="shared" ca="1" si="2"/>
        <v/>
      </c>
      <c r="H162" t="str">
        <f ca="1">IF(E162="","",OFFSET([1]PGA!$AL$1,MATCH(A162,[1]PGA!$E$1:$E$500,0)-1,0))</f>
        <v/>
      </c>
    </row>
    <row r="163" spans="1:8" x14ac:dyDescent="0.35">
      <c r="A163" t="s">
        <v>5</v>
      </c>
      <c r="B163" s="14" t="s">
        <v>5</v>
      </c>
      <c r="C163" s="15" t="s">
        <v>5</v>
      </c>
      <c r="D163" s="15" t="s">
        <v>5</v>
      </c>
      <c r="E163" s="16" t="s">
        <v>5</v>
      </c>
      <c r="F163" t="str">
        <f ca="1">IFERROR(IF(A163="","",OFFSET(Results!$AJ$1,MATCH(A163,Results!$A:$A,0)-1,0)),"")</f>
        <v/>
      </c>
      <c r="G163" s="6" t="str">
        <f t="shared" ca="1" si="2"/>
        <v/>
      </c>
      <c r="H163" t="str">
        <f ca="1">IF(E163="","",OFFSET([1]PGA!$AL$1,MATCH(A163,[1]PGA!$E$1:$E$500,0)-1,0))</f>
        <v/>
      </c>
    </row>
    <row r="164" spans="1:8" x14ac:dyDescent="0.35">
      <c r="A164" t="s">
        <v>5</v>
      </c>
      <c r="B164" s="14" t="s">
        <v>5</v>
      </c>
      <c r="C164" s="15" t="s">
        <v>5</v>
      </c>
      <c r="D164" s="15" t="s">
        <v>5</v>
      </c>
      <c r="E164" s="16" t="s">
        <v>5</v>
      </c>
      <c r="F164" t="str">
        <f ca="1">IFERROR(IF(A164="","",OFFSET(Results!$AJ$1,MATCH(A164,Results!$A:$A,0)-1,0)),"")</f>
        <v/>
      </c>
      <c r="G164" s="6" t="str">
        <f t="shared" ca="1" si="2"/>
        <v/>
      </c>
      <c r="H164" t="str">
        <f ca="1">IF(E164="","",OFFSET([1]PGA!$AL$1,MATCH(A164,[1]PGA!$E$1:$E$500,0)-1,0))</f>
        <v/>
      </c>
    </row>
    <row r="165" spans="1:8" x14ac:dyDescent="0.35">
      <c r="A165" t="s">
        <v>5</v>
      </c>
      <c r="B165" s="14" t="s">
        <v>5</v>
      </c>
      <c r="C165" s="15" t="s">
        <v>5</v>
      </c>
      <c r="D165" s="15" t="s">
        <v>5</v>
      </c>
      <c r="E165" s="16" t="s">
        <v>5</v>
      </c>
      <c r="F165" t="str">
        <f ca="1">IFERROR(IF(A165="","",OFFSET(Results!$AJ$1,MATCH(A165,Results!$A:$A,0)-1,0)),"")</f>
        <v/>
      </c>
      <c r="G165" s="6" t="str">
        <f t="shared" ca="1" si="2"/>
        <v/>
      </c>
      <c r="H165" t="str">
        <f ca="1">IF(E165="","",OFFSET([1]PGA!$AL$1,MATCH(A165,[1]PGA!$E$1:$E$500,0)-1,0))</f>
        <v/>
      </c>
    </row>
    <row r="166" spans="1:8" x14ac:dyDescent="0.35">
      <c r="A166" t="s">
        <v>5</v>
      </c>
      <c r="B166" s="14" t="s">
        <v>5</v>
      </c>
      <c r="C166" s="15" t="s">
        <v>5</v>
      </c>
      <c r="D166" s="15" t="s">
        <v>5</v>
      </c>
      <c r="E166" s="16" t="s">
        <v>5</v>
      </c>
      <c r="F166" t="str">
        <f ca="1">IFERROR(IF(A166="","",OFFSET(Results!$AJ$1,MATCH(A166,Results!$A:$A,0)-1,0)),"")</f>
        <v/>
      </c>
      <c r="G166" s="6" t="str">
        <f t="shared" ca="1" si="2"/>
        <v/>
      </c>
      <c r="H166" t="str">
        <f ca="1">IF(E166="","",OFFSET([1]PGA!$AL$1,MATCH(A166,[1]PGA!$E$1:$E$500,0)-1,0))</f>
        <v/>
      </c>
    </row>
    <row r="167" spans="1:8" x14ac:dyDescent="0.35">
      <c r="A167" t="s">
        <v>5</v>
      </c>
      <c r="B167" s="14" t="s">
        <v>5</v>
      </c>
      <c r="C167" s="15" t="s">
        <v>5</v>
      </c>
      <c r="D167" s="15" t="s">
        <v>5</v>
      </c>
      <c r="E167" s="16" t="s">
        <v>5</v>
      </c>
      <c r="F167" t="str">
        <f ca="1">IFERROR(IF(A167="","",OFFSET(Results!$AJ$1,MATCH(A167,Results!$A:$A,0)-1,0)),"")</f>
        <v/>
      </c>
      <c r="G167" s="6" t="str">
        <f t="shared" ca="1" si="2"/>
        <v/>
      </c>
      <c r="H167" t="str">
        <f ca="1">IF(E167="","",OFFSET([1]PGA!$AL$1,MATCH(A167,[1]PGA!$E$1:$E$500,0)-1,0))</f>
        <v/>
      </c>
    </row>
    <row r="168" spans="1:8" x14ac:dyDescent="0.35">
      <c r="A168" t="s">
        <v>5</v>
      </c>
      <c r="B168" s="14" t="s">
        <v>5</v>
      </c>
      <c r="C168" s="15" t="s">
        <v>5</v>
      </c>
      <c r="D168" s="15" t="s">
        <v>5</v>
      </c>
      <c r="E168" s="16" t="s">
        <v>5</v>
      </c>
      <c r="F168" t="str">
        <f ca="1">IFERROR(IF(A168="","",OFFSET(Results!$AJ$1,MATCH(A168,Results!$A:$A,0)-1,0)),"")</f>
        <v/>
      </c>
      <c r="G168" s="6" t="str">
        <f t="shared" ca="1" si="2"/>
        <v/>
      </c>
      <c r="H168" t="str">
        <f ca="1">IF(E168="","",OFFSET([1]PGA!$AL$1,MATCH(A168,[1]PGA!$E$1:$E$500,0)-1,0))</f>
        <v/>
      </c>
    </row>
    <row r="169" spans="1:8" x14ac:dyDescent="0.35">
      <c r="A169" t="s">
        <v>5</v>
      </c>
      <c r="B169" s="14" t="s">
        <v>5</v>
      </c>
      <c r="C169" s="15" t="s">
        <v>5</v>
      </c>
      <c r="D169" s="15" t="s">
        <v>5</v>
      </c>
      <c r="E169" s="16" t="s">
        <v>5</v>
      </c>
      <c r="F169" t="str">
        <f ca="1">IFERROR(IF(A169="","",OFFSET(Results!$AJ$1,MATCH(A169,Results!$A:$A,0)-1,0)),"")</f>
        <v/>
      </c>
      <c r="G169" s="6" t="str">
        <f t="shared" ca="1" si="2"/>
        <v/>
      </c>
      <c r="H169" t="str">
        <f ca="1">IF(E169="","",OFFSET([1]PGA!$AL$1,MATCH(A169,[1]PGA!$E$1:$E$500,0)-1,0))</f>
        <v/>
      </c>
    </row>
  </sheetData>
  <conditionalFormatting sqref="G2:G169">
    <cfRule type="cellIs" dxfId="3" priority="1" stopIfTrue="1" operator="greaterThan">
      <formula>0</formula>
    </cfRule>
  </conditionalFormatting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19C56E-7696-4307-A9DE-B1CEEB752A02}">
  <sheetPr codeName="Sheet12"/>
  <dimension ref="A1:V241"/>
  <sheetViews>
    <sheetView workbookViewId="0">
      <pane xSplit="1" ySplit="1" topLeftCell="B2" activePane="bottomRight" state="frozen"/>
      <selection sqref="A1:IV65536"/>
      <selection pane="topRight" sqref="A1:IV65536"/>
      <selection pane="bottomLeft" sqref="A1:IV65536"/>
      <selection pane="bottomRight"/>
    </sheetView>
  </sheetViews>
  <sheetFormatPr defaultRowHeight="14.5" x14ac:dyDescent="0.35"/>
  <cols>
    <col min="1" max="1" width="20.7265625" customWidth="1"/>
    <col min="2" max="2" width="9.26953125" customWidth="1"/>
    <col min="5" max="5" width="9.26953125" style="17" customWidth="1"/>
    <col min="6" max="6" width="9.26953125" customWidth="1"/>
    <col min="8" max="10" width="9.26953125" customWidth="1"/>
    <col min="13" max="13" width="20.7265625" customWidth="1"/>
    <col min="17" max="17" width="9.26953125" style="17" customWidth="1"/>
    <col min="21" max="21" width="9.26953125" customWidth="1"/>
  </cols>
  <sheetData>
    <row r="1" spans="1:22" x14ac:dyDescent="0.35">
      <c r="A1" t="s">
        <v>6</v>
      </c>
      <c r="B1" t="s">
        <v>7</v>
      </c>
      <c r="C1" t="s">
        <v>8</v>
      </c>
      <c r="D1" t="s">
        <v>9</v>
      </c>
      <c r="E1" s="17" t="s">
        <v>10</v>
      </c>
      <c r="F1" t="s">
        <v>11</v>
      </c>
      <c r="G1" t="s">
        <v>12</v>
      </c>
      <c r="H1" t="s">
        <v>13</v>
      </c>
      <c r="I1" t="s">
        <v>21</v>
      </c>
      <c r="J1" s="1" t="s">
        <v>18</v>
      </c>
      <c r="L1" t="s">
        <v>14</v>
      </c>
      <c r="M1" t="s">
        <v>6</v>
      </c>
      <c r="N1" t="s">
        <v>7</v>
      </c>
      <c r="O1" t="s">
        <v>8</v>
      </c>
      <c r="P1" t="s">
        <v>9</v>
      </c>
      <c r="Q1" s="17" t="s">
        <v>10</v>
      </c>
      <c r="R1" t="s">
        <v>11</v>
      </c>
      <c r="S1" t="s">
        <v>12</v>
      </c>
      <c r="T1" t="s">
        <v>13</v>
      </c>
      <c r="U1" t="s">
        <v>21</v>
      </c>
      <c r="V1" s="1" t="s">
        <v>18</v>
      </c>
    </row>
    <row r="2" spans="1:22" x14ac:dyDescent="0.35">
      <c r="A2" t="str">
        <f>IF(Win!A2="","",Win!A2)</f>
        <v>A.J. Ewart</v>
      </c>
      <c r="B2">
        <f>IF(Win!B2="","",VALUE(Win!B2))</f>
        <v>2.0000000000000001E-4</v>
      </c>
      <c r="C2">
        <f>IF(Win!C2="","",Win!C2)</f>
        <v>5000</v>
      </c>
      <c r="D2">
        <f>IF(Win!D2="","",Win!D2)</f>
        <v>1001</v>
      </c>
      <c r="E2" s="17" t="str">
        <f t="shared" ref="E2:E65" si="0">IF(D2="","",IF(ROUND((B2*(D2-1)-(1-B2))/(D2-1),3)&lt;=0,"",ROUND((B2*(D2-1)-(1-B2))/(D2-1),3)))</f>
        <v/>
      </c>
      <c r="F2" t="str">
        <f t="array" ref="F2">IF(E2="","",RANK(E2, $E$2:$E$241) + COUNTIFS($E$2:$E$241, E2, $D$2:$D$241, "&lt;"&amp;D2) + COUNTIFS($E$2:$E$241, E2, $D$2:$D$241, D2, $A$2:$A$241, "&lt;"&amp;A2))</f>
        <v/>
      </c>
      <c r="G2">
        <f ca="1">IF(Win!F2="","",Win!F2)</f>
        <v>99</v>
      </c>
      <c r="H2" s="6" t="str">
        <f ca="1">IF(OR(F2="",G2="",F2&gt;3),"",IF(G2=1,(IF(COUNTIFS(G:G,"&lt;="&amp;G2)&lt;=1,1,(1-COUNTIFS(G:G,"&lt;"&amp;G2))/COUNTIFS(G:G,G2)))*(1+VALUE(MID(J2,FIND(": ",J2)+2,FIND("/",J2)-FIND(":",J2)-2))-1)+(1+VALUE(MID(J2,FIND(": ",J2)+2,FIND("/",J2)-FIND(":",J2)-2))-1)/VALUE(RIGHT(J2,1)),IF(G2&lt;=VALUE(MID(J2,FIND(", ",J2)+2,IF(MID(J2,FIND(", ",J2)+2,1)="1",2,1))),(IF(COUNTIFS(G:G,"&lt;="&amp;G2)&lt;=VALUE(MID(J2,FIND(", ",J2)+2,IF(MID(J2,FIND(", ",J2)+2,1)="1",2,1))),1,(VALUE(MID(J2,FIND(", ",J2)+2,IF(MID(J2,FIND(", ",J2)+2,1)="1",2,1)))-COUNTIFS(G:G,"&lt;"&amp;G2))/COUNTIFS(G:G,G2)))*(1*(1+VALUE(MID(J2,FIND(": ",J2)+2,FIND("/",J2)-FIND(":",J2)-2))-1)/VALUE(RIGHT(J2,1))+1)-2,-2)))</f>
        <v/>
      </c>
      <c r="I2" s="6" t="str">
        <f ca="1">IF(OR(E2="",G2=""),"",IF(G2=1,(IF(COUNTIFS(G:G,"&lt;="&amp;G2)&lt;=1,1,(1-COUNTIFS(G:G,"&lt;"&amp;G2))/COUNTIFS(G:G,G2)))*(1+VALUE(MID(J2,FIND(": ",J2)+2,FIND("/",J2)-FIND(":",J2)-2))-1)+(1+VALUE(MID(J2,FIND(": ",J2)+2,FIND("/",J2)-FIND(":",J2)-2))-1)/VALUE(RIGHT(J2,1)),IF(G2&lt;=VALUE(MID(J2,FIND(", ",J2)+2,IF(MID(J2,FIND(", ",J2)+2,1)="1",2,1))),(IF(COUNTIFS(G:G,"&lt;="&amp;G2)&lt;=VALUE(MID(J2,FIND(", ",J2)+2,IF(MID(J2,FIND(", ",J2)+2,1)="1",2,1))),1,(VALUE(MID(J2,FIND(", ",J2)+2,IF(MID(J2,FIND(", ",J2)+2,1)="1",2,1)))-COUNTIFS(G:G,"&lt;"&amp;G2))/COUNTIFS(G:G,G2)))*(1*(1+VALUE(MID(J2,FIND(": ",J2)+2,FIND("/",J2)-FIND(":",J2)-2))-1)/VALUE(RIGHT(J2,1))+1)-2,-2)))</f>
        <v/>
      </c>
      <c r="J2" t="str">
        <f>IF(F2="","",Win!H2)</f>
        <v/>
      </c>
      <c r="M2" t="str">
        <f>IF(FRL!A2="","",FRL!A2)</f>
        <v>A.J. Ewart</v>
      </c>
      <c r="N2" t="str">
        <f>IF(FRL!B2="","",FRL!B2)</f>
        <v>0.13%</v>
      </c>
      <c r="O2">
        <f>IF(FRL!C2="","",FRL!C2)</f>
        <v>769</v>
      </c>
      <c r="P2">
        <f>IF(FRL!D2="","",FRL!D2)</f>
        <v>251</v>
      </c>
      <c r="Q2" s="17" t="str">
        <f>IF(P2="","",IF(ROUND((N2*(P2-1)-(1-N2))/(P2-1),3)&lt;=0,"",ROUND((N2*(P2-1)-(1-N2))/(P2-1),3)))</f>
        <v/>
      </c>
      <c r="R2" t="str">
        <f t="array" ref="R2">IF(Q2="","",RANK(Q2, $Q$2:$Q$241) + COUNTIFS($Q$2:$Q$241, Q2, $P$2:$P$241, "&lt;"&amp;P2) + COUNTIFS($Q$2:$Q$241, Q2, $P$2:$P$241, P2, $M$2:$M$241, "&lt;"&amp;M2))</f>
        <v/>
      </c>
      <c r="S2">
        <f ca="1">IF(FRL!F2="","",FRL!F2)</f>
        <v>101</v>
      </c>
      <c r="T2" s="6" t="str">
        <f ca="1">IF(OR(R2="",S2="",R2&gt;3),"",IF(S2=1,(IF(COUNTIFS(S:S,"&lt;="&amp;S2)&lt;=1,1,(1-COUNTIFS(S:S,"&lt;"&amp;S2))/COUNTIFS(S:S,S2)))*(1+VALUE(MID(V2,FIND(": ",V2)+2,FIND("/",V2)-FIND(":",V2)-2))-1)+(1+VALUE(MID(V2,FIND(": ",V2)+2,FIND("/",V2)-FIND(":",V2)-2))-1)/VALUE(RIGHT(V2,1)),IF(S2&lt;=VALUE(MID(V2,FIND(", ",V2)+2,IF(MID(V2,FIND(", ",V2)+2,1)="1",2,1))),(IF(COUNTIFS(S:S,"&lt;="&amp;S2)&lt;=VALUE(MID(V2,FIND(", ",V2)+2,IF(MID(V2,FIND(", ",V2)+2,1)="1",2,1))),1,(VALUE(MID(V2,FIND(", ",V2)+2,IF(MID(V2,FIND(", ",V2)+2,1)="1",2,1)))-COUNTIFS(S:S,"&lt;"&amp;S2))/COUNTIFS(S:S,S2)))*(1*(1+VALUE(MID(V2,FIND(": ",V2)+2,FIND("/",V2)-FIND(":",V2)-2))-1)/VALUE(RIGHT(V2,1))+1)-2,-2)))</f>
        <v/>
      </c>
      <c r="U2" s="6" t="str">
        <f ca="1">IF(OR(Q2="",S2=""),"",IF(S2=1,(IF(COUNTIFS(S:S,"&lt;="&amp;S2)&lt;=1,1,(1-COUNTIFS(S:S,"&lt;"&amp;S2))/COUNTIFS(S:S,S2)))*(1+VALUE(MID(V2,FIND(": ",V2)+2,FIND("/",V2)-FIND(":",V2)-2))-1)+(1+VALUE(MID(V2,FIND(": ",V2)+2,FIND("/",V2)-FIND(":",V2)-2))-1)/VALUE(RIGHT(V2,1)),IF(S2&lt;=VALUE(MID(V2,FIND(", ",V2)+2,IF(MID(V2,FIND(", ",V2)+2,1)="1",2,1))),(IF(COUNTIFS(S:S,"&lt;="&amp;S2)&lt;=VALUE(MID(V2,FIND(", ",V2)+2,IF(MID(V2,FIND(", ",V2)+2,1)="1",2,1))),1,(VALUE(MID(V2,FIND(", ",V2)+2,IF(MID(V2,FIND(", ",V2)+2,1)="1",2,1)))-COUNTIFS(S:S,"&lt;"&amp;S2))/COUNTIFS(S:S,S2)))*(1*(1+VALUE(MID(V2,FIND(": ",V2)+2,FIND("/",V2)-FIND(":",V2)-2))-1)/VALUE(RIGHT(V2,1))+1)-2,-2)))</f>
        <v/>
      </c>
      <c r="V2" t="str">
        <f>IF(R2="","",FRL!H2)</f>
        <v/>
      </c>
    </row>
    <row r="3" spans="1:22" x14ac:dyDescent="0.35">
      <c r="A3" t="str">
        <f>IF(Win!A3="","",Win!A3)</f>
        <v>Aaron Rai</v>
      </c>
      <c r="B3">
        <f>IF(Win!B3="","",VALUE(Win!B3))</f>
        <v>1.6400000000000001E-2</v>
      </c>
      <c r="C3">
        <f>IF(Win!C3="","",Win!C3)</f>
        <v>61</v>
      </c>
      <c r="D3">
        <f>IF(Win!D3="","",Win!D3)</f>
        <v>41</v>
      </c>
      <c r="E3" s="17" t="str">
        <f t="shared" si="0"/>
        <v/>
      </c>
      <c r="F3" t="str">
        <f t="array" ref="F3">IF(E3="","",RANK(E3, $E$2:$E$241) + COUNTIFS($E$2:$E$241, E3, $D$2:$D$241, "&lt;"&amp;D3) + COUNTIFS($E$2:$E$241, E3, $D$2:$D$241, D3, $A$2:$A$241, "&lt;"&amp;A3))</f>
        <v/>
      </c>
      <c r="G3">
        <f ca="1">IF(Win!F3="","",Win!F3)</f>
        <v>50</v>
      </c>
      <c r="H3" s="6" t="str">
        <f t="shared" ref="H3:H66" ca="1" si="1">IF(OR(F3="",G3="",F3&gt;3),"",IF(G3=1,(IF(COUNTIFS(G:G,"&lt;="&amp;G3)&lt;=1,1,(1-COUNTIFS(G:G,"&lt;"&amp;G3))/COUNTIFS(G:G,G3)))*(1+VALUE(MID(J3,FIND(": ",J3)+2,FIND("/",J3)-FIND(":",J3)-2))-1)+(1+VALUE(MID(J3,FIND(": ",J3)+2,FIND("/",J3)-FIND(":",J3)-2))-1)/VALUE(RIGHT(J3,1)),IF(G3&lt;=VALUE(MID(J3,FIND(", ",J3)+2,IF(MID(J3,FIND(", ",J3)+2,1)="1",2,1))),(IF(COUNTIFS(G:G,"&lt;="&amp;G3)&lt;=VALUE(MID(J3,FIND(", ",J3)+2,IF(MID(J3,FIND(", ",J3)+2,1)="1",2,1))),1,(VALUE(MID(J3,FIND(", ",J3)+2,IF(MID(J3,FIND(", ",J3)+2,1)="1",2,1)))-COUNTIFS(G:G,"&lt;"&amp;G3))/COUNTIFS(G:G,G3)))*(1*(1+VALUE(MID(J3,FIND(": ",J3)+2,FIND("/",J3)-FIND(":",J3)-2))-1)/VALUE(RIGHT(J3,1))+1)-2,-2)))</f>
        <v/>
      </c>
      <c r="I3" s="6" t="str">
        <f t="shared" ref="I3:I66" ca="1" si="2">IF(OR(E3="",G3=""),"",IF(G3=1,(IF(COUNTIFS(G:G,"&lt;="&amp;G3)&lt;=1,1,(1-COUNTIFS(G:G,"&lt;"&amp;G3))/COUNTIFS(G:G,G3)))*(1+VALUE(MID(J3,FIND(": ",J3)+2,FIND("/",J3)-FIND(":",J3)-2))-1)+(1+VALUE(MID(J3,FIND(": ",J3)+2,FIND("/",J3)-FIND(":",J3)-2))-1)/VALUE(RIGHT(J3,1)),IF(G3&lt;=VALUE(MID(J3,FIND(", ",J3)+2,IF(MID(J3,FIND(", ",J3)+2,1)="1",2,1))),(IF(COUNTIFS(G:G,"&lt;="&amp;G3)&lt;=VALUE(MID(J3,FIND(", ",J3)+2,IF(MID(J3,FIND(", ",J3)+2,1)="1",2,1))),1,(VALUE(MID(J3,FIND(", ",J3)+2,IF(MID(J3,FIND(", ",J3)+2,1)="1",2,1)))-COUNTIFS(G:G,"&lt;"&amp;G3))/COUNTIFS(G:G,G3)))*(1*(1+VALUE(MID(J3,FIND(": ",J3)+2,FIND("/",J3)-FIND(":",J3)-2))-1)/VALUE(RIGHT(J3,1))+1)-2,-2)))</f>
        <v/>
      </c>
      <c r="J3" t="str">
        <f>IF(F3="","",Win!H3)</f>
        <v/>
      </c>
      <c r="M3" t="str">
        <f>IF(FRL!A3="","",FRL!A3)</f>
        <v>Aaron Rai</v>
      </c>
      <c r="N3" t="str">
        <f>IF(FRL!B3="","",FRL!B3)</f>
        <v>1.52%</v>
      </c>
      <c r="O3">
        <f>IF(FRL!C3="","",FRL!C3)</f>
        <v>66</v>
      </c>
      <c r="P3">
        <f>IF(FRL!D3="","",FRL!D3)</f>
        <v>51</v>
      </c>
      <c r="Q3" s="17" t="str">
        <f t="shared" ref="Q3:Q66" si="3">IF(P3="","",IF(ROUND((N3*(P3-1)-(1-N3))/(P3-1),3)&lt;=0,"",ROUND((N3*(P3-1)-(1-N3))/(P3-1),3)))</f>
        <v/>
      </c>
      <c r="R3" t="str">
        <f t="array" ref="R3">IF(Q3="","",RANK(Q3, $Q$2:$Q$241) + COUNTIFS($Q$2:$Q$241, Q3, $P$2:$P$241, "&lt;"&amp;P3) + COUNTIFS($Q$2:$Q$241, Q3, $P$2:$P$241, P3, $M$2:$M$241, "&lt;"&amp;M3))</f>
        <v/>
      </c>
      <c r="S3">
        <f ca="1">IF(FRL!F3="","",FRL!F3)</f>
        <v>59</v>
      </c>
      <c r="T3" s="6" t="str">
        <f t="shared" ref="T3:T66" ca="1" si="4">IF(OR(R3="",S3="",R3&gt;3),"",IF(S3=1,(IF(COUNTIFS(S:S,"&lt;="&amp;S3)&lt;=1,1,(1-COUNTIFS(S:S,"&lt;"&amp;S3))/COUNTIFS(S:S,S3)))*(1+VALUE(MID(V3,FIND(": ",V3)+2,FIND("/",V3)-FIND(":",V3)-2))-1)+(1+VALUE(MID(V3,FIND(": ",V3)+2,FIND("/",V3)-FIND(":",V3)-2))-1)/VALUE(RIGHT(V3,1)),IF(S3&lt;=VALUE(MID(V3,FIND(", ",V3)+2,IF(MID(V3,FIND(", ",V3)+2,1)="1",2,1))),(IF(COUNTIFS(S:S,"&lt;="&amp;S3)&lt;=VALUE(MID(V3,FIND(", ",V3)+2,IF(MID(V3,FIND(", ",V3)+2,1)="1",2,1))),1,(VALUE(MID(V3,FIND(", ",V3)+2,IF(MID(V3,FIND(", ",V3)+2,1)="1",2,1)))-COUNTIFS(S:S,"&lt;"&amp;S3))/COUNTIFS(S:S,S3)))*(1*(1+VALUE(MID(V3,FIND(": ",V3)+2,FIND("/",V3)-FIND(":",V3)-2))-1)/VALUE(RIGHT(V3,1))+1)-2,-2)))</f>
        <v/>
      </c>
      <c r="U3" s="6" t="str">
        <f t="shared" ref="U3:U66" ca="1" si="5">IF(OR(Q3="",S3=""),"",IF(S3=1,(IF(COUNTIFS(S:S,"&lt;="&amp;S3)&lt;=1,1,(1-COUNTIFS(S:S,"&lt;"&amp;S3))/COUNTIFS(S:S,S3)))*(1+VALUE(MID(V3,FIND(": ",V3)+2,FIND("/",V3)-FIND(":",V3)-2))-1)+(1+VALUE(MID(V3,FIND(": ",V3)+2,FIND("/",V3)-FIND(":",V3)-2))-1)/VALUE(RIGHT(V3,1)),IF(S3&lt;=VALUE(MID(V3,FIND(", ",V3)+2,IF(MID(V3,FIND(", ",V3)+2,1)="1",2,1))),(IF(COUNTIFS(S:S,"&lt;="&amp;S3)&lt;=VALUE(MID(V3,FIND(", ",V3)+2,IF(MID(V3,FIND(", ",V3)+2,1)="1",2,1))),1,(VALUE(MID(V3,FIND(", ",V3)+2,IF(MID(V3,FIND(", ",V3)+2,1)="1",2,1)))-COUNTIFS(S:S,"&lt;"&amp;S3))/COUNTIFS(S:S,S3)))*(1*(1+VALUE(MID(V3,FIND(": ",V3)+2,FIND("/",V3)-FIND(":",V3)-2))-1)/VALUE(RIGHT(V3,1))+1)-2,-2)))</f>
        <v/>
      </c>
      <c r="V3" t="str">
        <f>IF(R3="","",FRL!H3)</f>
        <v/>
      </c>
    </row>
    <row r="4" spans="1:22" x14ac:dyDescent="0.35">
      <c r="A4" t="str">
        <f>IF(Win!A4="","",Win!A4)</f>
        <v>Adam Schenk</v>
      </c>
      <c r="B4">
        <f>IF(Win!B4="","",VALUE(Win!B4))</f>
        <v>2.8E-3</v>
      </c>
      <c r="C4">
        <f>IF(Win!C4="","",Win!C4)</f>
        <v>357</v>
      </c>
      <c r="D4">
        <f>IF(Win!D4="","",Win!D4)</f>
        <v>276</v>
      </c>
      <c r="E4" s="17" t="str">
        <f t="shared" si="0"/>
        <v/>
      </c>
      <c r="F4" t="str">
        <f t="array" ref="F4">IF(E4="","",RANK(E4, $E$2:$E$241) + COUNTIFS($E$2:$E$241, E4, $D$2:$D$241, "&lt;"&amp;D4) + COUNTIFS($E$2:$E$241, E4, $D$2:$D$241, D4, $A$2:$A$241, "&lt;"&amp;A4))</f>
        <v/>
      </c>
      <c r="G4">
        <f ca="1">IF(Win!F4="","",Win!F4)</f>
        <v>115</v>
      </c>
      <c r="H4" s="6" t="str">
        <f t="shared" ca="1" si="1"/>
        <v/>
      </c>
      <c r="I4" s="6" t="str">
        <f t="shared" ca="1" si="2"/>
        <v/>
      </c>
      <c r="J4" t="str">
        <f>IF(F4="","",Win!H4)</f>
        <v/>
      </c>
      <c r="M4" t="str">
        <f>IF(FRL!A4="","",FRL!A4)</f>
        <v>Adam Schenk</v>
      </c>
      <c r="N4" t="str">
        <f>IF(FRL!B4="","",FRL!B4)</f>
        <v>0.64%</v>
      </c>
      <c r="O4">
        <f>IF(FRL!C4="","",FRL!C4)</f>
        <v>156</v>
      </c>
      <c r="P4">
        <f>IF(FRL!D4="","",FRL!D4)</f>
        <v>111</v>
      </c>
      <c r="Q4" s="17" t="str">
        <f t="shared" si="3"/>
        <v/>
      </c>
      <c r="R4" t="str">
        <f t="array" ref="R4">IF(Q4="","",RANK(Q4, $Q$2:$Q$241) + COUNTIFS($Q$2:$Q$241, Q4, $P$2:$P$241, "&lt;"&amp;P4) + COUNTIFS($Q$2:$Q$241, Q4, $P$2:$P$241, P4, $M$2:$M$241, "&lt;"&amp;M4))</f>
        <v/>
      </c>
      <c r="S4">
        <f ca="1">IF(FRL!F4="","",FRL!F4)</f>
        <v>92</v>
      </c>
      <c r="T4" s="6" t="str">
        <f t="shared" ca="1" si="4"/>
        <v/>
      </c>
      <c r="U4" s="6" t="str">
        <f t="shared" ca="1" si="5"/>
        <v/>
      </c>
      <c r="V4" t="str">
        <f>IF(R4="","",FRL!H4)</f>
        <v/>
      </c>
    </row>
    <row r="5" spans="1:22" x14ac:dyDescent="0.35">
      <c r="A5" t="str">
        <f>IF(Win!A5="","",Win!A5)</f>
        <v>Adam Scott</v>
      </c>
      <c r="B5">
        <f>IF(Win!B5="","",VALUE(Win!B5))</f>
        <v>1.44E-2</v>
      </c>
      <c r="C5">
        <f>IF(Win!C5="","",Win!C5)</f>
        <v>69</v>
      </c>
      <c r="D5">
        <f>IF(Win!D5="","",Win!D5)</f>
        <v>51</v>
      </c>
      <c r="E5" s="17" t="str">
        <f t="shared" si="0"/>
        <v/>
      </c>
      <c r="F5" t="str">
        <f t="array" ref="F5">IF(E5="","",RANK(E5, $E$2:$E$241) + COUNTIFS($E$2:$E$241, E5, $D$2:$D$241, "&lt;"&amp;D5) + COUNTIFS($E$2:$E$241, E5, $D$2:$D$241, D5, $A$2:$A$241, "&lt;"&amp;A5))</f>
        <v/>
      </c>
      <c r="G5">
        <f ca="1">IF(Win!F5="","",Win!F5)</f>
        <v>40</v>
      </c>
      <c r="H5" s="6" t="str">
        <f t="shared" ca="1" si="1"/>
        <v/>
      </c>
      <c r="I5" s="6" t="str">
        <f t="shared" ca="1" si="2"/>
        <v/>
      </c>
      <c r="J5" t="str">
        <f>IF(F5="","",Win!H5)</f>
        <v/>
      </c>
      <c r="M5" t="str">
        <f>IF(FRL!A5="","",FRL!A5)</f>
        <v>Adam Scott</v>
      </c>
      <c r="N5" t="str">
        <f>IF(FRL!B5="","",FRL!B5)</f>
        <v>1.46%</v>
      </c>
      <c r="O5">
        <f>IF(FRL!C5="","",FRL!C5)</f>
        <v>68</v>
      </c>
      <c r="P5">
        <f>IF(FRL!D5="","",FRL!D5)</f>
        <v>56</v>
      </c>
      <c r="Q5" s="17" t="str">
        <f t="shared" si="3"/>
        <v/>
      </c>
      <c r="R5" t="str">
        <f t="array" ref="R5">IF(Q5="","",RANK(Q5, $Q$2:$Q$241) + COUNTIFS($Q$2:$Q$241, Q5, $P$2:$P$241, "&lt;"&amp;P5) + COUNTIFS($Q$2:$Q$241, Q5, $P$2:$P$241, P5, $M$2:$M$241, "&lt;"&amp;M5))</f>
        <v/>
      </c>
      <c r="S5">
        <f ca="1">IF(FRL!F5="","",FRL!F5)</f>
        <v>29</v>
      </c>
      <c r="T5" s="6" t="str">
        <f t="shared" ca="1" si="4"/>
        <v/>
      </c>
      <c r="U5" s="6" t="str">
        <f t="shared" ca="1" si="5"/>
        <v/>
      </c>
      <c r="V5" t="str">
        <f>IF(R5="","",FRL!H5)</f>
        <v/>
      </c>
    </row>
    <row r="6" spans="1:22" x14ac:dyDescent="0.35">
      <c r="A6" t="str">
        <f>IF(Win!A6="","",Win!A6)</f>
        <v>Adam Svensson</v>
      </c>
      <c r="B6">
        <f>IF(Win!B6="","",VALUE(Win!B6))</f>
        <v>2.0999999999999999E-3</v>
      </c>
      <c r="C6">
        <f>IF(Win!C6="","",Win!C6)</f>
        <v>476</v>
      </c>
      <c r="D6">
        <f>IF(Win!D6="","",Win!D6)</f>
        <v>176</v>
      </c>
      <c r="E6" s="17" t="str">
        <f t="shared" si="0"/>
        <v/>
      </c>
      <c r="F6" t="str">
        <f t="array" ref="F6">IF(E6="","",RANK(E6, $E$2:$E$241) + COUNTIFS($E$2:$E$241, E6, $D$2:$D$241, "&lt;"&amp;D6) + COUNTIFS($E$2:$E$241, E6, $D$2:$D$241, D6, $A$2:$A$241, "&lt;"&amp;A6))</f>
        <v/>
      </c>
      <c r="G6">
        <f ca="1">IF(Win!F6="","",Win!F6)</f>
        <v>40</v>
      </c>
      <c r="H6" s="6" t="str">
        <f t="shared" ca="1" si="1"/>
        <v/>
      </c>
      <c r="I6" s="6" t="str">
        <f t="shared" ca="1" si="2"/>
        <v/>
      </c>
      <c r="J6" t="str">
        <f>IF(F6="","",Win!H6)</f>
        <v/>
      </c>
      <c r="M6" t="str">
        <f>IF(FRL!A6="","",FRL!A6)</f>
        <v>Adam Svensson</v>
      </c>
      <c r="N6" t="str">
        <f>IF(FRL!B6="","",FRL!B6)</f>
        <v>0.39%</v>
      </c>
      <c r="O6">
        <f>IF(FRL!C6="","",FRL!C6)</f>
        <v>256</v>
      </c>
      <c r="P6">
        <f>IF(FRL!D6="","",FRL!D6)</f>
        <v>126</v>
      </c>
      <c r="Q6" s="17" t="str">
        <f t="shared" si="3"/>
        <v/>
      </c>
      <c r="R6" t="str">
        <f t="array" ref="R6">IF(Q6="","",RANK(Q6, $Q$2:$Q$241) + COUNTIFS($Q$2:$Q$241, Q6, $P$2:$P$241, "&lt;"&amp;P6) + COUNTIFS($Q$2:$Q$241, Q6, $P$2:$P$241, P6, $M$2:$M$241, "&lt;"&amp;M6))</f>
        <v/>
      </c>
      <c r="S6">
        <f ca="1">IF(FRL!F6="","",FRL!F6)</f>
        <v>10</v>
      </c>
      <c r="T6" s="6" t="str">
        <f t="shared" ca="1" si="4"/>
        <v/>
      </c>
      <c r="U6" s="6" t="str">
        <f t="shared" ca="1" si="5"/>
        <v/>
      </c>
      <c r="V6" t="str">
        <f>IF(R6="","",FRL!H6)</f>
        <v/>
      </c>
    </row>
    <row r="7" spans="1:22" x14ac:dyDescent="0.35">
      <c r="A7" t="str">
        <f>IF(Win!A7="","",Win!A7)</f>
        <v>Adrien Dumont de Chassart</v>
      </c>
      <c r="B7">
        <f>IF(Win!B7="","",VALUE(Win!B7))</f>
        <v>3.8999999999999998E-3</v>
      </c>
      <c r="C7">
        <f>IF(Win!C7="","",Win!C7)</f>
        <v>256</v>
      </c>
      <c r="D7">
        <f>IF(Win!D7="","",Win!D7)</f>
        <v>181</v>
      </c>
      <c r="E7" s="17" t="str">
        <f t="shared" si="0"/>
        <v/>
      </c>
      <c r="F7" t="str">
        <f t="array" ref="F7">IF(E7="","",RANK(E7, $E$2:$E$241) + COUNTIFS($E$2:$E$241, E7, $D$2:$D$241, "&lt;"&amp;D7) + COUNTIFS($E$2:$E$241, E7, $D$2:$D$241, D7, $A$2:$A$241, "&lt;"&amp;A7))</f>
        <v/>
      </c>
      <c r="G7">
        <f ca="1">IF(Win!F7="","",Win!F7)</f>
        <v>24</v>
      </c>
      <c r="H7" s="6" t="str">
        <f t="shared" ca="1" si="1"/>
        <v/>
      </c>
      <c r="I7" s="6" t="str">
        <f t="shared" ca="1" si="2"/>
        <v/>
      </c>
      <c r="J7" t="str">
        <f>IF(F7="","",Win!H7)</f>
        <v/>
      </c>
      <c r="M7" t="str">
        <f>IF(FRL!A7="","",FRL!A7)</f>
        <v>Adrien Dumont de Chassart</v>
      </c>
      <c r="N7" t="str">
        <f>IF(FRL!B7="","",FRL!B7)</f>
        <v>0.48%</v>
      </c>
      <c r="O7">
        <f>IF(FRL!C7="","",FRL!C7)</f>
        <v>208</v>
      </c>
      <c r="P7">
        <f>IF(FRL!D7="","",FRL!D7)</f>
        <v>111</v>
      </c>
      <c r="Q7" s="17" t="str">
        <f t="shared" si="3"/>
        <v/>
      </c>
      <c r="R7" t="str">
        <f t="array" ref="R7">IF(Q7="","",RANK(Q7, $Q$2:$Q$241) + COUNTIFS($Q$2:$Q$241, Q7, $P$2:$P$241, "&lt;"&amp;P7) + COUNTIFS($Q$2:$Q$241, Q7, $P$2:$P$241, P7, $M$2:$M$241, "&lt;"&amp;M7))</f>
        <v/>
      </c>
      <c r="S7">
        <f ca="1">IF(FRL!F7="","",FRL!F7)</f>
        <v>7</v>
      </c>
      <c r="T7" s="6" t="str">
        <f t="shared" ca="1" si="4"/>
        <v/>
      </c>
      <c r="U7" s="6" t="str">
        <f t="shared" ca="1" si="5"/>
        <v/>
      </c>
      <c r="V7" t="str">
        <f>IF(R7="","",FRL!H7)</f>
        <v/>
      </c>
    </row>
    <row r="8" spans="1:22" x14ac:dyDescent="0.35">
      <c r="A8" t="str">
        <f>IF(Win!A8="","",Win!A8)</f>
        <v>Adrien Saddier</v>
      </c>
      <c r="B8">
        <f>IF(Win!B8="","",VALUE(Win!B8))</f>
        <v>6.6E-3</v>
      </c>
      <c r="C8">
        <f>IF(Win!C8="","",Win!C8)</f>
        <v>152</v>
      </c>
      <c r="D8">
        <f>IF(Win!D8="","",Win!D8)</f>
        <v>176</v>
      </c>
      <c r="E8" s="17">
        <f t="shared" si="0"/>
        <v>1E-3</v>
      </c>
      <c r="F8">
        <f t="array" ref="F8">IF(E8="","",RANK(E8, $E$2:$E$241) + COUNTIFS($E$2:$E$241, E8, $D$2:$D$241, "&lt;"&amp;D8) + COUNTIFS($E$2:$E$241, E8, $D$2:$D$241, D8, $A$2:$A$241, "&lt;"&amp;A8))</f>
        <v>11</v>
      </c>
      <c r="G8">
        <f ca="1">IF(Win!F8="","",Win!F8)</f>
        <v>93</v>
      </c>
      <c r="H8" s="6" t="str">
        <f t="shared" ca="1" si="1"/>
        <v/>
      </c>
      <c r="I8" s="6">
        <f t="shared" ca="1" si="2"/>
        <v>-2</v>
      </c>
      <c r="J8" t="str">
        <f ca="1">IF(F8="","",Win!H8)</f>
        <v>Spreadex: 175/1, 6pl, 1/5</v>
      </c>
      <c r="M8" t="str">
        <f>IF(FRL!A8="","",FRL!A8)</f>
        <v>Adrien Saddier</v>
      </c>
      <c r="N8" t="str">
        <f>IF(FRL!B8="","",FRL!B8)</f>
        <v>0.66%</v>
      </c>
      <c r="O8">
        <f>IF(FRL!C8="","",FRL!C8)</f>
        <v>152</v>
      </c>
      <c r="P8">
        <f>IF(FRL!D8="","",FRL!D8)</f>
        <v>126</v>
      </c>
      <c r="Q8" s="17" t="str">
        <f t="shared" si="3"/>
        <v/>
      </c>
      <c r="R8" t="str">
        <f t="array" ref="R8">IF(Q8="","",RANK(Q8, $Q$2:$Q$241) + COUNTIFS($Q$2:$Q$241, Q8, $P$2:$P$241, "&lt;"&amp;P8) + COUNTIFS($Q$2:$Q$241, Q8, $P$2:$P$241, P8, $M$2:$M$241, "&lt;"&amp;M8))</f>
        <v/>
      </c>
      <c r="S8">
        <f ca="1">IF(FRL!F8="","",FRL!F8)</f>
        <v>41</v>
      </c>
      <c r="T8" s="6" t="str">
        <f t="shared" ca="1" si="4"/>
        <v/>
      </c>
      <c r="U8" s="6" t="str">
        <f t="shared" ca="1" si="5"/>
        <v/>
      </c>
      <c r="V8" t="str">
        <f>IF(R8="","",FRL!H8)</f>
        <v/>
      </c>
    </row>
    <row r="9" spans="1:22" x14ac:dyDescent="0.35">
      <c r="A9" t="str">
        <f>IF(Win!A9="","",Win!A9)</f>
        <v>Alejandro Tosti</v>
      </c>
      <c r="B9">
        <f>IF(Win!B9="","",VALUE(Win!B9))</f>
        <v>1.2999999999999999E-3</v>
      </c>
      <c r="C9">
        <f>IF(Win!C9="","",Win!C9)</f>
        <v>769</v>
      </c>
      <c r="D9">
        <f>IF(Win!D9="","",Win!D9)</f>
        <v>301</v>
      </c>
      <c r="E9" s="17" t="str">
        <f t="shared" si="0"/>
        <v/>
      </c>
      <c r="F9" t="str">
        <f t="array" ref="F9">IF(E9="","",RANK(E9, $E$2:$E$241) + COUNTIFS($E$2:$E$241, E9, $D$2:$D$241, "&lt;"&amp;D9) + COUNTIFS($E$2:$E$241, E9, $D$2:$D$241, D9, $A$2:$A$241, "&lt;"&amp;A9))</f>
        <v/>
      </c>
      <c r="G9">
        <f ca="1">IF(Win!F9="","",Win!F9)</f>
        <v>99</v>
      </c>
      <c r="H9" s="6" t="str">
        <f t="shared" ca="1" si="1"/>
        <v/>
      </c>
      <c r="I9" s="6" t="str">
        <f t="shared" ca="1" si="2"/>
        <v/>
      </c>
      <c r="J9" t="str">
        <f>IF(F9="","",Win!H9)</f>
        <v/>
      </c>
      <c r="M9" t="str">
        <f>IF(FRL!A9="","",FRL!A9)</f>
        <v>Alejandro Tosti</v>
      </c>
      <c r="N9" t="str">
        <f>IF(FRL!B9="","",FRL!B9)</f>
        <v>0.44%</v>
      </c>
      <c r="O9">
        <f>IF(FRL!C9="","",FRL!C9)</f>
        <v>227</v>
      </c>
      <c r="P9">
        <f>IF(FRL!D9="","",FRL!D9)</f>
        <v>126</v>
      </c>
      <c r="Q9" s="17" t="str">
        <f t="shared" si="3"/>
        <v/>
      </c>
      <c r="R9" t="str">
        <f t="array" ref="R9">IF(Q9="","",RANK(Q9, $Q$2:$Q$241) + COUNTIFS($Q$2:$Q$241, Q9, $P$2:$P$241, "&lt;"&amp;P9) + COUNTIFS($Q$2:$Q$241, Q9, $P$2:$P$241, P9, $M$2:$M$241, "&lt;"&amp;M9))</f>
        <v/>
      </c>
      <c r="S9">
        <f ca="1">IF(FRL!F9="","",FRL!F9)</f>
        <v>59</v>
      </c>
      <c r="T9" s="6" t="str">
        <f t="shared" ca="1" si="4"/>
        <v/>
      </c>
      <c r="U9" s="6" t="str">
        <f t="shared" ca="1" si="5"/>
        <v/>
      </c>
      <c r="V9" t="str">
        <f>IF(R9="","",FRL!H9)</f>
        <v/>
      </c>
    </row>
    <row r="10" spans="1:22" x14ac:dyDescent="0.35">
      <c r="A10" t="str">
        <f>IF(Win!A10="","",Win!A10)</f>
        <v>Alex Smalley</v>
      </c>
      <c r="B10">
        <f>IF(Win!B10="","",VALUE(Win!B10))</f>
        <v>8.6999999999999994E-3</v>
      </c>
      <c r="C10">
        <f>IF(Win!C10="","",Win!C10)</f>
        <v>115</v>
      </c>
      <c r="D10">
        <f>IF(Win!D10="","",Win!D10)</f>
        <v>91</v>
      </c>
      <c r="E10" s="17" t="str">
        <f t="shared" si="0"/>
        <v/>
      </c>
      <c r="F10" t="str">
        <f t="array" ref="F10">IF(E10="","",RANK(E10, $E$2:$E$241) + COUNTIFS($E$2:$E$241, E10, $D$2:$D$241, "&lt;"&amp;D10) + COUNTIFS($E$2:$E$241, E10, $D$2:$D$241, D10, $A$2:$A$241, "&lt;"&amp;A10))</f>
        <v/>
      </c>
      <c r="G10">
        <f ca="1">IF(Win!F10="","",Win!F10)</f>
        <v>40</v>
      </c>
      <c r="H10" s="6" t="str">
        <f t="shared" ca="1" si="1"/>
        <v/>
      </c>
      <c r="I10" s="6" t="str">
        <f t="shared" ca="1" si="2"/>
        <v/>
      </c>
      <c r="J10" t="str">
        <f>IF(F10="","",Win!H10)</f>
        <v/>
      </c>
      <c r="M10" t="str">
        <f>IF(FRL!A10="","",FRL!A10)</f>
        <v>Alex Smalley</v>
      </c>
      <c r="N10" t="str">
        <f>IF(FRL!B10="","",FRL!B10)</f>
        <v>1.13%</v>
      </c>
      <c r="O10">
        <f>IF(FRL!C10="","",FRL!C10)</f>
        <v>88</v>
      </c>
      <c r="P10">
        <f>IF(FRL!D10="","",FRL!D10)</f>
        <v>71</v>
      </c>
      <c r="Q10" s="17" t="str">
        <f t="shared" si="3"/>
        <v/>
      </c>
      <c r="R10" t="str">
        <f t="array" ref="R10">IF(Q10="","",RANK(Q10, $Q$2:$Q$241) + COUNTIFS($Q$2:$Q$241, Q10, $P$2:$P$241, "&lt;"&amp;P10) + COUNTIFS($Q$2:$Q$241, Q10, $P$2:$P$241, P10, $M$2:$M$241, "&lt;"&amp;M10))</f>
        <v/>
      </c>
      <c r="S10">
        <f ca="1">IF(FRL!F10="","",FRL!F10)</f>
        <v>7</v>
      </c>
      <c r="T10" s="6" t="str">
        <f t="shared" ca="1" si="4"/>
        <v/>
      </c>
      <c r="U10" s="6" t="str">
        <f t="shared" ca="1" si="5"/>
        <v/>
      </c>
      <c r="V10" t="str">
        <f>IF(R10="","",FRL!H10)</f>
        <v/>
      </c>
    </row>
    <row r="11" spans="1:22" x14ac:dyDescent="0.35">
      <c r="A11" t="str">
        <f>IF(Win!A11="","",Win!A11)</f>
        <v>Anson Cabello</v>
      </c>
      <c r="B11">
        <f>IF(Win!B11="","",VALUE(Win!B11))</f>
        <v>1E-4</v>
      </c>
      <c r="C11">
        <f>IF(Win!C11="","",Win!C11)</f>
        <v>10000</v>
      </c>
      <c r="D11">
        <f>IF(Win!D11="","",Win!D11)</f>
        <v>5001</v>
      </c>
      <c r="E11" s="17" t="str">
        <f t="shared" si="0"/>
        <v/>
      </c>
      <c r="F11" t="str">
        <f t="array" ref="F11">IF(E11="","",RANK(E11, $E$2:$E$241) + COUNTIFS($E$2:$E$241, E11, $D$2:$D$241, "&lt;"&amp;D11) + COUNTIFS($E$2:$E$241, E11, $D$2:$D$241, D11, $A$2:$A$241, "&lt;"&amp;A11))</f>
        <v/>
      </c>
      <c r="G11">
        <f ca="1">IF(Win!F11="","",Win!F11)</f>
        <v>115</v>
      </c>
      <c r="H11" s="6" t="str">
        <f t="shared" ca="1" si="1"/>
        <v/>
      </c>
      <c r="I11" s="6" t="str">
        <f t="shared" ca="1" si="2"/>
        <v/>
      </c>
      <c r="J11" t="str">
        <f>IF(F11="","",Win!H11)</f>
        <v/>
      </c>
      <c r="M11" t="str">
        <f>IF(FRL!A11="","",FRL!A11)</f>
        <v>Anson Cabello</v>
      </c>
      <c r="N11" t="str">
        <f>IF(FRL!B11="","",FRL!B11)</f>
        <v>0.11%</v>
      </c>
      <c r="O11">
        <f>IF(FRL!C11="","",FRL!C11)</f>
        <v>909</v>
      </c>
      <c r="P11">
        <f>IF(FRL!D11="","",FRL!D11)</f>
        <v>601</v>
      </c>
      <c r="Q11" s="17" t="str">
        <f t="shared" si="3"/>
        <v/>
      </c>
      <c r="R11" t="str">
        <f t="array" ref="R11">IF(Q11="","",RANK(Q11, $Q$2:$Q$241) + COUNTIFS($Q$2:$Q$241, Q11, $P$2:$P$241, "&lt;"&amp;P11) + COUNTIFS($Q$2:$Q$241, Q11, $P$2:$P$241, P11, $M$2:$M$241, "&lt;"&amp;M11))</f>
        <v/>
      </c>
      <c r="S11">
        <f ca="1">IF(FRL!F11="","",FRL!F11)</f>
        <v>120</v>
      </c>
      <c r="T11" s="6" t="str">
        <f t="shared" ca="1" si="4"/>
        <v/>
      </c>
      <c r="U11" s="6" t="str">
        <f t="shared" ca="1" si="5"/>
        <v/>
      </c>
      <c r="V11" t="str">
        <f>IF(R11="","",FRL!H11)</f>
        <v/>
      </c>
    </row>
    <row r="12" spans="1:22" x14ac:dyDescent="0.35">
      <c r="A12" t="str">
        <f>IF(Win!A12="","",Win!A12)</f>
        <v>Austin Eckroat</v>
      </c>
      <c r="B12">
        <f>IF(Win!B12="","",VALUE(Win!B12))</f>
        <v>7.4999999999999997E-3</v>
      </c>
      <c r="C12">
        <f>IF(Win!C12="","",Win!C12)</f>
        <v>133</v>
      </c>
      <c r="D12">
        <f>IF(Win!D12="","",Win!D12)</f>
        <v>141</v>
      </c>
      <c r="E12" s="17" t="str">
        <f t="shared" si="0"/>
        <v/>
      </c>
      <c r="F12" t="str">
        <f t="array" ref="F12">IF(E12="","",RANK(E12, $E$2:$E$241) + COUNTIFS($E$2:$E$241, E12, $D$2:$D$241, "&lt;"&amp;D12) + COUNTIFS($E$2:$E$241, E12, $D$2:$D$241, D12, $A$2:$A$241, "&lt;"&amp;A12))</f>
        <v/>
      </c>
      <c r="G12">
        <f ca="1">IF(Win!F12="","",Win!F12)</f>
        <v>75</v>
      </c>
      <c r="H12" s="6" t="str">
        <f t="shared" ca="1" si="1"/>
        <v/>
      </c>
      <c r="I12" s="6" t="str">
        <f t="shared" ca="1" si="2"/>
        <v/>
      </c>
      <c r="J12" t="str">
        <f>IF(F12="","",Win!H12)</f>
        <v/>
      </c>
      <c r="M12" t="str">
        <f>IF(FRL!A12="","",FRL!A12)</f>
        <v>Austin Eckroat</v>
      </c>
      <c r="N12" t="str">
        <f>IF(FRL!B12="","",FRL!B12)</f>
        <v>1.04%</v>
      </c>
      <c r="O12">
        <f>IF(FRL!C12="","",FRL!C12)</f>
        <v>96</v>
      </c>
      <c r="P12">
        <f>IF(FRL!D12="","",FRL!D12)</f>
        <v>81</v>
      </c>
      <c r="Q12" s="17" t="str">
        <f t="shared" si="3"/>
        <v/>
      </c>
      <c r="R12" t="str">
        <f t="array" ref="R12">IF(Q12="","",RANK(Q12, $Q$2:$Q$241) + COUNTIFS($Q$2:$Q$241, Q12, $P$2:$P$241, "&lt;"&amp;P12) + COUNTIFS($Q$2:$Q$241, Q12, $P$2:$P$241, P12, $M$2:$M$241, "&lt;"&amp;M12))</f>
        <v/>
      </c>
      <c r="S12">
        <f ca="1">IF(FRL!F12="","",FRL!F12)</f>
        <v>29</v>
      </c>
      <c r="T12" s="6" t="str">
        <f t="shared" ca="1" si="4"/>
        <v/>
      </c>
      <c r="U12" s="6" t="str">
        <f t="shared" ca="1" si="5"/>
        <v/>
      </c>
      <c r="V12" t="str">
        <f>IF(R12="","",FRL!H12)</f>
        <v/>
      </c>
    </row>
    <row r="13" spans="1:22" x14ac:dyDescent="0.35">
      <c r="A13" t="str">
        <f>IF(Win!A13="","",Win!A13)</f>
        <v>Austin Smotherman</v>
      </c>
      <c r="B13">
        <f>IF(Win!B13="","",VALUE(Win!B13))</f>
        <v>1.4E-3</v>
      </c>
      <c r="C13">
        <f>IF(Win!C13="","",Win!C13)</f>
        <v>714</v>
      </c>
      <c r="D13">
        <f>IF(Win!D13="","",Win!D13)</f>
        <v>276</v>
      </c>
      <c r="E13" s="17" t="str">
        <f t="shared" si="0"/>
        <v/>
      </c>
      <c r="F13" t="str">
        <f t="array" ref="F13">IF(E13="","",RANK(E13, $E$2:$E$241) + COUNTIFS($E$2:$E$241, E13, $D$2:$D$241, "&lt;"&amp;D13) + COUNTIFS($E$2:$E$241, E13, $D$2:$D$241, D13, $A$2:$A$241, "&lt;"&amp;A13))</f>
        <v/>
      </c>
      <c r="G13">
        <f ca="1">IF(Win!F13="","",Win!F13)</f>
        <v>75</v>
      </c>
      <c r="H13" s="6" t="str">
        <f t="shared" ca="1" si="1"/>
        <v/>
      </c>
      <c r="I13" s="6" t="str">
        <f t="shared" ca="1" si="2"/>
        <v/>
      </c>
      <c r="J13" t="str">
        <f>IF(F13="","",Win!H13)</f>
        <v/>
      </c>
      <c r="M13" t="str">
        <f>IF(FRL!A13="","",FRL!A13)</f>
        <v>Austin Smotherman</v>
      </c>
      <c r="N13" t="str">
        <f>IF(FRL!B13="","",FRL!B13)</f>
        <v>0.37%</v>
      </c>
      <c r="O13">
        <f>IF(FRL!C13="","",FRL!C13)</f>
        <v>270</v>
      </c>
      <c r="P13">
        <f>IF(FRL!D13="","",FRL!D13)</f>
        <v>151</v>
      </c>
      <c r="Q13" s="17" t="str">
        <f t="shared" si="3"/>
        <v/>
      </c>
      <c r="R13" t="str">
        <f t="array" ref="R13">IF(Q13="","",RANK(Q13, $Q$2:$Q$241) + COUNTIFS($Q$2:$Q$241, Q13, $P$2:$P$241, "&lt;"&amp;P13) + COUNTIFS($Q$2:$Q$241, Q13, $P$2:$P$241, P13, $M$2:$M$241, "&lt;"&amp;M13))</f>
        <v/>
      </c>
      <c r="S13">
        <f ca="1">IF(FRL!F13="","",FRL!F13)</f>
        <v>92</v>
      </c>
      <c r="T13" s="6" t="str">
        <f t="shared" ca="1" si="4"/>
        <v/>
      </c>
      <c r="U13" s="6" t="str">
        <f t="shared" ca="1" si="5"/>
        <v/>
      </c>
      <c r="V13" t="str">
        <f>IF(R13="","",FRL!H13)</f>
        <v/>
      </c>
    </row>
    <row r="14" spans="1:22" x14ac:dyDescent="0.35">
      <c r="A14" t="str">
        <f>IF(Win!A14="","",Win!A14)</f>
        <v>Beau Hossler</v>
      </c>
      <c r="B14">
        <f>IF(Win!B14="","",VALUE(Win!B14))</f>
        <v>4.1999999999999997E-3</v>
      </c>
      <c r="C14">
        <f>IF(Win!C14="","",Win!C14)</f>
        <v>238</v>
      </c>
      <c r="D14">
        <f>IF(Win!D14="","",Win!D14)</f>
        <v>176</v>
      </c>
      <c r="E14" s="17" t="str">
        <f t="shared" si="0"/>
        <v/>
      </c>
      <c r="F14" t="str">
        <f t="array" ref="F14">IF(E14="","",RANK(E14, $E$2:$E$241) + COUNTIFS($E$2:$E$241, E14, $D$2:$D$241, "&lt;"&amp;D14) + COUNTIFS($E$2:$E$241, E14, $D$2:$D$241, D14, $A$2:$A$241, "&lt;"&amp;A14))</f>
        <v/>
      </c>
      <c r="G14">
        <f ca="1">IF(Win!F14="","",Win!F14)</f>
        <v>75</v>
      </c>
      <c r="H14" s="6" t="str">
        <f t="shared" ca="1" si="1"/>
        <v/>
      </c>
      <c r="I14" s="6" t="str">
        <f t="shared" ca="1" si="2"/>
        <v/>
      </c>
      <c r="J14" t="str">
        <f>IF(F14="","",Win!H14)</f>
        <v/>
      </c>
      <c r="M14" t="str">
        <f>IF(FRL!A14="","",FRL!A14)</f>
        <v>Beau Hossler</v>
      </c>
      <c r="N14" t="str">
        <f>IF(FRL!B14="","",FRL!B14)</f>
        <v>0.56%</v>
      </c>
      <c r="O14">
        <f>IF(FRL!C14="","",FRL!C14)</f>
        <v>179</v>
      </c>
      <c r="P14">
        <f>IF(FRL!D14="","",FRL!D14)</f>
        <v>111</v>
      </c>
      <c r="Q14" s="17" t="str">
        <f t="shared" si="3"/>
        <v/>
      </c>
      <c r="R14" t="str">
        <f t="array" ref="R14">IF(Q14="","",RANK(Q14, $Q$2:$Q$241) + COUNTIFS($Q$2:$Q$241, Q14, $P$2:$P$241, "&lt;"&amp;P14) + COUNTIFS($Q$2:$Q$241, Q14, $P$2:$P$241, P14, $M$2:$M$241, "&lt;"&amp;M14))</f>
        <v/>
      </c>
      <c r="S14">
        <f ca="1">IF(FRL!F14="","",FRL!F14)</f>
        <v>59</v>
      </c>
      <c r="T14" s="6" t="str">
        <f t="shared" ca="1" si="4"/>
        <v/>
      </c>
      <c r="U14" s="6" t="str">
        <f t="shared" ca="1" si="5"/>
        <v/>
      </c>
      <c r="V14" t="str">
        <f>IF(R14="","",FRL!H14)</f>
        <v/>
      </c>
    </row>
    <row r="15" spans="1:22" x14ac:dyDescent="0.35">
      <c r="A15" t="str">
        <f>IF(Win!A15="","",Win!A15)</f>
        <v>Ben Griffin</v>
      </c>
      <c r="B15">
        <f>IF(Win!B15="","",VALUE(Win!B15))</f>
        <v>3.1800000000000002E-2</v>
      </c>
      <c r="C15">
        <f>IF(Win!C15="","",Win!C15)</f>
        <v>31</v>
      </c>
      <c r="D15">
        <f>IF(Win!D15="","",Win!D15)</f>
        <v>21</v>
      </c>
      <c r="E15" s="17" t="str">
        <f t="shared" si="0"/>
        <v/>
      </c>
      <c r="F15" t="str">
        <f t="array" ref="F15">IF(E15="","",RANK(E15, $E$2:$E$241) + COUNTIFS($E$2:$E$241, E15, $D$2:$D$241, "&lt;"&amp;D15) + COUNTIFS($E$2:$E$241, E15, $D$2:$D$241, D15, $A$2:$A$241, "&lt;"&amp;A15))</f>
        <v/>
      </c>
      <c r="G15">
        <f ca="1">IF(Win!F15="","",Win!F15)</f>
        <v>19</v>
      </c>
      <c r="H15" s="6" t="str">
        <f t="shared" ca="1" si="1"/>
        <v/>
      </c>
      <c r="I15" s="6" t="str">
        <f t="shared" ca="1" si="2"/>
        <v/>
      </c>
      <c r="J15" t="str">
        <f>IF(F15="","",Win!H15)</f>
        <v/>
      </c>
      <c r="M15" t="str">
        <f>IF(FRL!A15="","",FRL!A15)</f>
        <v>Ben Griffin</v>
      </c>
      <c r="N15" t="str">
        <f>IF(FRL!B15="","",FRL!B15)</f>
        <v>2.05%</v>
      </c>
      <c r="O15">
        <f>IF(FRL!C15="","",FRL!C15)</f>
        <v>49</v>
      </c>
      <c r="P15">
        <f>IF(FRL!D15="","",FRL!D15)</f>
        <v>36</v>
      </c>
      <c r="Q15" s="17" t="str">
        <f t="shared" si="3"/>
        <v/>
      </c>
      <c r="R15" t="str">
        <f t="array" ref="R15">IF(Q15="","",RANK(Q15, $Q$2:$Q$241) + COUNTIFS($Q$2:$Q$241, Q15, $P$2:$P$241, "&lt;"&amp;P15) + COUNTIFS($Q$2:$Q$241, Q15, $P$2:$P$241, P15, $M$2:$M$241, "&lt;"&amp;M15))</f>
        <v/>
      </c>
      <c r="S15">
        <f ca="1">IF(FRL!F15="","",FRL!F15)</f>
        <v>3</v>
      </c>
      <c r="T15" s="6" t="str">
        <f t="shared" ca="1" si="4"/>
        <v/>
      </c>
      <c r="U15" s="6" t="str">
        <f t="shared" ca="1" si="5"/>
        <v/>
      </c>
      <c r="V15" t="str">
        <f>IF(R15="","",FRL!H15)</f>
        <v/>
      </c>
    </row>
    <row r="16" spans="1:22" x14ac:dyDescent="0.35">
      <c r="A16" t="str">
        <f>IF(Win!A16="","",Win!A16)</f>
        <v>Billy Horschel</v>
      </c>
      <c r="B16">
        <f>IF(Win!B16="","",VALUE(Win!B16))</f>
        <v>1.14E-2</v>
      </c>
      <c r="C16">
        <f>IF(Win!C16="","",Win!C16)</f>
        <v>88</v>
      </c>
      <c r="D16">
        <f>IF(Win!D16="","",Win!D16)</f>
        <v>71</v>
      </c>
      <c r="E16" s="17" t="str">
        <f t="shared" si="0"/>
        <v/>
      </c>
      <c r="F16" t="str">
        <f t="array" ref="F16">IF(E16="","",RANK(E16, $E$2:$E$241) + COUNTIFS($E$2:$E$241, E16, $D$2:$D$241, "&lt;"&amp;D16) + COUNTIFS($E$2:$E$241, E16, $D$2:$D$241, D16, $A$2:$A$241, "&lt;"&amp;A16))</f>
        <v/>
      </c>
      <c r="G16">
        <f ca="1">IF(Win!F16="","",Win!F16)</f>
        <v>74</v>
      </c>
      <c r="H16" s="6" t="str">
        <f t="shared" ca="1" si="1"/>
        <v/>
      </c>
      <c r="I16" s="6" t="str">
        <f t="shared" ca="1" si="2"/>
        <v/>
      </c>
      <c r="J16" t="str">
        <f>IF(F16="","",Win!H16)</f>
        <v/>
      </c>
      <c r="M16" t="str">
        <f>IF(FRL!A16="","",FRL!A16)</f>
        <v>Billy Horschel</v>
      </c>
      <c r="N16" t="str">
        <f>IF(FRL!B16="","",FRL!B16)</f>
        <v>0.92%</v>
      </c>
      <c r="O16">
        <f>IF(FRL!C16="","",FRL!C16)</f>
        <v>109</v>
      </c>
      <c r="P16">
        <f>IF(FRL!D16="","",FRL!D16)</f>
        <v>86</v>
      </c>
      <c r="Q16" s="17" t="str">
        <f t="shared" si="3"/>
        <v/>
      </c>
      <c r="R16" t="str">
        <f t="array" ref="R16">IF(Q16="","",RANK(Q16, $Q$2:$Q$241) + COUNTIFS($Q$2:$Q$241, Q16, $P$2:$P$241, "&lt;"&amp;P16) + COUNTIFS($Q$2:$Q$241, Q16, $P$2:$P$241, P16, $M$2:$M$241, "&lt;"&amp;M16))</f>
        <v/>
      </c>
      <c r="S16">
        <f ca="1">IF(FRL!F16="","",FRL!F16)</f>
        <v>59</v>
      </c>
      <c r="T16" s="6" t="str">
        <f t="shared" ca="1" si="4"/>
        <v/>
      </c>
      <c r="U16" s="6" t="str">
        <f t="shared" ca="1" si="5"/>
        <v/>
      </c>
      <c r="V16" t="str">
        <f>IF(R16="","",FRL!H16)</f>
        <v/>
      </c>
    </row>
    <row r="17" spans="1:22" x14ac:dyDescent="0.35">
      <c r="A17" t="str">
        <f>IF(Win!A17="","",Win!A17)</f>
        <v>Brian Campbell</v>
      </c>
      <c r="B17">
        <f>IF(Win!B17="","",VALUE(Win!B17))</f>
        <v>2E-3</v>
      </c>
      <c r="C17">
        <f>IF(Win!C17="","",Win!C17)</f>
        <v>500</v>
      </c>
      <c r="D17">
        <f>IF(Win!D17="","",Win!D17)</f>
        <v>301</v>
      </c>
      <c r="E17" s="17" t="str">
        <f t="shared" si="0"/>
        <v/>
      </c>
      <c r="F17" t="str">
        <f t="array" ref="F17">IF(E17="","",RANK(E17, $E$2:$E$241) + COUNTIFS($E$2:$E$241, E17, $D$2:$D$241, "&lt;"&amp;D17) + COUNTIFS($E$2:$E$241, E17, $D$2:$D$241, D17, $A$2:$A$241, "&lt;"&amp;A17))</f>
        <v/>
      </c>
      <c r="G17">
        <f ca="1">IF(Win!F17="","",Win!F17)</f>
        <v>83</v>
      </c>
      <c r="H17" s="6" t="str">
        <f t="shared" ca="1" si="1"/>
        <v/>
      </c>
      <c r="I17" s="6" t="str">
        <f t="shared" ca="1" si="2"/>
        <v/>
      </c>
      <c r="J17" t="str">
        <f>IF(F17="","",Win!H17)</f>
        <v/>
      </c>
      <c r="M17" t="str">
        <f>IF(FRL!A17="","",FRL!A17)</f>
        <v>Brian Campbell</v>
      </c>
      <c r="N17" t="str">
        <f>IF(FRL!B17="","",FRL!B17)</f>
        <v>0.61%</v>
      </c>
      <c r="O17">
        <f>IF(FRL!C17="","",FRL!C17)</f>
        <v>164</v>
      </c>
      <c r="P17">
        <f>IF(FRL!D17="","",FRL!D17)</f>
        <v>161</v>
      </c>
      <c r="Q17" s="17" t="str">
        <f t="shared" si="3"/>
        <v/>
      </c>
      <c r="R17" t="str">
        <f t="array" ref="R17">IF(Q17="","",RANK(Q17, $Q$2:$Q$241) + COUNTIFS($Q$2:$Q$241, Q17, $P$2:$P$241, "&lt;"&amp;P17) + COUNTIFS($Q$2:$Q$241, Q17, $P$2:$P$241, P17, $M$2:$M$241, "&lt;"&amp;M17))</f>
        <v/>
      </c>
      <c r="S17">
        <f ca="1">IF(FRL!F17="","",FRL!F17)</f>
        <v>108</v>
      </c>
      <c r="T17" s="6" t="str">
        <f t="shared" ca="1" si="4"/>
        <v/>
      </c>
      <c r="U17" s="6" t="str">
        <f t="shared" ca="1" si="5"/>
        <v/>
      </c>
      <c r="V17" t="str">
        <f>IF(R17="","",FRL!H17)</f>
        <v/>
      </c>
    </row>
    <row r="18" spans="1:22" x14ac:dyDescent="0.35">
      <c r="A18" t="str">
        <f>IF(Win!A18="","",Win!A18)</f>
        <v>Brian Harman</v>
      </c>
      <c r="B18">
        <f>IF(Win!B18="","",VALUE(Win!B18))</f>
        <v>1.4999999999999999E-2</v>
      </c>
      <c r="C18">
        <f>IF(Win!C18="","",Win!C18)</f>
        <v>67</v>
      </c>
      <c r="D18">
        <f>IF(Win!D18="","",Win!D18)</f>
        <v>46</v>
      </c>
      <c r="E18" s="17" t="str">
        <f t="shared" si="0"/>
        <v/>
      </c>
      <c r="F18" t="str">
        <f t="array" ref="F18">IF(E18="","",RANK(E18, $E$2:$E$241) + COUNTIFS($E$2:$E$241, E18, $D$2:$D$241, "&lt;"&amp;D18) + COUNTIFS($E$2:$E$241, E18, $D$2:$D$241, D18, $A$2:$A$241, "&lt;"&amp;A18))</f>
        <v/>
      </c>
      <c r="G18">
        <f ca="1">IF(Win!F18="","",Win!F18)</f>
        <v>61</v>
      </c>
      <c r="H18" s="6" t="str">
        <f t="shared" ca="1" si="1"/>
        <v/>
      </c>
      <c r="I18" s="6" t="str">
        <f t="shared" ca="1" si="2"/>
        <v/>
      </c>
      <c r="J18" t="str">
        <f>IF(F18="","",Win!H18)</f>
        <v/>
      </c>
      <c r="M18" t="str">
        <f>IF(FRL!A18="","",FRL!A18)</f>
        <v>Brian Harman</v>
      </c>
      <c r="N18" t="str">
        <f>IF(FRL!B18="","",FRL!B18)</f>
        <v>1.10%</v>
      </c>
      <c r="O18">
        <f>IF(FRL!C18="","",FRL!C18)</f>
        <v>91</v>
      </c>
      <c r="P18">
        <f>IF(FRL!D18="","",FRL!D18)</f>
        <v>71</v>
      </c>
      <c r="Q18" s="17" t="str">
        <f t="shared" si="3"/>
        <v/>
      </c>
      <c r="R18" t="str">
        <f t="array" ref="R18">IF(Q18="","",RANK(Q18, $Q$2:$Q$241) + COUNTIFS($Q$2:$Q$241, Q18, $P$2:$P$241, "&lt;"&amp;P18) + COUNTIFS($Q$2:$Q$241, Q18, $P$2:$P$241, P18, $M$2:$M$241, "&lt;"&amp;M18))</f>
        <v/>
      </c>
      <c r="S18">
        <f ca="1">IF(FRL!F18="","",FRL!F18)</f>
        <v>41</v>
      </c>
      <c r="T18" s="6" t="str">
        <f t="shared" ca="1" si="4"/>
        <v/>
      </c>
      <c r="U18" s="6" t="str">
        <f t="shared" ca="1" si="5"/>
        <v/>
      </c>
      <c r="V18" t="str">
        <f>IF(R18="","",FRL!H18)</f>
        <v/>
      </c>
    </row>
    <row r="19" spans="1:22" x14ac:dyDescent="0.35">
      <c r="A19" t="str">
        <f>IF(Win!A19="","",Win!A19)</f>
        <v>Brice Garnett</v>
      </c>
      <c r="B19">
        <f>IF(Win!B19="","",VALUE(Win!B19))</f>
        <v>4.1000000000000003E-3</v>
      </c>
      <c r="C19">
        <f>IF(Win!C19="","",Win!C19)</f>
        <v>244</v>
      </c>
      <c r="D19">
        <f>IF(Win!D19="","",Win!D19)</f>
        <v>276</v>
      </c>
      <c r="E19" s="17" t="str">
        <f t="shared" si="0"/>
        <v/>
      </c>
      <c r="F19" t="str">
        <f t="array" ref="F19">IF(E19="","",RANK(E19, $E$2:$E$241) + COUNTIFS($E$2:$E$241, E19, $D$2:$D$241, "&lt;"&amp;D19) + COUNTIFS($E$2:$E$241, E19, $D$2:$D$241, D19, $A$2:$A$241, "&lt;"&amp;A19))</f>
        <v/>
      </c>
      <c r="G19">
        <f ca="1">IF(Win!F19="","",Win!F19)</f>
        <v>31</v>
      </c>
      <c r="H19" s="6" t="str">
        <f t="shared" ca="1" si="1"/>
        <v/>
      </c>
      <c r="I19" s="6" t="str">
        <f t="shared" ca="1" si="2"/>
        <v/>
      </c>
      <c r="J19" t="str">
        <f>IF(F19="","",Win!H19)</f>
        <v/>
      </c>
      <c r="M19" t="str">
        <f>IF(FRL!A19="","",FRL!A19)</f>
        <v>Brice Garnett</v>
      </c>
      <c r="N19" t="str">
        <f>IF(FRL!B19="","",FRL!B19)</f>
        <v>0.78%</v>
      </c>
      <c r="O19">
        <f>IF(FRL!C19="","",FRL!C19)</f>
        <v>128</v>
      </c>
      <c r="P19">
        <f>IF(FRL!D19="","",FRL!D19)</f>
        <v>141</v>
      </c>
      <c r="Q19" s="17">
        <f t="shared" si="3"/>
        <v>1E-3</v>
      </c>
      <c r="R19">
        <f t="array" ref="R19">IF(Q19="","",RANK(Q19, $Q$2:$Q$241) + COUNTIFS($Q$2:$Q$241, Q19, $P$2:$P$241, "&lt;"&amp;P19) + COUNTIFS($Q$2:$Q$241, Q19, $P$2:$P$241, P19, $M$2:$M$241, "&lt;"&amp;M19))</f>
        <v>3</v>
      </c>
      <c r="S19">
        <f ca="1">IF(FRL!F19="","",FRL!F19)</f>
        <v>17</v>
      </c>
      <c r="T19" s="6">
        <f t="shared" ca="1" si="4"/>
        <v>-2</v>
      </c>
      <c r="U19" s="6">
        <f t="shared" ca="1" si="5"/>
        <v>-2</v>
      </c>
      <c r="V19" t="str">
        <f ca="1">IF(R19="","",FRL!H19)</f>
        <v>Unibet: 140/1, 5pl, 1/4</v>
      </c>
    </row>
    <row r="20" spans="1:22" x14ac:dyDescent="0.35">
      <c r="A20" t="str">
        <f>IF(Win!A20="","",Win!A20)</f>
        <v>Bud Cauley</v>
      </c>
      <c r="B20">
        <f>IF(Win!B20="","",VALUE(Win!B20))</f>
        <v>4.7999999999999996E-3</v>
      </c>
      <c r="C20">
        <f>IF(Win!C20="","",Win!C20)</f>
        <v>208</v>
      </c>
      <c r="D20">
        <f>IF(Win!D20="","",Win!D20)</f>
        <v>141</v>
      </c>
      <c r="E20" s="17" t="str">
        <f t="shared" si="0"/>
        <v/>
      </c>
      <c r="F20" t="str">
        <f t="array" ref="F20">IF(E20="","",RANK(E20, $E$2:$E$241) + COUNTIFS($E$2:$E$241, E20, $D$2:$D$241, "&lt;"&amp;D20) + COUNTIFS($E$2:$E$241, E20, $D$2:$D$241, D20, $A$2:$A$241, "&lt;"&amp;A20))</f>
        <v/>
      </c>
      <c r="G20">
        <f ca="1">IF(Win!F20="","",Win!F20)</f>
        <v>24</v>
      </c>
      <c r="H20" s="6" t="str">
        <f t="shared" ca="1" si="1"/>
        <v/>
      </c>
      <c r="I20" s="6" t="str">
        <f t="shared" ca="1" si="2"/>
        <v/>
      </c>
      <c r="J20" t="str">
        <f>IF(F20="","",Win!H20)</f>
        <v/>
      </c>
      <c r="M20" t="str">
        <f>IF(FRL!A20="","",FRL!A20)</f>
        <v>Bud Cauley</v>
      </c>
      <c r="N20" t="str">
        <f>IF(FRL!B20="","",FRL!B20)</f>
        <v>0.60%</v>
      </c>
      <c r="O20">
        <f>IF(FRL!C20="","",FRL!C20)</f>
        <v>167</v>
      </c>
      <c r="P20">
        <f>IF(FRL!D20="","",FRL!D20)</f>
        <v>101</v>
      </c>
      <c r="Q20" s="17" t="str">
        <f t="shared" si="3"/>
        <v/>
      </c>
      <c r="R20" t="str">
        <f t="array" ref="R20">IF(Q20="","",RANK(Q20, $Q$2:$Q$241) + COUNTIFS($Q$2:$Q$241, Q20, $P$2:$P$241, "&lt;"&amp;P20) + COUNTIFS($Q$2:$Q$241, Q20, $P$2:$P$241, P20, $M$2:$M$241, "&lt;"&amp;M20))</f>
        <v/>
      </c>
      <c r="S20">
        <f ca="1">IF(FRL!F20="","",FRL!F20)</f>
        <v>92</v>
      </c>
      <c r="T20" s="6" t="str">
        <f t="shared" ca="1" si="4"/>
        <v/>
      </c>
      <c r="U20" s="6" t="str">
        <f t="shared" ca="1" si="5"/>
        <v/>
      </c>
      <c r="V20" t="str">
        <f>IF(R20="","",FRL!H20)</f>
        <v/>
      </c>
    </row>
    <row r="21" spans="1:22" x14ac:dyDescent="0.35">
      <c r="A21" t="str">
        <f>IF(Win!A21="","",Win!A21)</f>
        <v>Cam Davis</v>
      </c>
      <c r="B21">
        <f>IF(Win!B21="","",VALUE(Win!B21))</f>
        <v>1.6000000000000001E-3</v>
      </c>
      <c r="C21">
        <f>IF(Win!C21="","",Win!C21)</f>
        <v>625</v>
      </c>
      <c r="D21">
        <f>IF(Win!D21="","",Win!D21)</f>
        <v>276</v>
      </c>
      <c r="E21" s="17" t="str">
        <f t="shared" si="0"/>
        <v/>
      </c>
      <c r="F21" t="str">
        <f t="array" ref="F21">IF(E21="","",RANK(E21, $E$2:$E$241) + COUNTIFS($E$2:$E$241, E21, $D$2:$D$241, "&lt;"&amp;D21) + COUNTIFS($E$2:$E$241, E21, $D$2:$D$241, D21, $A$2:$A$241, "&lt;"&amp;A21))</f>
        <v/>
      </c>
      <c r="G21">
        <f ca="1">IF(Win!F21="","",Win!F21)</f>
        <v>93</v>
      </c>
      <c r="H21" s="6" t="str">
        <f t="shared" ca="1" si="1"/>
        <v/>
      </c>
      <c r="I21" s="6" t="str">
        <f t="shared" ca="1" si="2"/>
        <v/>
      </c>
      <c r="J21" t="str">
        <f>IF(F21="","",Win!H21)</f>
        <v/>
      </c>
      <c r="M21" t="str">
        <f>IF(FRL!A21="","",FRL!A21)</f>
        <v>Cam Davis</v>
      </c>
      <c r="N21" t="str">
        <f>IF(FRL!B21="","",FRL!B21)</f>
        <v>0.50%</v>
      </c>
      <c r="O21">
        <f>IF(FRL!C21="","",FRL!C21)</f>
        <v>200</v>
      </c>
      <c r="P21">
        <f>IF(FRL!D21="","",FRL!D21)</f>
        <v>126</v>
      </c>
      <c r="Q21" s="17" t="str">
        <f t="shared" si="3"/>
        <v/>
      </c>
      <c r="R21" t="str">
        <f t="array" ref="R21">IF(Q21="","",RANK(Q21, $Q$2:$Q$241) + COUNTIFS($Q$2:$Q$241, Q21, $P$2:$P$241, "&lt;"&amp;P21) + COUNTIFS($Q$2:$Q$241, Q21, $P$2:$P$241, P21, $M$2:$M$241, "&lt;"&amp;M21))</f>
        <v/>
      </c>
      <c r="S21">
        <f ca="1">IF(FRL!F21="","",FRL!F21)</f>
        <v>41</v>
      </c>
      <c r="T21" s="6" t="str">
        <f t="shared" ca="1" si="4"/>
        <v/>
      </c>
      <c r="U21" s="6" t="str">
        <f t="shared" ca="1" si="5"/>
        <v/>
      </c>
      <c r="V21" t="str">
        <f>IF(R21="","",FRL!H21)</f>
        <v/>
      </c>
    </row>
    <row r="22" spans="1:22" x14ac:dyDescent="0.35">
      <c r="A22" t="str">
        <f>IF(Win!A22="","",Win!A22)</f>
        <v>Chad Ramey</v>
      </c>
      <c r="B22">
        <f>IF(Win!B22="","",VALUE(Win!B22))</f>
        <v>2.8999999999999998E-3</v>
      </c>
      <c r="C22">
        <f>IF(Win!C22="","",Win!C22)</f>
        <v>345</v>
      </c>
      <c r="D22">
        <f>IF(Win!D22="","",Win!D22)</f>
        <v>226</v>
      </c>
      <c r="E22" s="17" t="str">
        <f t="shared" si="0"/>
        <v/>
      </c>
      <c r="F22" t="str">
        <f t="array" ref="F22">IF(E22="","",RANK(E22, $E$2:$E$241) + COUNTIFS($E$2:$E$241, E22, $D$2:$D$241, "&lt;"&amp;D22) + COUNTIFS($E$2:$E$241, E22, $D$2:$D$241, D22, $A$2:$A$241, "&lt;"&amp;A22))</f>
        <v/>
      </c>
      <c r="G22">
        <f ca="1">IF(Win!F22="","",Win!F22)</f>
        <v>71</v>
      </c>
      <c r="H22" s="6" t="str">
        <f t="shared" ca="1" si="1"/>
        <v/>
      </c>
      <c r="I22" s="6" t="str">
        <f t="shared" ca="1" si="2"/>
        <v/>
      </c>
      <c r="J22" t="str">
        <f>IF(F22="","",Win!H22)</f>
        <v/>
      </c>
      <c r="M22" t="str">
        <f>IF(FRL!A22="","",FRL!A22)</f>
        <v>Chad Ramey</v>
      </c>
      <c r="N22" t="str">
        <f>IF(FRL!B22="","",FRL!B22)</f>
        <v>0.51%</v>
      </c>
      <c r="O22">
        <f>IF(FRL!C22="","",FRL!C22)</f>
        <v>196</v>
      </c>
      <c r="P22">
        <f>IF(FRL!D22="","",FRL!D22)</f>
        <v>141</v>
      </c>
      <c r="Q22" s="17" t="str">
        <f t="shared" si="3"/>
        <v/>
      </c>
      <c r="R22" t="str">
        <f t="array" ref="R22">IF(Q22="","",RANK(Q22, $Q$2:$Q$241) + COUNTIFS($Q$2:$Q$241, Q22, $P$2:$P$241, "&lt;"&amp;P22) + COUNTIFS($Q$2:$Q$241, Q22, $P$2:$P$241, P22, $M$2:$M$241, "&lt;"&amp;M22))</f>
        <v/>
      </c>
      <c r="S22">
        <f ca="1">IF(FRL!F22="","",FRL!F22)</f>
        <v>59</v>
      </c>
      <c r="T22" s="6" t="str">
        <f t="shared" ca="1" si="4"/>
        <v/>
      </c>
      <c r="U22" s="6" t="str">
        <f t="shared" ca="1" si="5"/>
        <v/>
      </c>
      <c r="V22" t="str">
        <f>IF(R22="","",FRL!H22)</f>
        <v/>
      </c>
    </row>
    <row r="23" spans="1:22" x14ac:dyDescent="0.35">
      <c r="A23" t="str">
        <f>IF(Win!A23="","",Win!A23)</f>
        <v>Chandler Blanchet</v>
      </c>
      <c r="B23">
        <f>IF(Win!B23="","",VALUE(Win!B23))</f>
        <v>2.8999999999999998E-3</v>
      </c>
      <c r="C23">
        <f>IF(Win!C23="","",Win!C23)</f>
        <v>345</v>
      </c>
      <c r="D23">
        <f>IF(Win!D23="","",Win!D23)</f>
        <v>126</v>
      </c>
      <c r="E23" s="17" t="str">
        <f t="shared" si="0"/>
        <v/>
      </c>
      <c r="F23" t="str">
        <f t="array" ref="F23">IF(E23="","",RANK(E23, $E$2:$E$241) + COUNTIFS($E$2:$E$241, E23, $D$2:$D$241, "&lt;"&amp;D23) + COUNTIFS($E$2:$E$241, E23, $D$2:$D$241, D23, $A$2:$A$241, "&lt;"&amp;A23))</f>
        <v/>
      </c>
      <c r="G23">
        <f ca="1">IF(Win!F23="","",Win!F23)</f>
        <v>112</v>
      </c>
      <c r="H23" s="6" t="str">
        <f t="shared" ca="1" si="1"/>
        <v/>
      </c>
      <c r="I23" s="6" t="str">
        <f t="shared" ca="1" si="2"/>
        <v/>
      </c>
      <c r="J23" t="str">
        <f>IF(F23="","",Win!H23)</f>
        <v/>
      </c>
      <c r="M23" t="str">
        <f>IF(FRL!A23="","",FRL!A23)</f>
        <v>Chandler Blanchet</v>
      </c>
      <c r="N23" t="str">
        <f>IF(FRL!B23="","",FRL!B23)</f>
        <v>0.46%</v>
      </c>
      <c r="O23">
        <f>IF(FRL!C23="","",FRL!C23)</f>
        <v>217</v>
      </c>
      <c r="P23">
        <f>IF(FRL!D23="","",FRL!D23)</f>
        <v>101</v>
      </c>
      <c r="Q23" s="17" t="str">
        <f t="shared" si="3"/>
        <v/>
      </c>
      <c r="R23" t="str">
        <f t="array" ref="R23">IF(Q23="","",RANK(Q23, $Q$2:$Q$241) + COUNTIFS($Q$2:$Q$241, Q23, $P$2:$P$241, "&lt;"&amp;P23) + COUNTIFS($Q$2:$Q$241, Q23, $P$2:$P$241, P23, $M$2:$M$241, "&lt;"&amp;M23))</f>
        <v/>
      </c>
      <c r="S23">
        <f ca="1">IF(FRL!F23="","",FRL!F23)</f>
        <v>108</v>
      </c>
      <c r="T23" s="6" t="str">
        <f t="shared" ca="1" si="4"/>
        <v/>
      </c>
      <c r="U23" s="6" t="str">
        <f t="shared" ca="1" si="5"/>
        <v/>
      </c>
      <c r="V23" t="str">
        <f>IF(R23="","",FRL!H23)</f>
        <v/>
      </c>
    </row>
    <row r="24" spans="1:22" x14ac:dyDescent="0.35">
      <c r="A24" t="str">
        <f>IF(Win!A24="","",Win!A24)</f>
        <v>Chandler Phillips</v>
      </c>
      <c r="B24">
        <f>IF(Win!B24="","",VALUE(Win!B24))</f>
        <v>3.8999999999999998E-3</v>
      </c>
      <c r="C24">
        <f>IF(Win!C24="","",Win!C24)</f>
        <v>256</v>
      </c>
      <c r="D24">
        <f>IF(Win!D24="","",Win!D24)</f>
        <v>251</v>
      </c>
      <c r="E24" s="17" t="str">
        <f t="shared" si="0"/>
        <v/>
      </c>
      <c r="F24" t="str">
        <f t="array" ref="F24">IF(E24="","",RANK(E24, $E$2:$E$241) + COUNTIFS($E$2:$E$241, E24, $D$2:$D$241, "&lt;"&amp;D24) + COUNTIFS($E$2:$E$241, E24, $D$2:$D$241, D24, $A$2:$A$241, "&lt;"&amp;A24))</f>
        <v/>
      </c>
      <c r="G24">
        <f ca="1">IF(Win!F24="","",Win!F24)</f>
        <v>19</v>
      </c>
      <c r="H24" s="6" t="str">
        <f t="shared" ca="1" si="1"/>
        <v/>
      </c>
      <c r="I24" s="6" t="str">
        <f t="shared" ca="1" si="2"/>
        <v/>
      </c>
      <c r="J24" t="str">
        <f>IF(F24="","",Win!H24)</f>
        <v/>
      </c>
      <c r="M24" t="str">
        <f>IF(FRL!A24="","",FRL!A24)</f>
        <v>Chandler Phillips</v>
      </c>
      <c r="N24" t="str">
        <f>IF(FRL!B24="","",FRL!B24)</f>
        <v>0.75%</v>
      </c>
      <c r="O24">
        <f>IF(FRL!C24="","",FRL!C24)</f>
        <v>133</v>
      </c>
      <c r="P24">
        <f>IF(FRL!D24="","",FRL!D24)</f>
        <v>126</v>
      </c>
      <c r="Q24" s="17" t="str">
        <f t="shared" si="3"/>
        <v/>
      </c>
      <c r="R24" t="str">
        <f t="array" ref="R24">IF(Q24="","",RANK(Q24, $Q$2:$Q$241) + COUNTIFS($Q$2:$Q$241, Q24, $P$2:$P$241, "&lt;"&amp;P24) + COUNTIFS($Q$2:$Q$241, Q24, $P$2:$P$241, P24, $M$2:$M$241, "&lt;"&amp;M24))</f>
        <v/>
      </c>
      <c r="S24">
        <f ca="1">IF(FRL!F24="","",FRL!F24)</f>
        <v>17</v>
      </c>
      <c r="T24" s="6" t="str">
        <f t="shared" ca="1" si="4"/>
        <v/>
      </c>
      <c r="U24" s="6" t="str">
        <f t="shared" ca="1" si="5"/>
        <v/>
      </c>
      <c r="V24" t="str">
        <f>IF(R24="","",FRL!H24)</f>
        <v/>
      </c>
    </row>
    <row r="25" spans="1:22" x14ac:dyDescent="0.35">
      <c r="A25" t="str">
        <f>IF(Win!A25="","",Win!A25)</f>
        <v>Chris Gotterup</v>
      </c>
      <c r="B25">
        <f>IF(Win!B25="","",VALUE(Win!B25))</f>
        <v>1.2200000000000001E-2</v>
      </c>
      <c r="C25">
        <f>IF(Win!C25="","",Win!C25)</f>
        <v>82</v>
      </c>
      <c r="D25">
        <f>IF(Win!D25="","",Win!D25)</f>
        <v>51</v>
      </c>
      <c r="E25" s="17" t="str">
        <f t="shared" si="0"/>
        <v/>
      </c>
      <c r="F25" t="str">
        <f t="array" ref="F25">IF(E25="","",RANK(E25, $E$2:$E$241) + COUNTIFS($E$2:$E$241, E25, $D$2:$D$241, "&lt;"&amp;D25) + COUNTIFS($E$2:$E$241, E25, $D$2:$D$241, D25, $A$2:$A$241, "&lt;"&amp;A25))</f>
        <v/>
      </c>
      <c r="G25">
        <f ca="1">IF(Win!F25="","",Win!F25)</f>
        <v>1</v>
      </c>
      <c r="H25" s="6" t="str">
        <f t="shared" ca="1" si="1"/>
        <v/>
      </c>
      <c r="I25" s="6" t="str">
        <f t="shared" ca="1" si="2"/>
        <v/>
      </c>
      <c r="J25" t="str">
        <f>IF(F25="","",Win!H25)</f>
        <v/>
      </c>
      <c r="M25" t="str">
        <f>IF(FRL!A25="","",FRL!A25)</f>
        <v>Chris Gotterup</v>
      </c>
      <c r="N25" t="str">
        <f>IF(FRL!B25="","",FRL!B25)</f>
        <v>1.32%</v>
      </c>
      <c r="O25">
        <f>IF(FRL!C25="","",FRL!C25)</f>
        <v>76</v>
      </c>
      <c r="P25">
        <f>IF(FRL!D25="","",FRL!D25)</f>
        <v>67</v>
      </c>
      <c r="Q25" s="17" t="str">
        <f t="shared" si="3"/>
        <v/>
      </c>
      <c r="R25" t="str">
        <f t="array" ref="R25">IF(Q25="","",RANK(Q25, $Q$2:$Q$241) + COUNTIFS($Q$2:$Q$241, Q25, $P$2:$P$241, "&lt;"&amp;P25) + COUNTIFS($Q$2:$Q$241, Q25, $P$2:$P$241, P25, $M$2:$M$241, "&lt;"&amp;M25))</f>
        <v/>
      </c>
      <c r="S25">
        <f ca="1">IF(FRL!F25="","",FRL!F25)</f>
        <v>3</v>
      </c>
      <c r="T25" s="6" t="str">
        <f t="shared" ca="1" si="4"/>
        <v/>
      </c>
      <c r="U25" s="6" t="str">
        <f t="shared" ca="1" si="5"/>
        <v/>
      </c>
      <c r="V25" t="str">
        <f>IF(R25="","",FRL!H25)</f>
        <v/>
      </c>
    </row>
    <row r="26" spans="1:22" x14ac:dyDescent="0.35">
      <c r="A26" t="str">
        <f>IF(Win!A26="","",Win!A26)</f>
        <v>Chris Kirk</v>
      </c>
      <c r="B26">
        <f>IF(Win!B26="","",VALUE(Win!B26))</f>
        <v>2.06E-2</v>
      </c>
      <c r="C26">
        <f>IF(Win!C26="","",Win!C26)</f>
        <v>49</v>
      </c>
      <c r="D26">
        <f>IF(Win!D26="","",Win!D26)</f>
        <v>46</v>
      </c>
      <c r="E26" s="17" t="str">
        <f t="shared" si="0"/>
        <v/>
      </c>
      <c r="F26" t="str">
        <f t="array" ref="F26">IF(E26="","",RANK(E26, $E$2:$E$241) + COUNTIFS($E$2:$E$241, E26, $D$2:$D$241, "&lt;"&amp;D26) + COUNTIFS($E$2:$E$241, E26, $D$2:$D$241, D26, $A$2:$A$241, "&lt;"&amp;A26))</f>
        <v/>
      </c>
      <c r="G26">
        <f ca="1">IF(Win!F26="","",Win!F26)</f>
        <v>83</v>
      </c>
      <c r="H26" s="6" t="str">
        <f t="shared" ca="1" si="1"/>
        <v/>
      </c>
      <c r="I26" s="6" t="str">
        <f t="shared" ca="1" si="2"/>
        <v/>
      </c>
      <c r="J26" t="str">
        <f>IF(F26="","",Win!H26)</f>
        <v/>
      </c>
      <c r="M26" t="str">
        <f>IF(FRL!A26="","",FRL!A26)</f>
        <v>Chris Kirk</v>
      </c>
      <c r="N26" t="str">
        <f>IF(FRL!B26="","",FRL!B26)</f>
        <v>1.22%</v>
      </c>
      <c r="O26">
        <f>IF(FRL!C26="","",FRL!C26)</f>
        <v>82</v>
      </c>
      <c r="P26">
        <f>IF(FRL!D26="","",FRL!D26)</f>
        <v>71</v>
      </c>
      <c r="Q26" s="17" t="str">
        <f t="shared" si="3"/>
        <v/>
      </c>
      <c r="R26" t="str">
        <f t="array" ref="R26">IF(Q26="","",RANK(Q26, $Q$2:$Q$241) + COUNTIFS($Q$2:$Q$241, Q26, $P$2:$P$241, "&lt;"&amp;P26) + COUNTIFS($Q$2:$Q$241, Q26, $P$2:$P$241, P26, $M$2:$M$241, "&lt;"&amp;M26))</f>
        <v/>
      </c>
      <c r="S26">
        <f ca="1">IF(FRL!F26="","",FRL!F26)</f>
        <v>59</v>
      </c>
      <c r="T26" s="6" t="str">
        <f t="shared" ca="1" si="4"/>
        <v/>
      </c>
      <c r="U26" s="6" t="str">
        <f t="shared" ca="1" si="5"/>
        <v/>
      </c>
      <c r="V26" t="str">
        <f>IF(R26="","",FRL!H26)</f>
        <v/>
      </c>
    </row>
    <row r="27" spans="1:22" x14ac:dyDescent="0.35">
      <c r="A27" t="str">
        <f>IF(Win!A27="","",Win!A27)</f>
        <v>Christo Lamprecht</v>
      </c>
      <c r="B27">
        <f>IF(Win!B27="","",VALUE(Win!B27))</f>
        <v>1.9E-3</v>
      </c>
      <c r="C27">
        <f>IF(Win!C27="","",Win!C27)</f>
        <v>526</v>
      </c>
      <c r="D27">
        <f>IF(Win!D27="","",Win!D27)</f>
        <v>351</v>
      </c>
      <c r="E27" s="17" t="str">
        <f t="shared" si="0"/>
        <v/>
      </c>
      <c r="F27" t="str">
        <f t="array" ref="F27">IF(E27="","",RANK(E27, $E$2:$E$241) + COUNTIFS($E$2:$E$241, E27, $D$2:$D$241, "&lt;"&amp;D27) + COUNTIFS($E$2:$E$241, E27, $D$2:$D$241, D27, $A$2:$A$241, "&lt;"&amp;A27))</f>
        <v/>
      </c>
      <c r="G27">
        <f ca="1">IF(Win!F27="","",Win!F27)</f>
        <v>119</v>
      </c>
      <c r="H27" s="6" t="str">
        <f t="shared" ca="1" si="1"/>
        <v/>
      </c>
      <c r="I27" s="6" t="str">
        <f t="shared" ca="1" si="2"/>
        <v/>
      </c>
      <c r="J27" t="str">
        <f>IF(F27="","",Win!H27)</f>
        <v/>
      </c>
      <c r="M27" t="str">
        <f>IF(FRL!A27="","",FRL!A27)</f>
        <v>Christo Lamprecht</v>
      </c>
      <c r="N27" t="str">
        <f>IF(FRL!B27="","",FRL!B27)</f>
        <v>0.38%</v>
      </c>
      <c r="O27">
        <f>IF(FRL!C27="","",FRL!C27)</f>
        <v>263</v>
      </c>
      <c r="P27">
        <f>IF(FRL!D27="","",FRL!D27)</f>
        <v>151</v>
      </c>
      <c r="Q27" s="17" t="str">
        <f t="shared" si="3"/>
        <v/>
      </c>
      <c r="R27" t="str">
        <f t="array" ref="R27">IF(Q27="","",RANK(Q27, $Q$2:$Q$241) + COUNTIFS($Q$2:$Q$241, Q27, $P$2:$P$241, "&lt;"&amp;P27) + COUNTIFS($Q$2:$Q$241, Q27, $P$2:$P$241, P27, $M$2:$M$241, "&lt;"&amp;M27))</f>
        <v/>
      </c>
      <c r="S27">
        <f ca="1">IF(FRL!F27="","",FRL!F27)</f>
        <v>118</v>
      </c>
      <c r="T27" s="6" t="str">
        <f t="shared" ca="1" si="4"/>
        <v/>
      </c>
      <c r="U27" s="6" t="str">
        <f t="shared" ca="1" si="5"/>
        <v/>
      </c>
      <c r="V27" t="str">
        <f>IF(R27="","",FRL!H27)</f>
        <v/>
      </c>
    </row>
    <row r="28" spans="1:22" x14ac:dyDescent="0.35">
      <c r="A28" t="str">
        <f>IF(Win!A28="","",Win!A28)</f>
        <v>Collin Morikawa</v>
      </c>
      <c r="B28">
        <f>IF(Win!B28="","",VALUE(Win!B28))</f>
        <v>2.3400000000000001E-2</v>
      </c>
      <c r="C28">
        <f>IF(Win!C28="","",Win!C28)</f>
        <v>43</v>
      </c>
      <c r="D28">
        <f>IF(Win!D28="","",Win!D28)</f>
        <v>23</v>
      </c>
      <c r="E28" s="17" t="str">
        <f t="shared" si="0"/>
        <v/>
      </c>
      <c r="F28" t="str">
        <f t="array" ref="F28">IF(E28="","",RANK(E28, $E$2:$E$241) + COUNTIFS($E$2:$E$241, E28, $D$2:$D$241, "&lt;"&amp;D28) + COUNTIFS($E$2:$E$241, E28, $D$2:$D$241, D28, $A$2:$A$241, "&lt;"&amp;A28))</f>
        <v/>
      </c>
      <c r="G28">
        <f ca="1">IF(Win!F28="","",Win!F28)</f>
        <v>75</v>
      </c>
      <c r="H28" s="6" t="str">
        <f t="shared" ca="1" si="1"/>
        <v/>
      </c>
      <c r="I28" s="6" t="str">
        <f t="shared" ca="1" si="2"/>
        <v/>
      </c>
      <c r="J28" t="str">
        <f>IF(F28="","",Win!H28)</f>
        <v/>
      </c>
      <c r="M28" t="str">
        <f>IF(FRL!A28="","",FRL!A28)</f>
        <v>Collin Morikawa</v>
      </c>
      <c r="N28" t="str">
        <f>IF(FRL!B28="","",FRL!B28)</f>
        <v>1.81%</v>
      </c>
      <c r="O28">
        <f>IF(FRL!C28="","",FRL!C28)</f>
        <v>55</v>
      </c>
      <c r="P28">
        <f>IF(FRL!D28="","",FRL!D28)</f>
        <v>36</v>
      </c>
      <c r="Q28" s="17" t="str">
        <f t="shared" si="3"/>
        <v/>
      </c>
      <c r="R28" t="str">
        <f t="array" ref="R28">IF(Q28="","",RANK(Q28, $Q$2:$Q$241) + COUNTIFS($Q$2:$Q$241, Q28, $P$2:$P$241, "&lt;"&amp;P28) + COUNTIFS($Q$2:$Q$241, Q28, $P$2:$P$241, P28, $M$2:$M$241, "&lt;"&amp;M28))</f>
        <v/>
      </c>
      <c r="S28">
        <f ca="1">IF(FRL!F28="","",FRL!F28)</f>
        <v>101</v>
      </c>
      <c r="T28" s="6" t="str">
        <f t="shared" ca="1" si="4"/>
        <v/>
      </c>
      <c r="U28" s="6" t="str">
        <f t="shared" ca="1" si="5"/>
        <v/>
      </c>
      <c r="V28" t="str">
        <f>IF(R28="","",FRL!H28)</f>
        <v/>
      </c>
    </row>
    <row r="29" spans="1:22" x14ac:dyDescent="0.35">
      <c r="A29" t="str">
        <f>IF(Win!A29="","",Win!A29)</f>
        <v>Corey Conners</v>
      </c>
      <c r="B29">
        <f>IF(Win!B29="","",VALUE(Win!B29))</f>
        <v>2.3099999999999999E-2</v>
      </c>
      <c r="C29">
        <f>IF(Win!C29="","",Win!C29)</f>
        <v>43</v>
      </c>
      <c r="D29">
        <f>IF(Win!D29="","",Win!D29)</f>
        <v>31</v>
      </c>
      <c r="E29" s="17" t="str">
        <f t="shared" si="0"/>
        <v/>
      </c>
      <c r="F29" t="str">
        <f t="array" ref="F29">IF(E29="","",RANK(E29, $E$2:$E$241) + COUNTIFS($E$2:$E$241, E29, $D$2:$D$241, "&lt;"&amp;D29) + COUNTIFS($E$2:$E$241, E29, $D$2:$D$241, D29, $A$2:$A$241, "&lt;"&amp;A29))</f>
        <v/>
      </c>
      <c r="G29">
        <f ca="1">IF(Win!F29="","",Win!F29)</f>
        <v>24</v>
      </c>
      <c r="H29" s="6" t="str">
        <f t="shared" ca="1" si="1"/>
        <v/>
      </c>
      <c r="I29" s="6" t="str">
        <f t="shared" ca="1" si="2"/>
        <v/>
      </c>
      <c r="J29" t="str">
        <f>IF(F29="","",Win!H29)</f>
        <v/>
      </c>
      <c r="M29" t="str">
        <f>IF(FRL!A29="","",FRL!A29)</f>
        <v>Corey Conners</v>
      </c>
      <c r="N29" t="str">
        <f>IF(FRL!B29="","",FRL!B29)</f>
        <v>1.82%</v>
      </c>
      <c r="O29">
        <f>IF(FRL!C29="","",FRL!C29)</f>
        <v>55</v>
      </c>
      <c r="P29">
        <f>IF(FRL!D29="","",FRL!D29)</f>
        <v>46</v>
      </c>
      <c r="Q29" s="17" t="str">
        <f t="shared" si="3"/>
        <v/>
      </c>
      <c r="R29" t="str">
        <f t="array" ref="R29">IF(Q29="","",RANK(Q29, $Q$2:$Q$241) + COUNTIFS($Q$2:$Q$241, Q29, $P$2:$P$241, "&lt;"&amp;P29) + COUNTIFS($Q$2:$Q$241, Q29, $P$2:$P$241, P29, $M$2:$M$241, "&lt;"&amp;M29))</f>
        <v/>
      </c>
      <c r="S29">
        <f ca="1">IF(FRL!F29="","",FRL!F29)</f>
        <v>80</v>
      </c>
      <c r="T29" s="6" t="str">
        <f t="shared" ca="1" si="4"/>
        <v/>
      </c>
      <c r="U29" s="6" t="str">
        <f t="shared" ca="1" si="5"/>
        <v/>
      </c>
      <c r="V29" t="str">
        <f>IF(R29="","",FRL!H29)</f>
        <v/>
      </c>
    </row>
    <row r="30" spans="1:22" x14ac:dyDescent="0.35">
      <c r="A30" t="str">
        <f>IF(Win!A30="","",Win!A30)</f>
        <v>Corey Kozuma</v>
      </c>
      <c r="B30">
        <f>IF(Win!B30="","",VALUE(Win!B30))</f>
        <v>0</v>
      </c>
      <c r="C30">
        <f>IF(Win!C30="","",Win!C30)</f>
        <v>10000</v>
      </c>
      <c r="D30">
        <f>IF(Win!D30="","",Win!D30)</f>
        <v>5001</v>
      </c>
      <c r="E30" s="17" t="str">
        <f t="shared" si="0"/>
        <v/>
      </c>
      <c r="F30" t="str">
        <f t="array" ref="F30">IF(E30="","",RANK(E30, $E$2:$E$241) + COUNTIFS($E$2:$E$241, E30, $D$2:$D$241, "&lt;"&amp;D30) + COUNTIFS($E$2:$E$241, E30, $D$2:$D$241, D30, $A$2:$A$241, "&lt;"&amp;A30))</f>
        <v/>
      </c>
      <c r="G30">
        <f ca="1">IF(Win!F30="","",Win!F30)</f>
        <v>104</v>
      </c>
      <c r="H30" s="6" t="str">
        <f t="shared" ca="1" si="1"/>
        <v/>
      </c>
      <c r="I30" s="6" t="str">
        <f t="shared" ca="1" si="2"/>
        <v/>
      </c>
      <c r="J30" t="str">
        <f>IF(F30="","",Win!H30)</f>
        <v/>
      </c>
      <c r="M30" t="str">
        <f>IF(FRL!A30="","",FRL!A30)</f>
        <v>Corey Kozuma</v>
      </c>
      <c r="N30" t="str">
        <f>IF(FRL!B30="","",FRL!B30)</f>
        <v>0.10%</v>
      </c>
      <c r="O30">
        <f>IF(FRL!C30="","",FRL!C30)</f>
        <v>1000</v>
      </c>
      <c r="P30">
        <f>IF(FRL!D30="","",FRL!D30)</f>
        <v>601</v>
      </c>
      <c r="Q30" s="17" t="str">
        <f t="shared" si="3"/>
        <v/>
      </c>
      <c r="R30" t="str">
        <f t="array" ref="R30">IF(Q30="","",RANK(Q30, $Q$2:$Q$241) + COUNTIFS($Q$2:$Q$241, Q30, $P$2:$P$241, "&lt;"&amp;P30) + COUNTIFS($Q$2:$Q$241, Q30, $P$2:$P$241, P30, $M$2:$M$241, "&lt;"&amp;M30))</f>
        <v/>
      </c>
      <c r="S30">
        <f ca="1">IF(FRL!F30="","",FRL!F30)</f>
        <v>80</v>
      </c>
      <c r="T30" s="6" t="str">
        <f t="shared" ca="1" si="4"/>
        <v/>
      </c>
      <c r="U30" s="6" t="str">
        <f t="shared" ca="1" si="5"/>
        <v/>
      </c>
      <c r="V30" t="str">
        <f>IF(R30="","",FRL!H30)</f>
        <v/>
      </c>
    </row>
    <row r="31" spans="1:22" x14ac:dyDescent="0.35">
      <c r="A31" t="str">
        <f>IF(Win!A31="","",Win!A31)</f>
        <v>Daniel Berger</v>
      </c>
      <c r="B31">
        <f>IF(Win!B31="","",VALUE(Win!B31))</f>
        <v>1.2999999999999999E-2</v>
      </c>
      <c r="C31">
        <f>IF(Win!C31="","",Win!C31)</f>
        <v>77</v>
      </c>
      <c r="D31">
        <f>IF(Win!D31="","",Win!D31)</f>
        <v>67</v>
      </c>
      <c r="E31" s="17" t="str">
        <f t="shared" si="0"/>
        <v/>
      </c>
      <c r="F31" t="str">
        <f t="array" ref="F31">IF(E31="","",RANK(E31, $E$2:$E$241) + COUNTIFS($E$2:$E$241, E31, $D$2:$D$241, "&lt;"&amp;D31) + COUNTIFS($E$2:$E$241, E31, $D$2:$D$241, D31, $A$2:$A$241, "&lt;"&amp;A31))</f>
        <v/>
      </c>
      <c r="G31">
        <f ca="1">IF(Win!F31="","",Win!F31)</f>
        <v>6</v>
      </c>
      <c r="H31" s="6" t="str">
        <f t="shared" ca="1" si="1"/>
        <v/>
      </c>
      <c r="I31" s="6" t="str">
        <f t="shared" ca="1" si="2"/>
        <v/>
      </c>
      <c r="J31" t="str">
        <f>IF(F31="","",Win!H31)</f>
        <v/>
      </c>
      <c r="M31" t="str">
        <f>IF(FRL!A31="","",FRL!A31)</f>
        <v>Daniel Berger</v>
      </c>
      <c r="N31" t="str">
        <f>IF(FRL!B31="","",FRL!B31)</f>
        <v>0.92%</v>
      </c>
      <c r="O31">
        <f>IF(FRL!C31="","",FRL!C31)</f>
        <v>109</v>
      </c>
      <c r="P31">
        <f>IF(FRL!D31="","",FRL!D31)</f>
        <v>71</v>
      </c>
      <c r="Q31" s="17" t="str">
        <f t="shared" si="3"/>
        <v/>
      </c>
      <c r="R31" t="str">
        <f t="array" ref="R31">IF(Q31="","",RANK(Q31, $Q$2:$Q$241) + COUNTIFS($Q$2:$Q$241, Q31, $P$2:$P$241, "&lt;"&amp;P31) + COUNTIFS($Q$2:$Q$241, Q31, $P$2:$P$241, P31, $M$2:$M$241, "&lt;"&amp;M31))</f>
        <v/>
      </c>
      <c r="S31">
        <f ca="1">IF(FRL!F31="","",FRL!F31)</f>
        <v>17</v>
      </c>
      <c r="T31" s="6" t="str">
        <f t="shared" ca="1" si="4"/>
        <v/>
      </c>
      <c r="U31" s="6" t="str">
        <f t="shared" ca="1" si="5"/>
        <v/>
      </c>
      <c r="V31" t="str">
        <f>IF(R31="","",FRL!H31)</f>
        <v/>
      </c>
    </row>
    <row r="32" spans="1:22" x14ac:dyDescent="0.35">
      <c r="A32" t="str">
        <f>IF(Win!A32="","",Win!A32)</f>
        <v>Daniel Brown (Oct1994)</v>
      </c>
      <c r="B32">
        <f>IF(Win!B32="","",VALUE(Win!B32))</f>
        <v>1.2200000000000001E-2</v>
      </c>
      <c r="C32">
        <f>IF(Win!C32="","",Win!C32)</f>
        <v>82</v>
      </c>
      <c r="D32">
        <f>IF(Win!D32="","",Win!D32)</f>
        <v>176</v>
      </c>
      <c r="E32" s="17">
        <f t="shared" si="0"/>
        <v>7.0000000000000001E-3</v>
      </c>
      <c r="F32">
        <f t="array" ref="F32">IF(E32="","",RANK(E32, $E$2:$E$241) + COUNTIFS($E$2:$E$241, E32, $D$2:$D$241, "&lt;"&amp;D32) + COUNTIFS($E$2:$E$241, E32, $D$2:$D$241, D32, $A$2:$A$241, "&lt;"&amp;A32))</f>
        <v>1</v>
      </c>
      <c r="G32">
        <f ca="1">IF(Win!F32="","",Win!F32)</f>
        <v>19</v>
      </c>
      <c r="H32" s="6">
        <f t="shared" ca="1" si="1"/>
        <v>-2</v>
      </c>
      <c r="I32" s="6">
        <f t="shared" ca="1" si="2"/>
        <v>-2</v>
      </c>
      <c r="J32" t="str">
        <f ca="1">IF(F32="","",Win!H32)</f>
        <v>Bet365: 175/1, 5pl, 1/5</v>
      </c>
      <c r="M32" t="str">
        <f>IF(FRL!A32="","",FRL!A32)</f>
        <v>Daniel Brown (Oct1994)</v>
      </c>
      <c r="N32" t="str">
        <f>IF(FRL!B32="","",FRL!B32)</f>
        <v>0.95%</v>
      </c>
      <c r="O32">
        <f>IF(FRL!C32="","",FRL!C32)</f>
        <v>105</v>
      </c>
      <c r="P32">
        <f>IF(FRL!D32="","",FRL!D32)</f>
        <v>111</v>
      </c>
      <c r="Q32" s="17" t="str">
        <f t="shared" si="3"/>
        <v/>
      </c>
      <c r="R32" t="str">
        <f t="array" ref="R32">IF(Q32="","",RANK(Q32, $Q$2:$Q$241) + COUNTIFS($Q$2:$Q$241, Q32, $P$2:$P$241, "&lt;"&amp;P32) + COUNTIFS($Q$2:$Q$241, Q32, $P$2:$P$241, P32, $M$2:$M$241, "&lt;"&amp;M32))</f>
        <v/>
      </c>
      <c r="S32">
        <f ca="1">IF(FRL!F32="","",FRL!F32)</f>
        <v>80</v>
      </c>
      <c r="T32" s="6" t="str">
        <f t="shared" ca="1" si="4"/>
        <v/>
      </c>
      <c r="U32" s="6" t="str">
        <f t="shared" ca="1" si="5"/>
        <v/>
      </c>
      <c r="V32" t="str">
        <f>IF(R32="","",FRL!H32)</f>
        <v/>
      </c>
    </row>
    <row r="33" spans="1:22" x14ac:dyDescent="0.35">
      <c r="A33" t="str">
        <f>IF(Win!A33="","",Win!A33)</f>
        <v>Danny Walker</v>
      </c>
      <c r="B33">
        <f>IF(Win!B33="","",VALUE(Win!B33))</f>
        <v>1.1999999999999999E-3</v>
      </c>
      <c r="C33">
        <f>IF(Win!C33="","",Win!C33)</f>
        <v>833</v>
      </c>
      <c r="D33">
        <f>IF(Win!D33="","",Win!D33)</f>
        <v>1001</v>
      </c>
      <c r="E33" s="17" t="str">
        <f t="shared" si="0"/>
        <v/>
      </c>
      <c r="F33" t="str">
        <f t="array" ref="F33">IF(E33="","",RANK(E33, $E$2:$E$241) + COUNTIFS($E$2:$E$241, E33, $D$2:$D$241, "&lt;"&amp;D33) + COUNTIFS($E$2:$E$241, E33, $D$2:$D$241, D33, $A$2:$A$241, "&lt;"&amp;A33))</f>
        <v/>
      </c>
      <c r="G33">
        <f ca="1">IF(Win!F33="","",Win!F33)</f>
        <v>93</v>
      </c>
      <c r="H33" s="6" t="str">
        <f t="shared" ca="1" si="1"/>
        <v/>
      </c>
      <c r="I33" s="6" t="str">
        <f t="shared" ca="1" si="2"/>
        <v/>
      </c>
      <c r="J33" t="str">
        <f>IF(F33="","",Win!H33)</f>
        <v/>
      </c>
      <c r="M33" t="str">
        <f>IF(FRL!A33="","",FRL!A33)</f>
        <v>Danny Walker</v>
      </c>
      <c r="N33" t="str">
        <f>IF(FRL!B33="","",FRL!B33)</f>
        <v>0.42%</v>
      </c>
      <c r="O33">
        <f>IF(FRL!C33="","",FRL!C33)</f>
        <v>238</v>
      </c>
      <c r="P33">
        <f>IF(FRL!D33="","",FRL!D33)</f>
        <v>251</v>
      </c>
      <c r="Q33" s="17" t="str">
        <f t="shared" si="3"/>
        <v/>
      </c>
      <c r="R33" t="str">
        <f t="array" ref="R33">IF(Q33="","",RANK(Q33, $Q$2:$Q$241) + COUNTIFS($Q$2:$Q$241, Q33, $P$2:$P$241, "&lt;"&amp;P33) + COUNTIFS($Q$2:$Q$241, Q33, $P$2:$P$241, P33, $M$2:$M$241, "&lt;"&amp;M33))</f>
        <v/>
      </c>
      <c r="S33">
        <f ca="1">IF(FRL!F33="","",FRL!F33)</f>
        <v>29</v>
      </c>
      <c r="T33" s="6" t="str">
        <f t="shared" ca="1" si="4"/>
        <v/>
      </c>
      <c r="U33" s="6" t="str">
        <f t="shared" ca="1" si="5"/>
        <v/>
      </c>
      <c r="V33" t="str">
        <f>IF(R33="","",FRL!H33)</f>
        <v/>
      </c>
    </row>
    <row r="34" spans="1:22" x14ac:dyDescent="0.35">
      <c r="A34" t="str">
        <f>IF(Win!A34="","",Win!A34)</f>
        <v>David Ford</v>
      </c>
      <c r="B34">
        <f>IF(Win!B34="","",VALUE(Win!B34))</f>
        <v>1.1999999999999999E-3</v>
      </c>
      <c r="C34">
        <f>IF(Win!C34="","",Win!C34)</f>
        <v>833</v>
      </c>
      <c r="D34">
        <f>IF(Win!D34="","",Win!D34)</f>
        <v>251</v>
      </c>
      <c r="E34" s="17" t="str">
        <f t="shared" si="0"/>
        <v/>
      </c>
      <c r="F34" t="str">
        <f t="array" ref="F34">IF(E34="","",RANK(E34, $E$2:$E$241) + COUNTIFS($E$2:$E$241, E34, $D$2:$D$241, "&lt;"&amp;D34) + COUNTIFS($E$2:$E$241, E34, $D$2:$D$241, D34, $A$2:$A$241, "&lt;"&amp;A34))</f>
        <v/>
      </c>
      <c r="G34">
        <f ca="1">IF(Win!F34="","",Win!F34)</f>
        <v>50</v>
      </c>
      <c r="H34" s="6" t="str">
        <f t="shared" ca="1" si="1"/>
        <v/>
      </c>
      <c r="I34" s="6" t="str">
        <f t="shared" ca="1" si="2"/>
        <v/>
      </c>
      <c r="J34" t="str">
        <f>IF(F34="","",Win!H34)</f>
        <v/>
      </c>
      <c r="M34" t="str">
        <f>IF(FRL!A34="","",FRL!A34)</f>
        <v>David Ford</v>
      </c>
      <c r="N34" t="str">
        <f>IF(FRL!B34="","",FRL!B34)</f>
        <v>0.47%</v>
      </c>
      <c r="O34">
        <f>IF(FRL!C34="","",FRL!C34)</f>
        <v>213</v>
      </c>
      <c r="P34">
        <f>IF(FRL!D34="","",FRL!D34)</f>
        <v>126</v>
      </c>
      <c r="Q34" s="17" t="str">
        <f t="shared" si="3"/>
        <v/>
      </c>
      <c r="R34" t="str">
        <f t="array" ref="R34">IF(Q34="","",RANK(Q34, $Q$2:$Q$241) + COUNTIFS($Q$2:$Q$241, Q34, $P$2:$P$241, "&lt;"&amp;P34) + COUNTIFS($Q$2:$Q$241, Q34, $P$2:$P$241, P34, $M$2:$M$241, "&lt;"&amp;M34))</f>
        <v/>
      </c>
      <c r="S34">
        <f ca="1">IF(FRL!F34="","",FRL!F34)</f>
        <v>17</v>
      </c>
      <c r="T34" s="6" t="str">
        <f t="shared" ca="1" si="4"/>
        <v/>
      </c>
      <c r="U34" s="6" t="str">
        <f t="shared" ca="1" si="5"/>
        <v/>
      </c>
      <c r="V34" t="str">
        <f>IF(R34="","",FRL!H34)</f>
        <v/>
      </c>
    </row>
    <row r="35" spans="1:22" x14ac:dyDescent="0.35">
      <c r="A35" t="str">
        <f>IF(Win!A35="","",Win!A35)</f>
        <v>Davis Chatfield</v>
      </c>
      <c r="B35">
        <f>IF(Win!B35="","",VALUE(Win!B35))</f>
        <v>2E-3</v>
      </c>
      <c r="C35">
        <f>IF(Win!C35="","",Win!C35)</f>
        <v>500</v>
      </c>
      <c r="D35">
        <f>IF(Win!D35="","",Win!D35)</f>
        <v>451</v>
      </c>
      <c r="E35" s="17" t="str">
        <f t="shared" si="0"/>
        <v/>
      </c>
      <c r="F35" t="str">
        <f t="array" ref="F35">IF(E35="","",RANK(E35, $E$2:$E$241) + COUNTIFS($E$2:$E$241, E35, $D$2:$D$241, "&lt;"&amp;D35) + COUNTIFS($E$2:$E$241, E35, $D$2:$D$241, D35, $A$2:$A$241, "&lt;"&amp;A35))</f>
        <v/>
      </c>
      <c r="G35">
        <f ca="1">IF(Win!F35="","",Win!F35)</f>
        <v>83</v>
      </c>
      <c r="H35" s="6" t="str">
        <f t="shared" ca="1" si="1"/>
        <v/>
      </c>
      <c r="I35" s="6" t="str">
        <f t="shared" ca="1" si="2"/>
        <v/>
      </c>
      <c r="J35" t="str">
        <f>IF(F35="","",Win!H35)</f>
        <v/>
      </c>
      <c r="M35" t="str">
        <f>IF(FRL!A35="","",FRL!A35)</f>
        <v>Davis Chatfield</v>
      </c>
      <c r="N35" t="str">
        <f>IF(FRL!B35="","",FRL!B35)</f>
        <v>0.38%</v>
      </c>
      <c r="O35">
        <f>IF(FRL!C35="","",FRL!C35)</f>
        <v>263</v>
      </c>
      <c r="P35">
        <f>IF(FRL!D35="","",FRL!D35)</f>
        <v>151</v>
      </c>
      <c r="Q35" s="17" t="str">
        <f t="shared" si="3"/>
        <v/>
      </c>
      <c r="R35" t="str">
        <f t="array" ref="R35">IF(Q35="","",RANK(Q35, $Q$2:$Q$241) + COUNTIFS($Q$2:$Q$241, Q35, $P$2:$P$241, "&lt;"&amp;P35) + COUNTIFS($Q$2:$Q$241, Q35, $P$2:$P$241, P35, $M$2:$M$241, "&lt;"&amp;M35))</f>
        <v/>
      </c>
      <c r="S35">
        <f ca="1">IF(FRL!F35="","",FRL!F35)</f>
        <v>80</v>
      </c>
      <c r="T35" s="6" t="str">
        <f t="shared" ca="1" si="4"/>
        <v/>
      </c>
      <c r="U35" s="6" t="str">
        <f t="shared" ca="1" si="5"/>
        <v/>
      </c>
      <c r="V35" t="str">
        <f>IF(R35="","",FRL!H35)</f>
        <v/>
      </c>
    </row>
    <row r="36" spans="1:22" x14ac:dyDescent="0.35">
      <c r="A36" t="str">
        <f>IF(Win!A36="","",Win!A36)</f>
        <v>Davis Riley</v>
      </c>
      <c r="B36">
        <f>IF(Win!B36="","",VALUE(Win!B36))</f>
        <v>1.4E-3</v>
      </c>
      <c r="C36">
        <f>IF(Win!C36="","",Win!C36)</f>
        <v>714</v>
      </c>
      <c r="D36">
        <f>IF(Win!D36="","",Win!D36)</f>
        <v>351</v>
      </c>
      <c r="E36" s="17" t="str">
        <f t="shared" si="0"/>
        <v/>
      </c>
      <c r="F36" t="str">
        <f t="array" ref="F36">IF(E36="","",RANK(E36, $E$2:$E$241) + COUNTIFS($E$2:$E$241, E36, $D$2:$D$241, "&lt;"&amp;D36) + COUNTIFS($E$2:$E$241, E36, $D$2:$D$241, D36, $A$2:$A$241, "&lt;"&amp;A36))</f>
        <v/>
      </c>
      <c r="G36">
        <f ca="1">IF(Win!F36="","",Win!F36)</f>
        <v>6</v>
      </c>
      <c r="H36" s="6" t="str">
        <f t="shared" ca="1" si="1"/>
        <v/>
      </c>
      <c r="I36" s="6" t="str">
        <f t="shared" ca="1" si="2"/>
        <v/>
      </c>
      <c r="J36" t="str">
        <f>IF(F36="","",Win!H36)</f>
        <v/>
      </c>
      <c r="M36" t="str">
        <f>IF(FRL!A36="","",FRL!A36)</f>
        <v>Davis Riley</v>
      </c>
      <c r="N36" t="str">
        <f>IF(FRL!B36="","",FRL!B36)</f>
        <v>0.33%</v>
      </c>
      <c r="O36">
        <f>IF(FRL!C36="","",FRL!C36)</f>
        <v>303</v>
      </c>
      <c r="P36">
        <f>IF(FRL!D36="","",FRL!D36)</f>
        <v>151</v>
      </c>
      <c r="Q36" s="17" t="str">
        <f t="shared" si="3"/>
        <v/>
      </c>
      <c r="R36" t="str">
        <f t="array" ref="R36">IF(Q36="","",RANK(Q36, $Q$2:$Q$241) + COUNTIFS($Q$2:$Q$241, Q36, $P$2:$P$241, "&lt;"&amp;P36) + COUNTIFS($Q$2:$Q$241, Q36, $P$2:$P$241, P36, $M$2:$M$241, "&lt;"&amp;M36))</f>
        <v/>
      </c>
      <c r="S36">
        <f ca="1">IF(FRL!F36="","",FRL!F36)</f>
        <v>29</v>
      </c>
      <c r="T36" s="6" t="str">
        <f t="shared" ca="1" si="4"/>
        <v/>
      </c>
      <c r="U36" s="6" t="str">
        <f t="shared" ca="1" si="5"/>
        <v/>
      </c>
      <c r="V36" t="str">
        <f>IF(R36="","",FRL!H36)</f>
        <v/>
      </c>
    </row>
    <row r="37" spans="1:22" x14ac:dyDescent="0.35">
      <c r="A37" t="str">
        <f>IF(Win!A37="","",Win!A37)</f>
        <v>Denny McCarthy</v>
      </c>
      <c r="B37">
        <f>IF(Win!B37="","",VALUE(Win!B37))</f>
        <v>1.84E-2</v>
      </c>
      <c r="C37">
        <f>IF(Win!C37="","",Win!C37)</f>
        <v>54</v>
      </c>
      <c r="D37">
        <f>IF(Win!D37="","",Win!D37)</f>
        <v>61</v>
      </c>
      <c r="E37" s="17">
        <f t="shared" si="0"/>
        <v>2E-3</v>
      </c>
      <c r="F37">
        <f t="array" ref="F37">IF(E37="","",RANK(E37, $E$2:$E$241) + COUNTIFS($E$2:$E$241, E37, $D$2:$D$241, "&lt;"&amp;D37) + COUNTIFS($E$2:$E$241, E37, $D$2:$D$241, D37, $A$2:$A$241, "&lt;"&amp;A37))</f>
        <v>5</v>
      </c>
      <c r="G37">
        <f ca="1">IF(Win!F37="","",Win!F37)</f>
        <v>40</v>
      </c>
      <c r="H37" s="6" t="str">
        <f t="shared" ca="1" si="1"/>
        <v/>
      </c>
      <c r="I37" s="6">
        <f t="shared" ca="1" si="2"/>
        <v>-2</v>
      </c>
      <c r="J37" t="str">
        <f ca="1">IF(F37="","",Win!H37)</f>
        <v>Ladbrokes: 40/1, 10pl, 1/5</v>
      </c>
      <c r="M37" t="str">
        <f>IF(FRL!A37="","",FRL!A37)</f>
        <v>Denny McCarthy</v>
      </c>
      <c r="N37" t="str">
        <f>IF(FRL!B37="","",FRL!B37)</f>
        <v>1.64%</v>
      </c>
      <c r="O37">
        <f>IF(FRL!C37="","",FRL!C37)</f>
        <v>61</v>
      </c>
      <c r="P37">
        <f>IF(FRL!D37="","",FRL!D37)</f>
        <v>56</v>
      </c>
      <c r="Q37" s="17" t="str">
        <f t="shared" si="3"/>
        <v/>
      </c>
      <c r="R37" t="str">
        <f t="array" ref="R37">IF(Q37="","",RANK(Q37, $Q$2:$Q$241) + COUNTIFS($Q$2:$Q$241, Q37, $P$2:$P$241, "&lt;"&amp;P37) + COUNTIFS($Q$2:$Q$241, Q37, $P$2:$P$241, P37, $M$2:$M$241, "&lt;"&amp;M37))</f>
        <v/>
      </c>
      <c r="S37">
        <f ca="1">IF(FRL!F37="","",FRL!F37)</f>
        <v>10</v>
      </c>
      <c r="T37" s="6" t="str">
        <f t="shared" ca="1" si="4"/>
        <v/>
      </c>
      <c r="U37" s="6" t="str">
        <f t="shared" ca="1" si="5"/>
        <v/>
      </c>
      <c r="V37" t="str">
        <f>IF(R37="","",FRL!H37)</f>
        <v/>
      </c>
    </row>
    <row r="38" spans="1:22" x14ac:dyDescent="0.35">
      <c r="A38" t="str">
        <f>IF(Win!A38="","",Win!A38)</f>
        <v>Doug Ghim</v>
      </c>
      <c r="B38">
        <f>IF(Win!B38="","",VALUE(Win!B38))</f>
        <v>1.0200000000000001E-2</v>
      </c>
      <c r="C38">
        <f>IF(Win!C38="","",Win!C38)</f>
        <v>98</v>
      </c>
      <c r="D38">
        <f>IF(Win!D38="","",Win!D38)</f>
        <v>111</v>
      </c>
      <c r="E38" s="17">
        <f t="shared" si="0"/>
        <v>1E-3</v>
      </c>
      <c r="F38">
        <f t="array" ref="F38">IF(E38="","",RANK(E38, $E$2:$E$241) + COUNTIFS($E$2:$E$241, E38, $D$2:$D$241, "&lt;"&amp;D38) + COUNTIFS($E$2:$E$241, E38, $D$2:$D$241, D38, $A$2:$A$241, "&lt;"&amp;A38))</f>
        <v>9</v>
      </c>
      <c r="G38">
        <f ca="1">IF(Win!F38="","",Win!F38)</f>
        <v>55</v>
      </c>
      <c r="H38" s="6" t="str">
        <f t="shared" ca="1" si="1"/>
        <v/>
      </c>
      <c r="I38" s="6">
        <f t="shared" ca="1" si="2"/>
        <v>-2</v>
      </c>
      <c r="J38" t="str">
        <f ca="1">IF(F38="","",Win!H38)</f>
        <v>Spreadex: 110/1, 6pl, 1/5</v>
      </c>
      <c r="M38" t="str">
        <f>IF(FRL!A38="","",FRL!A38)</f>
        <v>Doug Ghim</v>
      </c>
      <c r="N38" t="str">
        <f>IF(FRL!B38="","",FRL!B38)</f>
        <v>0.85%</v>
      </c>
      <c r="O38">
        <f>IF(FRL!C38="","",FRL!C38)</f>
        <v>118</v>
      </c>
      <c r="P38">
        <f>IF(FRL!D38="","",FRL!D38)</f>
        <v>101</v>
      </c>
      <c r="Q38" s="17" t="str">
        <f t="shared" si="3"/>
        <v/>
      </c>
      <c r="R38" t="str">
        <f t="array" ref="R38">IF(Q38="","",RANK(Q38, $Q$2:$Q$241) + COUNTIFS($Q$2:$Q$241, Q38, $P$2:$P$241, "&lt;"&amp;P38) + COUNTIFS($Q$2:$Q$241, Q38, $P$2:$P$241, P38, $M$2:$M$241, "&lt;"&amp;M38))</f>
        <v/>
      </c>
      <c r="S38">
        <f ca="1">IF(FRL!F38="","",FRL!F38)</f>
        <v>59</v>
      </c>
      <c r="T38" s="6" t="str">
        <f t="shared" ca="1" si="4"/>
        <v/>
      </c>
      <c r="U38" s="6" t="str">
        <f t="shared" ca="1" si="5"/>
        <v/>
      </c>
      <c r="V38" t="str">
        <f>IF(R38="","",FRL!H38)</f>
        <v/>
      </c>
    </row>
    <row r="39" spans="1:22" x14ac:dyDescent="0.35">
      <c r="A39" t="str">
        <f>IF(Win!A39="","",Win!A39)</f>
        <v>Dylan Wu</v>
      </c>
      <c r="B39">
        <f>IF(Win!B39="","",VALUE(Win!B39))</f>
        <v>2.8E-3</v>
      </c>
      <c r="C39">
        <f>IF(Win!C39="","",Win!C39)</f>
        <v>357</v>
      </c>
      <c r="D39">
        <f>IF(Win!D39="","",Win!D39)</f>
        <v>226</v>
      </c>
      <c r="E39" s="17" t="str">
        <f t="shared" si="0"/>
        <v/>
      </c>
      <c r="F39" t="str">
        <f t="array" ref="F39">IF(E39="","",RANK(E39, $E$2:$E$241) + COUNTIFS($E$2:$E$241, E39, $D$2:$D$241, "&lt;"&amp;D39) + COUNTIFS($E$2:$E$241, E39, $D$2:$D$241, D39, $A$2:$A$241, "&lt;"&amp;A39))</f>
        <v/>
      </c>
      <c r="G39">
        <f ca="1">IF(Win!F39="","",Win!F39)</f>
        <v>31</v>
      </c>
      <c r="H39" s="6" t="str">
        <f t="shared" ca="1" si="1"/>
        <v/>
      </c>
      <c r="I39" s="6" t="str">
        <f t="shared" ca="1" si="2"/>
        <v/>
      </c>
      <c r="J39" t="str">
        <f>IF(F39="","",Win!H39)</f>
        <v/>
      </c>
      <c r="M39" t="str">
        <f>IF(FRL!A39="","",FRL!A39)</f>
        <v>Dylan Wu</v>
      </c>
      <c r="N39" t="str">
        <f>IF(FRL!B39="","",FRL!B39)</f>
        <v>0.43%</v>
      </c>
      <c r="O39">
        <f>IF(FRL!C39="","",FRL!C39)</f>
        <v>233</v>
      </c>
      <c r="P39">
        <f>IF(FRL!D39="","",FRL!D39)</f>
        <v>141</v>
      </c>
      <c r="Q39" s="17" t="str">
        <f t="shared" si="3"/>
        <v/>
      </c>
      <c r="R39" t="str">
        <f t="array" ref="R39">IF(Q39="","",RANK(Q39, $Q$2:$Q$241) + COUNTIFS($Q$2:$Q$241, Q39, $P$2:$P$241, "&lt;"&amp;P39) + COUNTIFS($Q$2:$Q$241, Q39, $P$2:$P$241, P39, $M$2:$M$241, "&lt;"&amp;M39))</f>
        <v/>
      </c>
      <c r="S39">
        <f ca="1">IF(FRL!F39="","",FRL!F39)</f>
        <v>59</v>
      </c>
      <c r="T39" s="6" t="str">
        <f t="shared" ca="1" si="4"/>
        <v/>
      </c>
      <c r="U39" s="6" t="str">
        <f t="shared" ca="1" si="5"/>
        <v/>
      </c>
      <c r="V39" t="str">
        <f>IF(R39="","",FRL!H39)</f>
        <v/>
      </c>
    </row>
    <row r="40" spans="1:22" x14ac:dyDescent="0.35">
      <c r="A40" t="str">
        <f>IF(Win!A40="","",Win!A40)</f>
        <v>Emiliano Grillo</v>
      </c>
      <c r="B40">
        <f>IF(Win!B40="","",VALUE(Win!B40))</f>
        <v>8.6999999999999994E-3</v>
      </c>
      <c r="C40">
        <f>IF(Win!C40="","",Win!C40)</f>
        <v>115</v>
      </c>
      <c r="D40">
        <f>IF(Win!D40="","",Win!D40)</f>
        <v>91</v>
      </c>
      <c r="E40" s="17" t="str">
        <f t="shared" si="0"/>
        <v/>
      </c>
      <c r="F40" t="str">
        <f t="array" ref="F40">IF(E40="","",RANK(E40, $E$2:$E$241) + COUNTIFS($E$2:$E$241, E40, $D$2:$D$241, "&lt;"&amp;D40) + COUNTIFS($E$2:$E$241, E40, $D$2:$D$241, D40, $A$2:$A$241, "&lt;"&amp;A40))</f>
        <v/>
      </c>
      <c r="G40">
        <f ca="1">IF(Win!F40="","",Win!F40)</f>
        <v>99</v>
      </c>
      <c r="H40" s="6" t="str">
        <f t="shared" ca="1" si="1"/>
        <v/>
      </c>
      <c r="I40" s="6" t="str">
        <f t="shared" ca="1" si="2"/>
        <v/>
      </c>
      <c r="J40" t="str">
        <f>IF(F40="","",Win!H40)</f>
        <v/>
      </c>
      <c r="M40" t="str">
        <f>IF(FRL!A40="","",FRL!A40)</f>
        <v>Emiliano Grillo</v>
      </c>
      <c r="N40" t="str">
        <f>IF(FRL!B40="","",FRL!B40)</f>
        <v>1.12%</v>
      </c>
      <c r="O40">
        <f>IF(FRL!C40="","",FRL!C40)</f>
        <v>89</v>
      </c>
      <c r="P40">
        <f>IF(FRL!D40="","",FRL!D40)</f>
        <v>76</v>
      </c>
      <c r="Q40" s="17" t="str">
        <f t="shared" si="3"/>
        <v/>
      </c>
      <c r="R40" t="str">
        <f t="array" ref="R40">IF(Q40="","",RANK(Q40, $Q$2:$Q$241) + COUNTIFS($Q$2:$Q$241, Q40, $P$2:$P$241, "&lt;"&amp;P40) + COUNTIFS($Q$2:$Q$241, Q40, $P$2:$P$241, P40, $M$2:$M$241, "&lt;"&amp;M40))</f>
        <v/>
      </c>
      <c r="S40">
        <f ca="1">IF(FRL!F40="","",FRL!F40)</f>
        <v>17</v>
      </c>
      <c r="T40" s="6" t="str">
        <f t="shared" ca="1" si="4"/>
        <v/>
      </c>
      <c r="U40" s="6" t="str">
        <f t="shared" ca="1" si="5"/>
        <v/>
      </c>
      <c r="V40" t="str">
        <f>IF(R40="","",FRL!H40)</f>
        <v/>
      </c>
    </row>
    <row r="41" spans="1:22" x14ac:dyDescent="0.35">
      <c r="A41" t="str">
        <f>IF(Win!A41="","",Win!A41)</f>
        <v>Emilio Gonzalez</v>
      </c>
      <c r="B41">
        <f>IF(Win!B41="","",VALUE(Win!B41))</f>
        <v>1.1999999999999999E-3</v>
      </c>
      <c r="C41">
        <f>IF(Win!C41="","",Win!C41)</f>
        <v>833</v>
      </c>
      <c r="D41">
        <f>IF(Win!D41="","",Win!D41)</f>
        <v>451</v>
      </c>
      <c r="E41" s="17" t="str">
        <f t="shared" si="0"/>
        <v/>
      </c>
      <c r="F41" t="str">
        <f t="array" ref="F41">IF(E41="","",RANK(E41, $E$2:$E$241) + COUNTIFS($E$2:$E$241, E41, $D$2:$D$241, "&lt;"&amp;D41) + COUNTIFS($E$2:$E$241, E41, $D$2:$D$241, D41, $A$2:$A$241, "&lt;"&amp;A41))</f>
        <v/>
      </c>
      <c r="G41">
        <f ca="1">IF(Win!F41="","",Win!F41)</f>
        <v>50</v>
      </c>
      <c r="H41" s="6" t="str">
        <f t="shared" ca="1" si="1"/>
        <v/>
      </c>
      <c r="I41" s="6" t="str">
        <f t="shared" ca="1" si="2"/>
        <v/>
      </c>
      <c r="J41" t="str">
        <f>IF(F41="","",Win!H41)</f>
        <v/>
      </c>
      <c r="M41" t="str">
        <f>IF(FRL!A41="","",FRL!A41)</f>
        <v>Emilio Gonzalez</v>
      </c>
      <c r="N41" t="str">
        <f>IF(FRL!B41="","",FRL!B41)</f>
        <v>0.34%</v>
      </c>
      <c r="O41">
        <f>IF(FRL!C41="","",FRL!C41)</f>
        <v>294</v>
      </c>
      <c r="P41">
        <f>IF(FRL!D41="","",FRL!D41)</f>
        <v>151</v>
      </c>
      <c r="Q41" s="17" t="str">
        <f t="shared" si="3"/>
        <v/>
      </c>
      <c r="R41" t="str">
        <f t="array" ref="R41">IF(Q41="","",RANK(Q41, $Q$2:$Q$241) + COUNTIFS($Q$2:$Q$241, Q41, $P$2:$P$241, "&lt;"&amp;P41) + COUNTIFS($Q$2:$Q$241, Q41, $P$2:$P$241, P41, $M$2:$M$241, "&lt;"&amp;M41))</f>
        <v/>
      </c>
      <c r="S41">
        <f ca="1">IF(FRL!F41="","",FRL!F41)</f>
        <v>101</v>
      </c>
      <c r="T41" s="6" t="str">
        <f t="shared" ca="1" si="4"/>
        <v/>
      </c>
      <c r="U41" s="6" t="str">
        <f t="shared" ca="1" si="5"/>
        <v/>
      </c>
      <c r="V41" t="str">
        <f>IF(R41="","",FRL!H41)</f>
        <v/>
      </c>
    </row>
    <row r="42" spans="1:22" x14ac:dyDescent="0.35">
      <c r="A42" t="str">
        <f>IF(Win!A42="","",Win!A42)</f>
        <v>Eric Cole</v>
      </c>
      <c r="B42">
        <f>IF(Win!B42="","",VALUE(Win!B42))</f>
        <v>1.03E-2</v>
      </c>
      <c r="C42">
        <f>IF(Win!C42="","",Win!C42)</f>
        <v>97</v>
      </c>
      <c r="D42">
        <f>IF(Win!D42="","",Win!D42)</f>
        <v>61</v>
      </c>
      <c r="E42" s="17" t="str">
        <f t="shared" si="0"/>
        <v/>
      </c>
      <c r="F42" t="str">
        <f t="array" ref="F42">IF(E42="","",RANK(E42, $E$2:$E$241) + COUNTIFS($E$2:$E$241, E42, $D$2:$D$241, "&lt;"&amp;D42) + COUNTIFS($E$2:$E$241, E42, $D$2:$D$241, D42, $A$2:$A$241, "&lt;"&amp;A42))</f>
        <v/>
      </c>
      <c r="G42">
        <f ca="1">IF(Win!F42="","",Win!F42)</f>
        <v>75</v>
      </c>
      <c r="H42" s="6" t="str">
        <f t="shared" ca="1" si="1"/>
        <v/>
      </c>
      <c r="I42" s="6" t="str">
        <f t="shared" ca="1" si="2"/>
        <v/>
      </c>
      <c r="J42" t="str">
        <f>IF(F42="","",Win!H42)</f>
        <v/>
      </c>
      <c r="M42" t="str">
        <f>IF(FRL!A42="","",FRL!A42)</f>
        <v>Eric Cole</v>
      </c>
      <c r="N42" t="str">
        <f>IF(FRL!B42="","",FRL!B42)</f>
        <v>0.80%</v>
      </c>
      <c r="O42">
        <f>IF(FRL!C42="","",FRL!C42)</f>
        <v>125</v>
      </c>
      <c r="P42">
        <f>IF(FRL!D42="","",FRL!D42)</f>
        <v>71</v>
      </c>
      <c r="Q42" s="17" t="str">
        <f t="shared" si="3"/>
        <v/>
      </c>
      <c r="R42" t="str">
        <f t="array" ref="R42">IF(Q42="","",RANK(Q42, $Q$2:$Q$241) + COUNTIFS($Q$2:$Q$241, Q42, $P$2:$P$241, "&lt;"&amp;P42) + COUNTIFS($Q$2:$Q$241, Q42, $P$2:$P$241, P42, $M$2:$M$241, "&lt;"&amp;M42))</f>
        <v/>
      </c>
      <c r="S42">
        <f ca="1">IF(FRL!F42="","",FRL!F42)</f>
        <v>29</v>
      </c>
      <c r="T42" s="6" t="str">
        <f t="shared" ca="1" si="4"/>
        <v/>
      </c>
      <c r="U42" s="6" t="str">
        <f t="shared" ca="1" si="5"/>
        <v/>
      </c>
      <c r="V42" t="str">
        <f>IF(R42="","",FRL!H42)</f>
        <v/>
      </c>
    </row>
    <row r="43" spans="1:22" x14ac:dyDescent="0.35">
      <c r="A43" t="str">
        <f>IF(Win!A43="","",Win!A43)</f>
        <v>Erik Van Rooyen</v>
      </c>
      <c r="B43">
        <f>IF(Win!B43="","",VALUE(Win!B43))</f>
        <v>3.3E-3</v>
      </c>
      <c r="C43">
        <f>IF(Win!C43="","",Win!C43)</f>
        <v>303</v>
      </c>
      <c r="D43">
        <f>IF(Win!D43="","",Win!D43)</f>
        <v>276</v>
      </c>
      <c r="E43" s="17" t="str">
        <f t="shared" si="0"/>
        <v/>
      </c>
      <c r="F43" t="str">
        <f t="array" ref="F43">IF(E43="","",RANK(E43, $E$2:$E$241) + COUNTIFS($E$2:$E$241, E43, $D$2:$D$241, "&lt;"&amp;D43) + COUNTIFS($E$2:$E$241, E43, $D$2:$D$241, D43, $A$2:$A$241, "&lt;"&amp;A43))</f>
        <v/>
      </c>
      <c r="G43">
        <f ca="1">IF(Win!F43="","",Win!F43)</f>
        <v>83</v>
      </c>
      <c r="H43" s="6" t="str">
        <f t="shared" ca="1" si="1"/>
        <v/>
      </c>
      <c r="I43" s="6" t="str">
        <f t="shared" ca="1" si="2"/>
        <v/>
      </c>
      <c r="J43" t="str">
        <f>IF(F43="","",Win!H43)</f>
        <v/>
      </c>
      <c r="M43" t="str">
        <f>IF(FRL!A43="","",FRL!A43)</f>
        <v>Erik Van Rooyen</v>
      </c>
      <c r="N43" t="str">
        <f>IF(FRL!B43="","",FRL!B43)</f>
        <v>0.74%</v>
      </c>
      <c r="O43">
        <f>IF(FRL!C43="","",FRL!C43)</f>
        <v>135</v>
      </c>
      <c r="P43">
        <f>IF(FRL!D43="","",FRL!D43)</f>
        <v>126</v>
      </c>
      <c r="Q43" s="17" t="str">
        <f t="shared" si="3"/>
        <v/>
      </c>
      <c r="R43" t="str">
        <f t="array" ref="R43">IF(Q43="","",RANK(Q43, $Q$2:$Q$241) + COUNTIFS($Q$2:$Q$241, Q43, $P$2:$P$241, "&lt;"&amp;P43) + COUNTIFS($Q$2:$Q$241, Q43, $P$2:$P$241, P43, $M$2:$M$241, "&lt;"&amp;M43))</f>
        <v/>
      </c>
      <c r="S43">
        <f ca="1">IF(FRL!F43="","",FRL!F43)</f>
        <v>41</v>
      </c>
      <c r="T43" s="6" t="str">
        <f t="shared" ca="1" si="4"/>
        <v/>
      </c>
      <c r="U43" s="6" t="str">
        <f t="shared" ca="1" si="5"/>
        <v/>
      </c>
      <c r="V43" t="str">
        <f>IF(R43="","",FRL!H43)</f>
        <v/>
      </c>
    </row>
    <row r="44" spans="1:22" x14ac:dyDescent="0.35">
      <c r="A44" t="str">
        <f>IF(Win!A44="","",Win!A44)</f>
        <v>Gary Woodland</v>
      </c>
      <c r="B44">
        <f>IF(Win!B44="","",VALUE(Win!B44))</f>
        <v>8.5000000000000006E-3</v>
      </c>
      <c r="C44">
        <f>IF(Win!C44="","",Win!C44)</f>
        <v>118</v>
      </c>
      <c r="D44">
        <f>IF(Win!D44="","",Win!D44)</f>
        <v>111</v>
      </c>
      <c r="E44" s="17" t="str">
        <f t="shared" si="0"/>
        <v/>
      </c>
      <c r="F44" t="str">
        <f t="array" ref="F44">IF(E44="","",RANK(E44, $E$2:$E$241) + COUNTIFS($E$2:$E$241, E44, $D$2:$D$241, "&lt;"&amp;D44) + COUNTIFS($E$2:$E$241, E44, $D$2:$D$241, D44, $A$2:$A$241, "&lt;"&amp;A44))</f>
        <v/>
      </c>
      <c r="G44">
        <f ca="1">IF(Win!F44="","",Win!F44)</f>
        <v>99</v>
      </c>
      <c r="H44" s="6" t="str">
        <f t="shared" ca="1" si="1"/>
        <v/>
      </c>
      <c r="I44" s="6" t="str">
        <f t="shared" ca="1" si="2"/>
        <v/>
      </c>
      <c r="J44" t="str">
        <f>IF(F44="","",Win!H44)</f>
        <v/>
      </c>
      <c r="M44" t="str">
        <f>IF(FRL!A44="","",FRL!A44)</f>
        <v>Gary Woodland</v>
      </c>
      <c r="N44" t="str">
        <f>IF(FRL!B44="","",FRL!B44)</f>
        <v>1.10%</v>
      </c>
      <c r="O44">
        <f>IF(FRL!C44="","",FRL!C44)</f>
        <v>91</v>
      </c>
      <c r="P44">
        <f>IF(FRL!D44="","",FRL!D44)</f>
        <v>81</v>
      </c>
      <c r="Q44" s="17" t="str">
        <f t="shared" si="3"/>
        <v/>
      </c>
      <c r="R44" t="str">
        <f t="array" ref="R44">IF(Q44="","",RANK(Q44, $Q$2:$Q$241) + COUNTIFS($Q$2:$Q$241, Q44, $P$2:$P$241, "&lt;"&amp;P44) + COUNTIFS($Q$2:$Q$241, Q44, $P$2:$P$241, P44, $M$2:$M$241, "&lt;"&amp;M44))</f>
        <v/>
      </c>
      <c r="S44">
        <f ca="1">IF(FRL!F44="","",FRL!F44)</f>
        <v>80</v>
      </c>
      <c r="T44" s="6" t="str">
        <f t="shared" ca="1" si="4"/>
        <v/>
      </c>
      <c r="U44" s="6" t="str">
        <f t="shared" ca="1" si="5"/>
        <v/>
      </c>
      <c r="V44" t="str">
        <f>IF(R44="","",FRL!H44)</f>
        <v/>
      </c>
    </row>
    <row r="45" spans="1:22" x14ac:dyDescent="0.35">
      <c r="A45" t="str">
        <f>IF(Win!A45="","",Win!A45)</f>
        <v>Gordon Sargent</v>
      </c>
      <c r="B45">
        <f>IF(Win!B45="","",VALUE(Win!B45))</f>
        <v>8.0000000000000004E-4</v>
      </c>
      <c r="C45">
        <f>IF(Win!C45="","",Win!C45)</f>
        <v>1250</v>
      </c>
      <c r="D45">
        <f>IF(Win!D45="","",Win!D45)</f>
        <v>601</v>
      </c>
      <c r="E45" s="17" t="str">
        <f t="shared" si="0"/>
        <v/>
      </c>
      <c r="F45" t="str">
        <f t="array" ref="F45">IF(E45="","",RANK(E45, $E$2:$E$241) + COUNTIFS($E$2:$E$241, E45, $D$2:$D$241, "&lt;"&amp;D45) + COUNTIFS($E$2:$E$241, E45, $D$2:$D$241, D45, $A$2:$A$241, "&lt;"&amp;A45))</f>
        <v/>
      </c>
      <c r="G45">
        <f ca="1">IF(Win!F45="","",Win!F45)</f>
        <v>104</v>
      </c>
      <c r="H45" s="6" t="str">
        <f t="shared" ca="1" si="1"/>
        <v/>
      </c>
      <c r="I45" s="6" t="str">
        <f t="shared" ca="1" si="2"/>
        <v/>
      </c>
      <c r="J45" t="str">
        <f>IF(F45="","",Win!H45)</f>
        <v/>
      </c>
      <c r="M45" t="str">
        <f>IF(FRL!A45="","",FRL!A45)</f>
        <v>Gordon Sargent</v>
      </c>
      <c r="N45" t="str">
        <f>IF(FRL!B45="","",FRL!B45)</f>
        <v>0.35%</v>
      </c>
      <c r="O45">
        <f>IF(FRL!C45="","",FRL!C45)</f>
        <v>286</v>
      </c>
      <c r="P45">
        <f>IF(FRL!D45="","",FRL!D45)</f>
        <v>226</v>
      </c>
      <c r="Q45" s="17" t="str">
        <f t="shared" si="3"/>
        <v/>
      </c>
      <c r="R45" t="str">
        <f t="array" ref="R45">IF(Q45="","",RANK(Q45, $Q$2:$Q$241) + COUNTIFS($Q$2:$Q$241, Q45, $P$2:$P$241, "&lt;"&amp;P45) + COUNTIFS($Q$2:$Q$241, Q45, $P$2:$P$241, P45, $M$2:$M$241, "&lt;"&amp;M45))</f>
        <v/>
      </c>
      <c r="S45">
        <f ca="1">IF(FRL!F45="","",FRL!F45)</f>
        <v>104</v>
      </c>
      <c r="T45" s="6" t="str">
        <f t="shared" ca="1" si="4"/>
        <v/>
      </c>
      <c r="U45" s="6" t="str">
        <f t="shared" ca="1" si="5"/>
        <v/>
      </c>
      <c r="V45" t="str">
        <f>IF(R45="","",FRL!H45)</f>
        <v/>
      </c>
    </row>
    <row r="46" spans="1:22" x14ac:dyDescent="0.35">
      <c r="A46" t="str">
        <f>IF(Win!A46="","",Win!A46)</f>
        <v>Hank Lebioda</v>
      </c>
      <c r="B46">
        <f>IF(Win!B46="","",VALUE(Win!B46))</f>
        <v>1.5E-3</v>
      </c>
      <c r="C46">
        <f>IF(Win!C46="","",Win!C46)</f>
        <v>667</v>
      </c>
      <c r="D46">
        <f>IF(Win!D46="","",Win!D46)</f>
        <v>401</v>
      </c>
      <c r="E46" s="17" t="str">
        <f t="shared" si="0"/>
        <v/>
      </c>
      <c r="F46" t="str">
        <f t="array" ref="F46">IF(E46="","",RANK(E46, $E$2:$E$241) + COUNTIFS($E$2:$E$241, E46, $D$2:$D$241, "&lt;"&amp;D46) + COUNTIFS($E$2:$E$241, E46, $D$2:$D$241, D46, $A$2:$A$241, "&lt;"&amp;A46))</f>
        <v/>
      </c>
      <c r="G46">
        <f ca="1">IF(Win!F46="","",Win!F46)</f>
        <v>93</v>
      </c>
      <c r="H46" s="6" t="str">
        <f t="shared" ca="1" si="1"/>
        <v/>
      </c>
      <c r="I46" s="6" t="str">
        <f t="shared" ca="1" si="2"/>
        <v/>
      </c>
      <c r="J46" t="str">
        <f>IF(F46="","",Win!H46)</f>
        <v/>
      </c>
      <c r="M46" t="str">
        <f>IF(FRL!A46="","",FRL!A46)</f>
        <v>Hank Lebioda</v>
      </c>
      <c r="N46" t="str">
        <f>IF(FRL!B46="","",FRL!B46)</f>
        <v>0.36%</v>
      </c>
      <c r="O46">
        <f>IF(FRL!C46="","",FRL!C46)</f>
        <v>278</v>
      </c>
      <c r="P46">
        <f>IF(FRL!D46="","",FRL!D46)</f>
        <v>151</v>
      </c>
      <c r="Q46" s="17" t="str">
        <f t="shared" si="3"/>
        <v/>
      </c>
      <c r="R46" t="str">
        <f t="array" ref="R46">IF(Q46="","",RANK(Q46, $Q$2:$Q$241) + COUNTIFS($Q$2:$Q$241, Q46, $P$2:$P$241, "&lt;"&amp;P46) + COUNTIFS($Q$2:$Q$241, Q46, $P$2:$P$241, P46, $M$2:$M$241, "&lt;"&amp;M46))</f>
        <v/>
      </c>
      <c r="S46">
        <f ca="1">IF(FRL!F46="","",FRL!F46)</f>
        <v>92</v>
      </c>
      <c r="T46" s="6" t="str">
        <f t="shared" ca="1" si="4"/>
        <v/>
      </c>
      <c r="U46" s="6" t="str">
        <f t="shared" ca="1" si="5"/>
        <v/>
      </c>
      <c r="V46" t="str">
        <f>IF(R46="","",FRL!H46)</f>
        <v/>
      </c>
    </row>
    <row r="47" spans="1:22" x14ac:dyDescent="0.35">
      <c r="A47" t="str">
        <f>IF(Win!A47="","",Win!A47)</f>
        <v>Haotong Li</v>
      </c>
      <c r="B47">
        <f>IF(Win!B47="","",VALUE(Win!B47))</f>
        <v>5.8999999999999999E-3</v>
      </c>
      <c r="C47">
        <f>IF(Win!C47="","",Win!C47)</f>
        <v>169</v>
      </c>
      <c r="D47">
        <f>IF(Win!D47="","",Win!D47)</f>
        <v>86</v>
      </c>
      <c r="E47" s="17" t="str">
        <f t="shared" si="0"/>
        <v/>
      </c>
      <c r="F47" t="str">
        <f t="array" ref="F47">IF(E47="","",RANK(E47, $E$2:$E$241) + COUNTIFS($E$2:$E$241, E47, $D$2:$D$241, "&lt;"&amp;D47) + COUNTIFS($E$2:$E$241, E47, $D$2:$D$241, D47, $A$2:$A$241, "&lt;"&amp;A47))</f>
        <v/>
      </c>
      <c r="G47">
        <f ca="1">IF(Win!F47="","",Win!F47)</f>
        <v>55</v>
      </c>
      <c r="H47" s="6" t="str">
        <f t="shared" ca="1" si="1"/>
        <v/>
      </c>
      <c r="I47" s="6" t="str">
        <f t="shared" ca="1" si="2"/>
        <v/>
      </c>
      <c r="J47" t="str">
        <f>IF(F47="","",Win!H47)</f>
        <v/>
      </c>
      <c r="M47" t="str">
        <f>IF(FRL!A47="","",FRL!A47)</f>
        <v>Haotong Li</v>
      </c>
      <c r="N47" t="str">
        <f>IF(FRL!B47="","",FRL!B47)</f>
        <v>0.92%</v>
      </c>
      <c r="O47">
        <f>IF(FRL!C47="","",FRL!C47)</f>
        <v>109</v>
      </c>
      <c r="P47">
        <f>IF(FRL!D47="","",FRL!D47)</f>
        <v>71</v>
      </c>
      <c r="Q47" s="17" t="str">
        <f t="shared" si="3"/>
        <v/>
      </c>
      <c r="R47" t="str">
        <f t="array" ref="R47">IF(Q47="","",RANK(Q47, $Q$2:$Q$241) + COUNTIFS($Q$2:$Q$241, Q47, $P$2:$P$241, "&lt;"&amp;P47) + COUNTIFS($Q$2:$Q$241, Q47, $P$2:$P$241, P47, $M$2:$M$241, "&lt;"&amp;M47))</f>
        <v/>
      </c>
      <c r="S47">
        <f ca="1">IF(FRL!F47="","",FRL!F47)</f>
        <v>17</v>
      </c>
      <c r="T47" s="6" t="str">
        <f t="shared" ca="1" si="4"/>
        <v/>
      </c>
      <c r="U47" s="6" t="str">
        <f t="shared" ca="1" si="5"/>
        <v/>
      </c>
      <c r="V47" t="str">
        <f>IF(R47="","",FRL!H47)</f>
        <v/>
      </c>
    </row>
    <row r="48" spans="1:22" x14ac:dyDescent="0.35">
      <c r="A48" t="str">
        <f>IF(Win!A48="","",Win!A48)</f>
        <v>Harry Hall</v>
      </c>
      <c r="B48">
        <f>IF(Win!B48="","",VALUE(Win!B48))</f>
        <v>1.7500000000000002E-2</v>
      </c>
      <c r="C48">
        <f>IF(Win!C48="","",Win!C48)</f>
        <v>57</v>
      </c>
      <c r="D48">
        <f>IF(Win!D48="","",Win!D48)</f>
        <v>41</v>
      </c>
      <c r="E48" s="17" t="str">
        <f t="shared" si="0"/>
        <v/>
      </c>
      <c r="F48" t="str">
        <f t="array" ref="F48">IF(E48="","",RANK(E48, $E$2:$E$241) + COUNTIFS($E$2:$E$241, E48, $D$2:$D$241, "&lt;"&amp;D48) + COUNTIFS($E$2:$E$241, E48, $D$2:$D$241, D48, $A$2:$A$241, "&lt;"&amp;A48))</f>
        <v/>
      </c>
      <c r="G48">
        <f ca="1">IF(Win!F48="","",Win!F48)</f>
        <v>6</v>
      </c>
      <c r="H48" s="6" t="str">
        <f t="shared" ca="1" si="1"/>
        <v/>
      </c>
      <c r="I48" s="6" t="str">
        <f t="shared" ca="1" si="2"/>
        <v/>
      </c>
      <c r="J48" t="str">
        <f>IF(F48="","",Win!H48)</f>
        <v/>
      </c>
      <c r="M48" t="str">
        <f>IF(FRL!A48="","",FRL!A48)</f>
        <v>Harry Hall</v>
      </c>
      <c r="N48" t="str">
        <f>IF(FRL!B48="","",FRL!B48)</f>
        <v>1.48%</v>
      </c>
      <c r="O48">
        <f>IF(FRL!C48="","",FRL!C48)</f>
        <v>68</v>
      </c>
      <c r="P48">
        <f>IF(FRL!D48="","",FRL!D48)</f>
        <v>51</v>
      </c>
      <c r="Q48" s="17" t="str">
        <f t="shared" si="3"/>
        <v/>
      </c>
      <c r="R48" t="str">
        <f t="array" ref="R48">IF(Q48="","",RANK(Q48, $Q$2:$Q$241) + COUNTIFS($Q$2:$Q$241, Q48, $P$2:$P$241, "&lt;"&amp;P48) + COUNTIFS($Q$2:$Q$241, Q48, $P$2:$P$241, P48, $M$2:$M$241, "&lt;"&amp;M48))</f>
        <v/>
      </c>
      <c r="S48">
        <f ca="1">IF(FRL!F48="","",FRL!F48)</f>
        <v>10</v>
      </c>
      <c r="T48" s="6" t="str">
        <f t="shared" ca="1" si="4"/>
        <v/>
      </c>
      <c r="U48" s="6" t="str">
        <f t="shared" ca="1" si="5"/>
        <v/>
      </c>
      <c r="V48" t="str">
        <f>IF(R48="","",FRL!H48)</f>
        <v/>
      </c>
    </row>
    <row r="49" spans="1:22" x14ac:dyDescent="0.35">
      <c r="A49" t="str">
        <f>IF(Win!A49="","",Win!A49)</f>
        <v>Hideki Matsuyama</v>
      </c>
      <c r="B49">
        <f>IF(Win!B49="","",VALUE(Win!B49))</f>
        <v>2.64E-2</v>
      </c>
      <c r="C49">
        <f>IF(Win!C49="","",Win!C49)</f>
        <v>38</v>
      </c>
      <c r="D49">
        <f>IF(Win!D49="","",Win!D49)</f>
        <v>19</v>
      </c>
      <c r="E49" s="17" t="str">
        <f t="shared" si="0"/>
        <v/>
      </c>
      <c r="F49" t="str">
        <f t="array" ref="F49">IF(E49="","",RANK(E49, $E$2:$E$241) + COUNTIFS($E$2:$E$241, E49, $D$2:$D$241, "&lt;"&amp;D49) + COUNTIFS($E$2:$E$241, E49, $D$2:$D$241, D49, $A$2:$A$241, "&lt;"&amp;A49))</f>
        <v/>
      </c>
      <c r="G49">
        <f ca="1">IF(Win!F49="","",Win!F49)</f>
        <v>13</v>
      </c>
      <c r="H49" s="6" t="str">
        <f t="shared" ca="1" si="1"/>
        <v/>
      </c>
      <c r="I49" s="6" t="str">
        <f t="shared" ca="1" si="2"/>
        <v/>
      </c>
      <c r="J49" t="str">
        <f>IF(F49="","",Win!H49)</f>
        <v/>
      </c>
      <c r="M49" t="str">
        <f>IF(FRL!A49="","",FRL!A49)</f>
        <v>Hideki Matsuyama</v>
      </c>
      <c r="N49" t="str">
        <f>IF(FRL!B49="","",FRL!B49)</f>
        <v>1.47%</v>
      </c>
      <c r="O49">
        <f>IF(FRL!C49="","",FRL!C49)</f>
        <v>68</v>
      </c>
      <c r="P49">
        <f>IF(FRL!D49="","",FRL!D49)</f>
        <v>41</v>
      </c>
      <c r="Q49" s="17" t="str">
        <f t="shared" si="3"/>
        <v/>
      </c>
      <c r="R49" t="str">
        <f t="array" ref="R49">IF(Q49="","",RANK(Q49, $Q$2:$Q$241) + COUNTIFS($Q$2:$Q$241, Q49, $P$2:$P$241, "&lt;"&amp;P49) + COUNTIFS($Q$2:$Q$241, Q49, $P$2:$P$241, P49, $M$2:$M$241, "&lt;"&amp;M49))</f>
        <v/>
      </c>
      <c r="S49">
        <f ca="1">IF(FRL!F49="","",FRL!F49)</f>
        <v>59</v>
      </c>
      <c r="T49" s="6" t="str">
        <f t="shared" ca="1" si="4"/>
        <v/>
      </c>
      <c r="U49" s="6" t="str">
        <f t="shared" ca="1" si="5"/>
        <v/>
      </c>
      <c r="V49" t="str">
        <f>IF(R49="","",FRL!H49)</f>
        <v/>
      </c>
    </row>
    <row r="50" spans="1:22" x14ac:dyDescent="0.35">
      <c r="A50" t="str">
        <f>IF(Win!A50="","",Win!A50)</f>
        <v>Isaiah Salinda</v>
      </c>
      <c r="B50">
        <f>IF(Win!B50="","",VALUE(Win!B50))</f>
        <v>2.8999999999999998E-3</v>
      </c>
      <c r="C50">
        <f>IF(Win!C50="","",Win!C50)</f>
        <v>345</v>
      </c>
      <c r="D50">
        <f>IF(Win!D50="","",Win!D50)</f>
        <v>301</v>
      </c>
      <c r="E50" s="17" t="str">
        <f t="shared" si="0"/>
        <v/>
      </c>
      <c r="F50" t="str">
        <f t="array" ref="F50">IF(E50="","",RANK(E50, $E$2:$E$241) + COUNTIFS($E$2:$E$241, E50, $D$2:$D$241, "&lt;"&amp;D50) + COUNTIFS($E$2:$E$241, E50, $D$2:$D$241, D50, $A$2:$A$241, "&lt;"&amp;A50))</f>
        <v/>
      </c>
      <c r="G50">
        <f ca="1">IF(Win!F50="","",Win!F50)</f>
        <v>99</v>
      </c>
      <c r="H50" s="6" t="str">
        <f t="shared" ca="1" si="1"/>
        <v/>
      </c>
      <c r="I50" s="6" t="str">
        <f t="shared" ca="1" si="2"/>
        <v/>
      </c>
      <c r="J50" t="str">
        <f>IF(F50="","",Win!H50)</f>
        <v/>
      </c>
      <c r="M50" t="str">
        <f>IF(FRL!A50="","",FRL!A50)</f>
        <v>Isaiah Salinda</v>
      </c>
      <c r="N50" t="str">
        <f>IF(FRL!B50="","",FRL!B50)</f>
        <v>0.47%</v>
      </c>
      <c r="O50">
        <f>IF(FRL!C50="","",FRL!C50)</f>
        <v>213</v>
      </c>
      <c r="P50">
        <f>IF(FRL!D50="","",FRL!D50)</f>
        <v>151</v>
      </c>
      <c r="Q50" s="17" t="str">
        <f t="shared" si="3"/>
        <v/>
      </c>
      <c r="R50" t="str">
        <f t="array" ref="R50">IF(Q50="","",RANK(Q50, $Q$2:$Q$241) + COUNTIFS($Q$2:$Q$241, Q50, $P$2:$P$241, "&lt;"&amp;P50) + COUNTIFS($Q$2:$Q$241, Q50, $P$2:$P$241, P50, $M$2:$M$241, "&lt;"&amp;M50))</f>
        <v/>
      </c>
      <c r="S50">
        <f ca="1">IF(FRL!F50="","",FRL!F50)</f>
        <v>104</v>
      </c>
      <c r="T50" s="6" t="str">
        <f t="shared" ca="1" si="4"/>
        <v/>
      </c>
      <c r="U50" s="6" t="str">
        <f t="shared" ca="1" si="5"/>
        <v/>
      </c>
      <c r="V50" t="str">
        <f>IF(R50="","",FRL!H50)</f>
        <v/>
      </c>
    </row>
    <row r="51" spans="1:22" x14ac:dyDescent="0.35">
      <c r="A51" t="str">
        <f>IF(Win!A51="","",Win!A51)</f>
        <v>J.J. Spaun</v>
      </c>
      <c r="B51">
        <f>IF(Win!B51="","",VALUE(Win!B51))</f>
        <v>2.6599999999999999E-2</v>
      </c>
      <c r="C51">
        <f>IF(Win!C51="","",Win!C51)</f>
        <v>38</v>
      </c>
      <c r="D51">
        <f>IF(Win!D51="","",Win!D51)</f>
        <v>19</v>
      </c>
      <c r="E51" s="17" t="str">
        <f t="shared" si="0"/>
        <v/>
      </c>
      <c r="F51" t="str">
        <f t="array" ref="F51">IF(E51="","",RANK(E51, $E$2:$E$241) + COUNTIFS($E$2:$E$241, E51, $D$2:$D$241, "&lt;"&amp;D51) + COUNTIFS($E$2:$E$241, E51, $D$2:$D$241, D51, $A$2:$A$241, "&lt;"&amp;A51))</f>
        <v/>
      </c>
      <c r="G51">
        <f ca="1">IF(Win!F51="","",Win!F51)</f>
        <v>40</v>
      </c>
      <c r="H51" s="6" t="str">
        <f t="shared" ca="1" si="1"/>
        <v/>
      </c>
      <c r="I51" s="6" t="str">
        <f t="shared" ca="1" si="2"/>
        <v/>
      </c>
      <c r="J51" t="str">
        <f>IF(F51="","",Win!H51)</f>
        <v/>
      </c>
      <c r="M51" t="str">
        <f>IF(FRL!A51="","",FRL!A51)</f>
        <v>J.J. Spaun</v>
      </c>
      <c r="N51" t="str">
        <f>IF(FRL!B51="","",FRL!B51)</f>
        <v>2.01%</v>
      </c>
      <c r="O51">
        <f>IF(FRL!C51="","",FRL!C51)</f>
        <v>50</v>
      </c>
      <c r="P51">
        <f>IF(FRL!D51="","",FRL!D51)</f>
        <v>34</v>
      </c>
      <c r="Q51" s="17" t="str">
        <f t="shared" si="3"/>
        <v/>
      </c>
      <c r="R51" t="str">
        <f t="array" ref="R51">IF(Q51="","",RANK(Q51, $Q$2:$Q$241) + COUNTIFS($Q$2:$Q$241, Q51, $P$2:$P$241, "&lt;"&amp;P51) + COUNTIFS($Q$2:$Q$241, Q51, $P$2:$P$241, P51, $M$2:$M$241, "&lt;"&amp;M51))</f>
        <v/>
      </c>
      <c r="S51">
        <f ca="1">IF(FRL!F51="","",FRL!F51)</f>
        <v>17</v>
      </c>
      <c r="T51" s="6" t="str">
        <f t="shared" ca="1" si="4"/>
        <v/>
      </c>
      <c r="U51" s="6" t="str">
        <f t="shared" ca="1" si="5"/>
        <v/>
      </c>
      <c r="V51" t="str">
        <f>IF(R51="","",FRL!H51)</f>
        <v/>
      </c>
    </row>
    <row r="52" spans="1:22" x14ac:dyDescent="0.35">
      <c r="A52" t="str">
        <f>IF(Win!A52="","",Win!A52)</f>
        <v>Jacob Bridgeman</v>
      </c>
      <c r="B52">
        <f>IF(Win!B52="","",VALUE(Win!B52))</f>
        <v>6.1000000000000004E-3</v>
      </c>
      <c r="C52">
        <f>IF(Win!C52="","",Win!C52)</f>
        <v>164</v>
      </c>
      <c r="D52">
        <f>IF(Win!D52="","",Win!D52)</f>
        <v>141</v>
      </c>
      <c r="E52" s="17" t="str">
        <f t="shared" si="0"/>
        <v/>
      </c>
      <c r="F52" t="str">
        <f t="array" ref="F52">IF(E52="","",RANK(E52, $E$2:$E$241) + COUNTIFS($E$2:$E$241, E52, $D$2:$D$241, "&lt;"&amp;D52) + COUNTIFS($E$2:$E$241, E52, $D$2:$D$241, D52, $A$2:$A$241, "&lt;"&amp;A52))</f>
        <v/>
      </c>
      <c r="G52">
        <f ca="1">IF(Win!F52="","",Win!F52)</f>
        <v>4</v>
      </c>
      <c r="H52" s="6" t="str">
        <f t="shared" ca="1" si="1"/>
        <v/>
      </c>
      <c r="I52" s="6" t="str">
        <f t="shared" ca="1" si="2"/>
        <v/>
      </c>
      <c r="J52" t="str">
        <f>IF(F52="","",Win!H52)</f>
        <v/>
      </c>
      <c r="M52" t="str">
        <f>IF(FRL!A52="","",FRL!A52)</f>
        <v>Jacob Bridgeman</v>
      </c>
      <c r="N52" t="str">
        <f>IF(FRL!B52="","",FRL!B52)</f>
        <v>0.85%</v>
      </c>
      <c r="O52">
        <f>IF(FRL!C52="","",FRL!C52)</f>
        <v>118</v>
      </c>
      <c r="P52">
        <f>IF(FRL!D52="","",FRL!D52)</f>
        <v>91</v>
      </c>
      <c r="Q52" s="17" t="str">
        <f t="shared" si="3"/>
        <v/>
      </c>
      <c r="R52" t="str">
        <f t="array" ref="R52">IF(Q52="","",RANK(Q52, $Q$2:$Q$241) + COUNTIFS($Q$2:$Q$241, Q52, $P$2:$P$241, "&lt;"&amp;P52) + COUNTIFS($Q$2:$Q$241, Q52, $P$2:$P$241, P52, $M$2:$M$241, "&lt;"&amp;M52))</f>
        <v/>
      </c>
      <c r="S52">
        <f ca="1">IF(FRL!F52="","",FRL!F52)</f>
        <v>59</v>
      </c>
      <c r="T52" s="6" t="str">
        <f t="shared" ca="1" si="4"/>
        <v/>
      </c>
      <c r="U52" s="6" t="str">
        <f t="shared" ca="1" si="5"/>
        <v/>
      </c>
      <c r="V52" t="str">
        <f>IF(R52="","",FRL!H52)</f>
        <v/>
      </c>
    </row>
    <row r="53" spans="1:22" x14ac:dyDescent="0.35">
      <c r="A53" t="str">
        <f>IF(Win!A53="","",Win!A53)</f>
        <v>Jake Knapp</v>
      </c>
      <c r="B53">
        <f>IF(Win!B53="","",VALUE(Win!B53))</f>
        <v>0.01</v>
      </c>
      <c r="C53">
        <f>IF(Win!C53="","",Win!C53)</f>
        <v>100</v>
      </c>
      <c r="D53">
        <f>IF(Win!D53="","",Win!D53)</f>
        <v>91</v>
      </c>
      <c r="E53" s="17" t="str">
        <f t="shared" si="0"/>
        <v/>
      </c>
      <c r="F53" t="str">
        <f t="array" ref="F53">IF(E53="","",RANK(E53, $E$2:$E$241) + COUNTIFS($E$2:$E$241, E53, $D$2:$D$241, "&lt;"&amp;D53) + COUNTIFS($E$2:$E$241, E53, $D$2:$D$241, D53, $A$2:$A$241, "&lt;"&amp;A53))</f>
        <v/>
      </c>
      <c r="G53">
        <f ca="1">IF(Win!F53="","",Win!F53)</f>
        <v>11</v>
      </c>
      <c r="H53" s="6" t="str">
        <f t="shared" ca="1" si="1"/>
        <v/>
      </c>
      <c r="I53" s="6" t="str">
        <f t="shared" ca="1" si="2"/>
        <v/>
      </c>
      <c r="J53" t="str">
        <f>IF(F53="","",Win!H53)</f>
        <v/>
      </c>
      <c r="M53" t="str">
        <f>IF(FRL!A53="","",FRL!A53)</f>
        <v>Jake Knapp</v>
      </c>
      <c r="N53" t="str">
        <f>IF(FRL!B53="","",FRL!B53)</f>
        <v>0.81%</v>
      </c>
      <c r="O53">
        <f>IF(FRL!C53="","",FRL!C53)</f>
        <v>123</v>
      </c>
      <c r="P53">
        <f>IF(FRL!D53="","",FRL!D53)</f>
        <v>91</v>
      </c>
      <c r="Q53" s="17" t="str">
        <f t="shared" si="3"/>
        <v/>
      </c>
      <c r="R53" t="str">
        <f t="array" ref="R53">IF(Q53="","",RANK(Q53, $Q$2:$Q$241) + COUNTIFS($Q$2:$Q$241, Q53, $P$2:$P$241, "&lt;"&amp;P53) + COUNTIFS($Q$2:$Q$241, Q53, $P$2:$P$241, P53, $M$2:$M$241, "&lt;"&amp;M53))</f>
        <v/>
      </c>
      <c r="S53">
        <f ca="1">IF(FRL!F53="","",FRL!F53)</f>
        <v>17</v>
      </c>
      <c r="T53" s="6" t="str">
        <f t="shared" ca="1" si="4"/>
        <v/>
      </c>
      <c r="U53" s="6" t="str">
        <f t="shared" ca="1" si="5"/>
        <v/>
      </c>
      <c r="V53" t="str">
        <f>IF(R53="","",FRL!H53)</f>
        <v/>
      </c>
    </row>
    <row r="54" spans="1:22" x14ac:dyDescent="0.35">
      <c r="A54" t="str">
        <f>IF(Win!A54="","",Win!A54)</f>
        <v>Jeffrey Kang</v>
      </c>
      <c r="B54">
        <f>IF(Win!B54="","",VALUE(Win!B54))</f>
        <v>8.9999999999999998E-4</v>
      </c>
      <c r="C54">
        <f>IF(Win!C54="","",Win!C54)</f>
        <v>1111</v>
      </c>
      <c r="D54">
        <f>IF(Win!D54="","",Win!D54)</f>
        <v>601</v>
      </c>
      <c r="E54" s="17" t="str">
        <f t="shared" si="0"/>
        <v/>
      </c>
      <c r="F54" t="str">
        <f t="array" ref="F54">IF(E54="","",RANK(E54, $E$2:$E$241) + COUNTIFS($E$2:$E$241, E54, $D$2:$D$241, "&lt;"&amp;D54) + COUNTIFS($E$2:$E$241, E54, $D$2:$D$241, D54, $A$2:$A$241, "&lt;"&amp;A54))</f>
        <v/>
      </c>
      <c r="G54">
        <f ca="1">IF(Win!F54="","",Win!F54)</f>
        <v>112</v>
      </c>
      <c r="H54" s="6" t="str">
        <f t="shared" ca="1" si="1"/>
        <v/>
      </c>
      <c r="I54" s="6" t="str">
        <f t="shared" ca="1" si="2"/>
        <v/>
      </c>
      <c r="J54" t="str">
        <f>IF(F54="","",Win!H54)</f>
        <v/>
      </c>
      <c r="M54" t="str">
        <f>IF(FRL!A54="","",FRL!A54)</f>
        <v>Jeffrey Kang</v>
      </c>
      <c r="N54" t="str">
        <f>IF(FRL!B54="","",FRL!B54)</f>
        <v>0.28%</v>
      </c>
      <c r="O54">
        <f>IF(FRL!C54="","",FRL!C54)</f>
        <v>357</v>
      </c>
      <c r="P54">
        <f>IF(FRL!D54="","",FRL!D54)</f>
        <v>201</v>
      </c>
      <c r="Q54" s="17" t="str">
        <f t="shared" si="3"/>
        <v/>
      </c>
      <c r="R54" t="str">
        <f t="array" ref="R54">IF(Q54="","",RANK(Q54, $Q$2:$Q$241) + COUNTIFS($Q$2:$Q$241, Q54, $P$2:$P$241, "&lt;"&amp;P54) + COUNTIFS($Q$2:$Q$241, Q54, $P$2:$P$241, P54, $M$2:$M$241, "&lt;"&amp;M54))</f>
        <v/>
      </c>
      <c r="S54">
        <f ca="1">IF(FRL!F54="","",FRL!F54)</f>
        <v>108</v>
      </c>
      <c r="T54" s="6" t="str">
        <f t="shared" ca="1" si="4"/>
        <v/>
      </c>
      <c r="U54" s="6" t="str">
        <f t="shared" ca="1" si="5"/>
        <v/>
      </c>
      <c r="V54" t="str">
        <f>IF(R54="","",FRL!H54)</f>
        <v/>
      </c>
    </row>
    <row r="55" spans="1:22" x14ac:dyDescent="0.35">
      <c r="A55" t="str">
        <f>IF(Win!A55="","",Win!A55)</f>
        <v>Joe Highsmith</v>
      </c>
      <c r="B55">
        <f>IF(Win!B55="","",VALUE(Win!B55))</f>
        <v>8.0000000000000004E-4</v>
      </c>
      <c r="C55">
        <f>IF(Win!C55="","",Win!C55)</f>
        <v>1250</v>
      </c>
      <c r="D55">
        <f>IF(Win!D55="","",Win!D55)</f>
        <v>801</v>
      </c>
      <c r="E55" s="17" t="str">
        <f t="shared" si="0"/>
        <v/>
      </c>
      <c r="F55" t="str">
        <f t="array" ref="F55">IF(E55="","",RANK(E55, $E$2:$E$241) + COUNTIFS($E$2:$E$241, E55, $D$2:$D$241, "&lt;"&amp;D55) + COUNTIFS($E$2:$E$241, E55, $D$2:$D$241, D55, $A$2:$A$241, "&lt;"&amp;A55))</f>
        <v/>
      </c>
      <c r="G55">
        <f ca="1">IF(Win!F55="","",Win!F55)</f>
        <v>66</v>
      </c>
      <c r="H55" s="6" t="str">
        <f t="shared" ca="1" si="1"/>
        <v/>
      </c>
      <c r="I55" s="6" t="str">
        <f t="shared" ca="1" si="2"/>
        <v/>
      </c>
      <c r="J55" t="str">
        <f>IF(F55="","",Win!H55)</f>
        <v/>
      </c>
      <c r="M55" t="str">
        <f>IF(FRL!A55="","",FRL!A55)</f>
        <v>Joe Highsmith</v>
      </c>
      <c r="N55" t="str">
        <f>IF(FRL!B55="","",FRL!B55)</f>
        <v>0.29%</v>
      </c>
      <c r="O55">
        <f>IF(FRL!C55="","",FRL!C55)</f>
        <v>345</v>
      </c>
      <c r="P55">
        <f>IF(FRL!D55="","",FRL!D55)</f>
        <v>201</v>
      </c>
      <c r="Q55" s="17" t="str">
        <f t="shared" si="3"/>
        <v/>
      </c>
      <c r="R55" t="str">
        <f t="array" ref="R55">IF(Q55="","",RANK(Q55, $Q$2:$Q$241) + COUNTIFS($Q$2:$Q$241, Q55, $P$2:$P$241, "&lt;"&amp;P55) + COUNTIFS($Q$2:$Q$241, Q55, $P$2:$P$241, P55, $M$2:$M$241, "&lt;"&amp;M55))</f>
        <v/>
      </c>
      <c r="S55">
        <f ca="1">IF(FRL!F55="","",FRL!F55)</f>
        <v>41</v>
      </c>
      <c r="T55" s="6" t="str">
        <f t="shared" ca="1" si="4"/>
        <v/>
      </c>
      <c r="U55" s="6" t="str">
        <f t="shared" ca="1" si="5"/>
        <v/>
      </c>
      <c r="V55" t="str">
        <f>IF(R55="","",FRL!H55)</f>
        <v/>
      </c>
    </row>
    <row r="56" spans="1:22" x14ac:dyDescent="0.35">
      <c r="A56" t="str">
        <f>IF(Win!A56="","",Win!A56)</f>
        <v>John Parry</v>
      </c>
      <c r="B56">
        <f>IF(Win!B56="","",VALUE(Win!B56))</f>
        <v>6.4999999999999997E-3</v>
      </c>
      <c r="C56">
        <f>IF(Win!C56="","",Win!C56)</f>
        <v>154</v>
      </c>
      <c r="D56">
        <f>IF(Win!D56="","",Win!D56)</f>
        <v>126</v>
      </c>
      <c r="E56" s="17" t="str">
        <f t="shared" si="0"/>
        <v/>
      </c>
      <c r="F56" t="str">
        <f t="array" ref="F56">IF(E56="","",RANK(E56, $E$2:$E$241) + COUNTIFS($E$2:$E$241, E56, $D$2:$D$241, "&lt;"&amp;D56) + COUNTIFS($E$2:$E$241, E56, $D$2:$D$241, D56, $A$2:$A$241, "&lt;"&amp;A56))</f>
        <v/>
      </c>
      <c r="G56">
        <f ca="1">IF(Win!F56="","",Win!F56)</f>
        <v>19</v>
      </c>
      <c r="H56" s="6" t="str">
        <f t="shared" ca="1" si="1"/>
        <v/>
      </c>
      <c r="I56" s="6" t="str">
        <f t="shared" ca="1" si="2"/>
        <v/>
      </c>
      <c r="J56" t="str">
        <f>IF(F56="","",Win!H56)</f>
        <v/>
      </c>
      <c r="M56" t="str">
        <f>IF(FRL!A56="","",FRL!A56)</f>
        <v>John Parry</v>
      </c>
      <c r="N56" t="str">
        <f>IF(FRL!B56="","",FRL!B56)</f>
        <v>1.00%</v>
      </c>
      <c r="O56">
        <f>IF(FRL!C56="","",FRL!C56)</f>
        <v>100</v>
      </c>
      <c r="P56">
        <f>IF(FRL!D56="","",FRL!D56)</f>
        <v>91</v>
      </c>
      <c r="Q56" s="17" t="str">
        <f t="shared" si="3"/>
        <v/>
      </c>
      <c r="R56" t="str">
        <f t="array" ref="R56">IF(Q56="","",RANK(Q56, $Q$2:$Q$241) + COUNTIFS($Q$2:$Q$241, Q56, $P$2:$P$241, "&lt;"&amp;P56) + COUNTIFS($Q$2:$Q$241, Q56, $P$2:$P$241, P56, $M$2:$M$241, "&lt;"&amp;M56))</f>
        <v/>
      </c>
      <c r="S56">
        <f ca="1">IF(FRL!F56="","",FRL!F56)</f>
        <v>7</v>
      </c>
      <c r="T56" s="6" t="str">
        <f t="shared" ca="1" si="4"/>
        <v/>
      </c>
      <c r="U56" s="6" t="str">
        <f t="shared" ca="1" si="5"/>
        <v/>
      </c>
      <c r="V56" t="str">
        <f>IF(R56="","",FRL!H56)</f>
        <v/>
      </c>
    </row>
    <row r="57" spans="1:22" x14ac:dyDescent="0.35">
      <c r="A57" t="str">
        <f>IF(Win!A57="","",Win!A57)</f>
        <v>John VanDerLaan</v>
      </c>
      <c r="B57">
        <f>IF(Win!B57="","",VALUE(Win!B57))</f>
        <v>1.8E-3</v>
      </c>
      <c r="C57">
        <f>IF(Win!C57="","",Win!C57)</f>
        <v>556</v>
      </c>
      <c r="D57">
        <f>IF(Win!D57="","",Win!D57)</f>
        <v>601</v>
      </c>
      <c r="E57" s="17" t="str">
        <f t="shared" si="0"/>
        <v/>
      </c>
      <c r="F57" t="str">
        <f t="array" ref="F57">IF(E57="","",RANK(E57, $E$2:$E$241) + COUNTIFS($E$2:$E$241, E57, $D$2:$D$241, "&lt;"&amp;D57) + COUNTIFS($E$2:$E$241, E57, $D$2:$D$241, D57, $A$2:$A$241, "&lt;"&amp;A57))</f>
        <v/>
      </c>
      <c r="G57">
        <f ca="1">IF(Win!F57="","",Win!F57)</f>
        <v>83</v>
      </c>
      <c r="H57" s="6" t="str">
        <f t="shared" ca="1" si="1"/>
        <v/>
      </c>
      <c r="I57" s="6" t="str">
        <f t="shared" ca="1" si="2"/>
        <v/>
      </c>
      <c r="J57" t="str">
        <f>IF(F57="","",Win!H57)</f>
        <v/>
      </c>
      <c r="M57" t="str">
        <f>IF(FRL!A57="","",FRL!A57)</f>
        <v>John VanDerLaan</v>
      </c>
      <c r="N57" t="str">
        <f>IF(FRL!B57="","",FRL!B57)</f>
        <v>0.55%</v>
      </c>
      <c r="O57">
        <f>IF(FRL!C57="","",FRL!C57)</f>
        <v>182</v>
      </c>
      <c r="P57">
        <f>IF(FRL!D57="","",FRL!D57)</f>
        <v>161</v>
      </c>
      <c r="Q57" s="17" t="str">
        <f t="shared" si="3"/>
        <v/>
      </c>
      <c r="R57" t="str">
        <f t="array" ref="R57">IF(Q57="","",RANK(Q57, $Q$2:$Q$241) + COUNTIFS($Q$2:$Q$241, Q57, $P$2:$P$241, "&lt;"&amp;P57) + COUNTIFS($Q$2:$Q$241, Q57, $P$2:$P$241, P57, $M$2:$M$241, "&lt;"&amp;M57))</f>
        <v/>
      </c>
      <c r="S57">
        <f ca="1">IF(FRL!F57="","",FRL!F57)</f>
        <v>3</v>
      </c>
      <c r="T57" s="6" t="str">
        <f t="shared" ca="1" si="4"/>
        <v/>
      </c>
      <c r="U57" s="6" t="str">
        <f t="shared" ca="1" si="5"/>
        <v/>
      </c>
      <c r="V57" t="str">
        <f>IF(R57="","",FRL!H57)</f>
        <v/>
      </c>
    </row>
    <row r="58" spans="1:22" x14ac:dyDescent="0.35">
      <c r="A58" t="str">
        <f>IF(Win!A58="","",Win!A58)</f>
        <v>Johnny Keefer</v>
      </c>
      <c r="B58">
        <f>IF(Win!B58="","",VALUE(Win!B58))</f>
        <v>9.2999999999999992E-3</v>
      </c>
      <c r="C58">
        <f>IF(Win!C58="","",Win!C58)</f>
        <v>108</v>
      </c>
      <c r="D58">
        <f>IF(Win!D58="","",Win!D58)</f>
        <v>71</v>
      </c>
      <c r="E58" s="17" t="str">
        <f t="shared" si="0"/>
        <v/>
      </c>
      <c r="F58" t="str">
        <f t="array" ref="F58">IF(E58="","",RANK(E58, $E$2:$E$241) + COUNTIFS($E$2:$E$241, E58, $D$2:$D$241, "&lt;"&amp;D58) + COUNTIFS($E$2:$E$241, E58, $D$2:$D$241, D58, $A$2:$A$241, "&lt;"&amp;A58))</f>
        <v/>
      </c>
      <c r="G58">
        <f ca="1">IF(Win!F58="","",Win!F58)</f>
        <v>61</v>
      </c>
      <c r="H58" s="6" t="str">
        <f t="shared" ca="1" si="1"/>
        <v/>
      </c>
      <c r="I58" s="6" t="str">
        <f t="shared" ca="1" si="2"/>
        <v/>
      </c>
      <c r="J58" t="str">
        <f>IF(F58="","",Win!H58)</f>
        <v/>
      </c>
      <c r="M58" t="str">
        <f>IF(FRL!A58="","",FRL!A58)</f>
        <v>Johnny Keefer</v>
      </c>
      <c r="N58" t="str">
        <f>IF(FRL!B58="","",FRL!B58)</f>
        <v>0.88%</v>
      </c>
      <c r="O58">
        <f>IF(FRL!C58="","",FRL!C58)</f>
        <v>114</v>
      </c>
      <c r="P58">
        <f>IF(FRL!D58="","",FRL!D58)</f>
        <v>71</v>
      </c>
      <c r="Q58" s="17" t="str">
        <f t="shared" si="3"/>
        <v/>
      </c>
      <c r="R58" t="str">
        <f t="array" ref="R58">IF(Q58="","",RANK(Q58, $Q$2:$Q$241) + COUNTIFS($Q$2:$Q$241, Q58, $P$2:$P$241, "&lt;"&amp;P58) + COUNTIFS($Q$2:$Q$241, Q58, $P$2:$P$241, P58, $M$2:$M$241, "&lt;"&amp;M58))</f>
        <v/>
      </c>
      <c r="S58">
        <f ca="1">IF(FRL!F58="","",FRL!F58)</f>
        <v>41</v>
      </c>
      <c r="T58" s="6" t="str">
        <f t="shared" ca="1" si="4"/>
        <v/>
      </c>
      <c r="U58" s="6" t="str">
        <f t="shared" ca="1" si="5"/>
        <v/>
      </c>
      <c r="V58" t="str">
        <f>IF(R58="","",FRL!H58)</f>
        <v/>
      </c>
    </row>
    <row r="59" spans="1:22" x14ac:dyDescent="0.35">
      <c r="A59" t="str">
        <f>IF(Win!A59="","",Win!A59)</f>
        <v>Jordan Smith</v>
      </c>
      <c r="B59">
        <f>IF(Win!B59="","",VALUE(Win!B59))</f>
        <v>8.6999999999999994E-3</v>
      </c>
      <c r="C59">
        <f>IF(Win!C59="","",Win!C59)</f>
        <v>115</v>
      </c>
      <c r="D59">
        <f>IF(Win!D59="","",Win!D59)</f>
        <v>126</v>
      </c>
      <c r="E59" s="17">
        <f t="shared" si="0"/>
        <v>1E-3</v>
      </c>
      <c r="F59">
        <f t="array" ref="F59">IF(E59="","",RANK(E59, $E$2:$E$241) + COUNTIFS($E$2:$E$241, E59, $D$2:$D$241, "&lt;"&amp;D59) + COUNTIFS($E$2:$E$241, E59, $D$2:$D$241, D59, $A$2:$A$241, "&lt;"&amp;A59))</f>
        <v>10</v>
      </c>
      <c r="G59">
        <f ca="1">IF(Win!F59="","",Win!F59)</f>
        <v>66</v>
      </c>
      <c r="H59" s="6" t="str">
        <f t="shared" ca="1" si="1"/>
        <v/>
      </c>
      <c r="I59" s="6">
        <f t="shared" ca="1" si="2"/>
        <v>-2</v>
      </c>
      <c r="J59" t="str">
        <f ca="1">IF(F59="","",Win!H59)</f>
        <v>Spreadex: 125/1, 6pl, 1/5</v>
      </c>
      <c r="M59" t="str">
        <f>IF(FRL!A59="","",FRL!A59)</f>
        <v>Jordan Smith</v>
      </c>
      <c r="N59" t="str">
        <f>IF(FRL!B59="","",FRL!B59)</f>
        <v>0.77%</v>
      </c>
      <c r="O59">
        <f>IF(FRL!C59="","",FRL!C59)</f>
        <v>130</v>
      </c>
      <c r="P59">
        <f>IF(FRL!D59="","",FRL!D59)</f>
        <v>111</v>
      </c>
      <c r="Q59" s="17" t="str">
        <f t="shared" si="3"/>
        <v/>
      </c>
      <c r="R59" t="str">
        <f t="array" ref="R59">IF(Q59="","",RANK(Q59, $Q$2:$Q$241) + COUNTIFS($Q$2:$Q$241, Q59, $P$2:$P$241, "&lt;"&amp;P59) + COUNTIFS($Q$2:$Q$241, Q59, $P$2:$P$241, P59, $M$2:$M$241, "&lt;"&amp;M59))</f>
        <v/>
      </c>
      <c r="S59">
        <f ca="1">IF(FRL!F59="","",FRL!F59)</f>
        <v>41</v>
      </c>
      <c r="T59" s="6" t="str">
        <f t="shared" ca="1" si="4"/>
        <v/>
      </c>
      <c r="U59" s="6" t="str">
        <f t="shared" ca="1" si="5"/>
        <v/>
      </c>
      <c r="V59" t="str">
        <f>IF(R59="","",FRL!H59)</f>
        <v/>
      </c>
    </row>
    <row r="60" spans="1:22" x14ac:dyDescent="0.35">
      <c r="A60" t="str">
        <f>IF(Win!A60="","",Win!A60)</f>
        <v>Jordan Spieth</v>
      </c>
      <c r="B60">
        <f>IF(Win!B60="","",VALUE(Win!B60))</f>
        <v>2.1000000000000001E-2</v>
      </c>
      <c r="C60">
        <f>IF(Win!C60="","",Win!C60)</f>
        <v>48</v>
      </c>
      <c r="D60">
        <f>IF(Win!D60="","",Win!D60)</f>
        <v>46</v>
      </c>
      <c r="E60" s="17" t="str">
        <f t="shared" si="0"/>
        <v/>
      </c>
      <c r="F60" t="str">
        <f t="array" ref="F60">IF(E60="","",RANK(E60, $E$2:$E$241) + COUNTIFS($E$2:$E$241, E60, $D$2:$D$241, "&lt;"&amp;D60) + COUNTIFS($E$2:$E$241, E60, $D$2:$D$241, D60, $A$2:$A$241, "&lt;"&amp;A60))</f>
        <v/>
      </c>
      <c r="G60">
        <f ca="1">IF(Win!F60="","",Win!F60)</f>
        <v>24</v>
      </c>
      <c r="H60" s="6" t="str">
        <f t="shared" ca="1" si="1"/>
        <v/>
      </c>
      <c r="I60" s="6" t="str">
        <f t="shared" ca="1" si="2"/>
        <v/>
      </c>
      <c r="J60" t="str">
        <f>IF(F60="","",Win!H60)</f>
        <v/>
      </c>
      <c r="M60" t="str">
        <f>IF(FRL!A60="","",FRL!A60)</f>
        <v>Jordan Spieth</v>
      </c>
      <c r="N60" t="str">
        <f>IF(FRL!B60="","",FRL!B60)</f>
        <v>1.21%</v>
      </c>
      <c r="O60">
        <f>IF(FRL!C60="","",FRL!C60)</f>
        <v>83</v>
      </c>
      <c r="P60">
        <f>IF(FRL!D60="","",FRL!D60)</f>
        <v>56</v>
      </c>
      <c r="Q60" s="17" t="str">
        <f t="shared" si="3"/>
        <v/>
      </c>
      <c r="R60" t="str">
        <f t="array" ref="R60">IF(Q60="","",RANK(Q60, $Q$2:$Q$241) + COUNTIFS($Q$2:$Q$241, Q60, $P$2:$P$241, "&lt;"&amp;P60) + COUNTIFS($Q$2:$Q$241, Q60, $P$2:$P$241, P60, $M$2:$M$241, "&lt;"&amp;M60))</f>
        <v/>
      </c>
      <c r="S60">
        <f ca="1">IF(FRL!F60="","",FRL!F60)</f>
        <v>41</v>
      </c>
      <c r="T60" s="6" t="str">
        <f t="shared" ca="1" si="4"/>
        <v/>
      </c>
      <c r="U60" s="6" t="str">
        <f t="shared" ca="1" si="5"/>
        <v/>
      </c>
      <c r="V60" t="str">
        <f>IF(R60="","",FRL!H60)</f>
        <v/>
      </c>
    </row>
    <row r="61" spans="1:22" x14ac:dyDescent="0.35">
      <c r="A61" t="str">
        <f>IF(Win!A61="","",Win!A61)</f>
        <v>Kazuki Higa</v>
      </c>
      <c r="B61">
        <f>IF(Win!B61="","",VALUE(Win!B61))</f>
        <v>2E-3</v>
      </c>
      <c r="C61">
        <f>IF(Win!C61="","",Win!C61)</f>
        <v>500</v>
      </c>
      <c r="D61">
        <f>IF(Win!D61="","",Win!D61)</f>
        <v>501</v>
      </c>
      <c r="E61" s="17" t="str">
        <f t="shared" si="0"/>
        <v/>
      </c>
      <c r="F61" t="str">
        <f t="array" ref="F61">IF(E61="","",RANK(E61, $E$2:$E$241) + COUNTIFS($E$2:$E$241, E61, $D$2:$D$241, "&lt;"&amp;D61) + COUNTIFS($E$2:$E$241, E61, $D$2:$D$241, D61, $A$2:$A$241, "&lt;"&amp;A61))</f>
        <v/>
      </c>
      <c r="G61">
        <f ca="1">IF(Win!F61="","",Win!F61)</f>
        <v>83</v>
      </c>
      <c r="H61" s="6" t="str">
        <f t="shared" ca="1" si="1"/>
        <v/>
      </c>
      <c r="I61" s="6" t="str">
        <f t="shared" ca="1" si="2"/>
        <v/>
      </c>
      <c r="J61" t="str">
        <f>IF(F61="","",Win!H61)</f>
        <v/>
      </c>
      <c r="M61" t="str">
        <f>IF(FRL!A61="","",FRL!A61)</f>
        <v>Kazuki Higa</v>
      </c>
      <c r="N61" t="str">
        <f>IF(FRL!B61="","",FRL!B61)</f>
        <v>0.40%</v>
      </c>
      <c r="O61">
        <f>IF(FRL!C61="","",FRL!C61)</f>
        <v>250</v>
      </c>
      <c r="P61">
        <f>IF(FRL!D61="","",FRL!D61)</f>
        <v>176</v>
      </c>
      <c r="Q61" s="17" t="str">
        <f t="shared" si="3"/>
        <v/>
      </c>
      <c r="R61" t="str">
        <f t="array" ref="R61">IF(Q61="","",RANK(Q61, $Q$2:$Q$241) + COUNTIFS($Q$2:$Q$241, Q61, $P$2:$P$241, "&lt;"&amp;P61) + COUNTIFS($Q$2:$Q$241, Q61, $P$2:$P$241, P61, $M$2:$M$241, "&lt;"&amp;M61))</f>
        <v/>
      </c>
      <c r="S61">
        <f ca="1">IF(FRL!F61="","",FRL!F61)</f>
        <v>92</v>
      </c>
      <c r="T61" s="6" t="str">
        <f t="shared" ca="1" si="4"/>
        <v/>
      </c>
      <c r="U61" s="6" t="str">
        <f t="shared" ca="1" si="5"/>
        <v/>
      </c>
      <c r="V61" t="str">
        <f>IF(R61="","",FRL!H61)</f>
        <v/>
      </c>
    </row>
    <row r="62" spans="1:22" x14ac:dyDescent="0.35">
      <c r="A62" t="str">
        <f>IF(Win!A62="","",Win!A62)</f>
        <v>Keegan Bradley</v>
      </c>
      <c r="B62">
        <f>IF(Win!B62="","",VALUE(Win!B62))</f>
        <v>3.0599999999999999E-2</v>
      </c>
      <c r="C62">
        <f>IF(Win!C62="","",Win!C62)</f>
        <v>33</v>
      </c>
      <c r="D62">
        <f>IF(Win!D62="","",Win!D62)</f>
        <v>26</v>
      </c>
      <c r="E62" s="17" t="str">
        <f t="shared" si="0"/>
        <v/>
      </c>
      <c r="F62" t="str">
        <f t="array" ref="F62">IF(E62="","",RANK(E62, $E$2:$E$241) + COUNTIFS($E$2:$E$241, E62, $D$2:$D$241, "&lt;"&amp;D62) + COUNTIFS($E$2:$E$241, E62, $D$2:$D$241, D62, $A$2:$A$241, "&lt;"&amp;A62))</f>
        <v/>
      </c>
      <c r="G62">
        <f ca="1">IF(Win!F62="","",Win!F62)</f>
        <v>75</v>
      </c>
      <c r="H62" s="6" t="str">
        <f t="shared" ca="1" si="1"/>
        <v/>
      </c>
      <c r="I62" s="6" t="str">
        <f t="shared" ca="1" si="2"/>
        <v/>
      </c>
      <c r="J62" t="str">
        <f>IF(F62="","",Win!H62)</f>
        <v/>
      </c>
      <c r="M62" t="str">
        <f>IF(FRL!A62="","",FRL!A62)</f>
        <v>Keegan Bradley</v>
      </c>
      <c r="N62" t="str">
        <f>IF(FRL!B62="","",FRL!B62)</f>
        <v>1.49%</v>
      </c>
      <c r="O62">
        <f>IF(FRL!C62="","",FRL!C62)</f>
        <v>67</v>
      </c>
      <c r="P62">
        <f>IF(FRL!D62="","",FRL!D62)</f>
        <v>51</v>
      </c>
      <c r="Q62" s="17" t="str">
        <f t="shared" si="3"/>
        <v/>
      </c>
      <c r="R62" t="str">
        <f t="array" ref="R62">IF(Q62="","",RANK(Q62, $Q$2:$Q$241) + COUNTIFS($Q$2:$Q$241, Q62, $P$2:$P$241, "&lt;"&amp;P62) + COUNTIFS($Q$2:$Q$241, Q62, $P$2:$P$241, P62, $M$2:$M$241, "&lt;"&amp;M62))</f>
        <v/>
      </c>
      <c r="S62">
        <f ca="1">IF(FRL!F62="","",FRL!F62)</f>
        <v>41</v>
      </c>
      <c r="T62" s="6" t="str">
        <f t="shared" ca="1" si="4"/>
        <v/>
      </c>
      <c r="U62" s="6" t="str">
        <f t="shared" ca="1" si="5"/>
        <v/>
      </c>
      <c r="V62" t="str">
        <f>IF(R62="","",FRL!H62)</f>
        <v/>
      </c>
    </row>
    <row r="63" spans="1:22" x14ac:dyDescent="0.35">
      <c r="A63" t="str">
        <f>IF(Win!A63="","",Win!A63)</f>
        <v>Keita Nakajima</v>
      </c>
      <c r="B63">
        <f>IF(Win!B63="","",VALUE(Win!B63))</f>
        <v>3.8E-3</v>
      </c>
      <c r="C63">
        <f>IF(Win!C63="","",Win!C63)</f>
        <v>263</v>
      </c>
      <c r="D63">
        <f>IF(Win!D63="","",Win!D63)</f>
        <v>151</v>
      </c>
      <c r="E63" s="17" t="str">
        <f t="shared" si="0"/>
        <v/>
      </c>
      <c r="F63" t="str">
        <f t="array" ref="F63">IF(E63="","",RANK(E63, $E$2:$E$241) + COUNTIFS($E$2:$E$241, E63, $D$2:$D$241, "&lt;"&amp;D63) + COUNTIFS($E$2:$E$241, E63, $D$2:$D$241, D63, $A$2:$A$241, "&lt;"&amp;A63))</f>
        <v/>
      </c>
      <c r="G63">
        <f ca="1">IF(Win!F63="","",Win!F63)</f>
        <v>104</v>
      </c>
      <c r="H63" s="6" t="str">
        <f t="shared" ca="1" si="1"/>
        <v/>
      </c>
      <c r="I63" s="6" t="str">
        <f t="shared" ca="1" si="2"/>
        <v/>
      </c>
      <c r="J63" t="str">
        <f>IF(F63="","",Win!H63)</f>
        <v/>
      </c>
      <c r="M63" t="str">
        <f>IF(FRL!A63="","",FRL!A63)</f>
        <v>Keita Nakajima</v>
      </c>
      <c r="N63" t="str">
        <f>IF(FRL!B63="","",FRL!B63)</f>
        <v>0.55%</v>
      </c>
      <c r="O63">
        <f>IF(FRL!C63="","",FRL!C63)</f>
        <v>182</v>
      </c>
      <c r="P63">
        <f>IF(FRL!D63="","",FRL!D63)</f>
        <v>111</v>
      </c>
      <c r="Q63" s="17" t="str">
        <f t="shared" si="3"/>
        <v/>
      </c>
      <c r="R63" t="str">
        <f t="array" ref="R63">IF(Q63="","",RANK(Q63, $Q$2:$Q$241) + COUNTIFS($Q$2:$Q$241, Q63, $P$2:$P$241, "&lt;"&amp;P63) + COUNTIFS($Q$2:$Q$241, Q63, $P$2:$P$241, P63, $M$2:$M$241, "&lt;"&amp;M63))</f>
        <v/>
      </c>
      <c r="S63">
        <f ca="1">IF(FRL!F63="","",FRL!F63)</f>
        <v>92</v>
      </c>
      <c r="T63" s="6" t="str">
        <f t="shared" ca="1" si="4"/>
        <v/>
      </c>
      <c r="U63" s="6" t="str">
        <f t="shared" ca="1" si="5"/>
        <v/>
      </c>
      <c r="V63" t="str">
        <f>IF(R63="","",FRL!H63)</f>
        <v/>
      </c>
    </row>
    <row r="64" spans="1:22" x14ac:dyDescent="0.35">
      <c r="A64" t="str">
        <f>IF(Win!A64="","",Win!A64)</f>
        <v>Keith Mitchell</v>
      </c>
      <c r="B64">
        <f>IF(Win!B64="","",VALUE(Win!B64))</f>
        <v>1.7299999999999999E-2</v>
      </c>
      <c r="C64">
        <f>IF(Win!C64="","",Win!C64)</f>
        <v>58</v>
      </c>
      <c r="D64">
        <f>IF(Win!D64="","",Win!D64)</f>
        <v>71</v>
      </c>
      <c r="E64" s="17">
        <f t="shared" si="0"/>
        <v>3.0000000000000001E-3</v>
      </c>
      <c r="F64">
        <f t="array" ref="F64">IF(E64="","",RANK(E64, $E$2:$E$241) + COUNTIFS($E$2:$E$241, E64, $D$2:$D$241, "&lt;"&amp;D64) + COUNTIFS($E$2:$E$241, E64, $D$2:$D$241, D64, $A$2:$A$241, "&lt;"&amp;A64))</f>
        <v>2</v>
      </c>
      <c r="G64">
        <f ca="1">IF(Win!F64="","",Win!F64)</f>
        <v>66</v>
      </c>
      <c r="H64" s="6">
        <f t="shared" ca="1" si="1"/>
        <v>-2</v>
      </c>
      <c r="I64" s="6">
        <f t="shared" ca="1" si="2"/>
        <v>-2</v>
      </c>
      <c r="J64" t="str">
        <f ca="1">IF(F64="","",Win!H64)</f>
        <v>Spreadex: 70/1, 6pl, 1/5</v>
      </c>
      <c r="M64" t="str">
        <f>IF(FRL!A64="","",FRL!A64)</f>
        <v>Keith Mitchell</v>
      </c>
      <c r="N64" t="str">
        <f>IF(FRL!B64="","",FRL!B64)</f>
        <v>1.52%</v>
      </c>
      <c r="O64">
        <f>IF(FRL!C64="","",FRL!C64)</f>
        <v>66</v>
      </c>
      <c r="P64">
        <f>IF(FRL!D64="","",FRL!D64)</f>
        <v>61</v>
      </c>
      <c r="Q64" s="17" t="str">
        <f t="shared" si="3"/>
        <v/>
      </c>
      <c r="R64" t="str">
        <f t="array" ref="R64">IF(Q64="","",RANK(Q64, $Q$2:$Q$241) + COUNTIFS($Q$2:$Q$241, Q64, $P$2:$P$241, "&lt;"&amp;P64) + COUNTIFS($Q$2:$Q$241, Q64, $P$2:$P$241, P64, $M$2:$M$241, "&lt;"&amp;M64))</f>
        <v/>
      </c>
      <c r="S64">
        <f ca="1">IF(FRL!F64="","",FRL!F64)</f>
        <v>92</v>
      </c>
      <c r="T64" s="6" t="str">
        <f t="shared" ca="1" si="4"/>
        <v/>
      </c>
      <c r="U64" s="6" t="str">
        <f t="shared" ca="1" si="5"/>
        <v/>
      </c>
      <c r="V64" t="str">
        <f>IF(R64="","",FRL!H64)</f>
        <v/>
      </c>
    </row>
    <row r="65" spans="1:22" x14ac:dyDescent="0.35">
      <c r="A65" t="str">
        <f>IF(Win!A65="","",Win!A65)</f>
        <v>Kensei Hirata</v>
      </c>
      <c r="B65">
        <f>IF(Win!B65="","",VALUE(Win!B65))</f>
        <v>1.2999999999999999E-3</v>
      </c>
      <c r="C65">
        <f>IF(Win!C65="","",Win!C65)</f>
        <v>769</v>
      </c>
      <c r="D65">
        <f>IF(Win!D65="","",Win!D65)</f>
        <v>401</v>
      </c>
      <c r="E65" s="17" t="str">
        <f t="shared" si="0"/>
        <v/>
      </c>
      <c r="F65" t="str">
        <f t="array" ref="F65">IF(E65="","",RANK(E65, $E$2:$E$241) + COUNTIFS($E$2:$E$241, E65, $D$2:$D$241, "&lt;"&amp;D65) + COUNTIFS($E$2:$E$241, E65, $D$2:$D$241, D65, $A$2:$A$241, "&lt;"&amp;A65))</f>
        <v/>
      </c>
      <c r="G65">
        <f ca="1">IF(Win!F65="","",Win!F65)</f>
        <v>24</v>
      </c>
      <c r="H65" s="6" t="str">
        <f t="shared" ca="1" si="1"/>
        <v/>
      </c>
      <c r="I65" s="6" t="str">
        <f t="shared" ca="1" si="2"/>
        <v/>
      </c>
      <c r="J65" t="str">
        <f>IF(F65="","",Win!H65)</f>
        <v/>
      </c>
      <c r="M65" t="str">
        <f>IF(FRL!A65="","",FRL!A65)</f>
        <v>Kensei Hirata</v>
      </c>
      <c r="N65" t="str">
        <f>IF(FRL!B65="","",FRL!B65)</f>
        <v>0.50%</v>
      </c>
      <c r="O65">
        <f>IF(FRL!C65="","",FRL!C65)</f>
        <v>200</v>
      </c>
      <c r="P65">
        <f>IF(FRL!D65="","",FRL!D65)</f>
        <v>161</v>
      </c>
      <c r="Q65" s="17" t="str">
        <f t="shared" si="3"/>
        <v/>
      </c>
      <c r="R65" t="str">
        <f t="array" ref="R65">IF(Q65="","",RANK(Q65, $Q$2:$Q$241) + COUNTIFS($Q$2:$Q$241, Q65, $P$2:$P$241, "&lt;"&amp;P65) + COUNTIFS($Q$2:$Q$241, Q65, $P$2:$P$241, P65, $M$2:$M$241, "&lt;"&amp;M65))</f>
        <v/>
      </c>
      <c r="S65">
        <f ca="1">IF(FRL!F65="","",FRL!F65)</f>
        <v>29</v>
      </c>
      <c r="T65" s="6" t="str">
        <f t="shared" ca="1" si="4"/>
        <v/>
      </c>
      <c r="U65" s="6" t="str">
        <f t="shared" ca="1" si="5"/>
        <v/>
      </c>
      <c r="V65" t="str">
        <f>IF(R65="","",FRL!H65)</f>
        <v/>
      </c>
    </row>
    <row r="66" spans="1:22" x14ac:dyDescent="0.35">
      <c r="A66" t="str">
        <f>IF(Win!A66="","",Win!A66)</f>
        <v>Kevin Roy</v>
      </c>
      <c r="B66">
        <f>IF(Win!B66="","",VALUE(Win!B66))</f>
        <v>4.1000000000000003E-3</v>
      </c>
      <c r="C66">
        <f>IF(Win!C66="","",Win!C66)</f>
        <v>244</v>
      </c>
      <c r="D66">
        <f>IF(Win!D66="","",Win!D66)</f>
        <v>251</v>
      </c>
      <c r="E66" s="17" t="str">
        <f t="shared" ref="E66:E129" si="6">IF(D66="","",IF(ROUND((B66*(D66-1)-(1-B66))/(D66-1),3)&lt;=0,"",ROUND((B66*(D66-1)-(1-B66))/(D66-1),3)))</f>
        <v/>
      </c>
      <c r="F66" t="str">
        <f t="array" ref="F66">IF(E66="","",RANK(E66, $E$2:$E$241) + COUNTIFS($E$2:$E$241, E66, $D$2:$D$241, "&lt;"&amp;D66) + COUNTIFS($E$2:$E$241, E66, $D$2:$D$241, D66, $A$2:$A$241, "&lt;"&amp;A66))</f>
        <v/>
      </c>
      <c r="G66">
        <f ca="1">IF(Win!F66="","",Win!F66)</f>
        <v>13</v>
      </c>
      <c r="H66" s="6" t="str">
        <f t="shared" ca="1" si="1"/>
        <v/>
      </c>
      <c r="I66" s="6" t="str">
        <f t="shared" ca="1" si="2"/>
        <v/>
      </c>
      <c r="J66" t="str">
        <f>IF(F66="","",Win!H66)</f>
        <v/>
      </c>
      <c r="M66" t="str">
        <f>IF(FRL!A66="","",FRL!A66)</f>
        <v>Kevin Roy</v>
      </c>
      <c r="N66" t="str">
        <f>IF(FRL!B66="","",FRL!B66)</f>
        <v>0.81%</v>
      </c>
      <c r="O66">
        <f>IF(FRL!C66="","",FRL!C66)</f>
        <v>123</v>
      </c>
      <c r="P66">
        <f>IF(FRL!D66="","",FRL!D66)</f>
        <v>126</v>
      </c>
      <c r="Q66" s="17" t="str">
        <f t="shared" si="3"/>
        <v/>
      </c>
      <c r="R66" t="str">
        <f t="array" ref="R66">IF(Q66="","",RANK(Q66, $Q$2:$Q$241) + COUNTIFS($Q$2:$Q$241, Q66, $P$2:$P$241, "&lt;"&amp;P66) + COUNTIFS($Q$2:$Q$241, Q66, $P$2:$P$241, P66, $M$2:$M$241, "&lt;"&amp;M66))</f>
        <v/>
      </c>
      <c r="S66">
        <f ca="1">IF(FRL!F66="","",FRL!F66)</f>
        <v>1</v>
      </c>
      <c r="T66" s="6" t="str">
        <f t="shared" ca="1" si="4"/>
        <v/>
      </c>
      <c r="U66" s="6" t="str">
        <f t="shared" ca="1" si="5"/>
        <v/>
      </c>
      <c r="V66" t="str">
        <f>IF(R66="","",FRL!H66)</f>
        <v/>
      </c>
    </row>
    <row r="67" spans="1:22" x14ac:dyDescent="0.35">
      <c r="A67" t="str">
        <f>IF(Win!A67="","",Win!A67)</f>
        <v>Kota Kaneko</v>
      </c>
      <c r="B67">
        <f>IF(Win!B67="","",VALUE(Win!B67))</f>
        <v>2.0999999999999999E-3</v>
      </c>
      <c r="C67">
        <f>IF(Win!C67="","",Win!C67)</f>
        <v>476</v>
      </c>
      <c r="D67">
        <f>IF(Win!D67="","",Win!D67)</f>
        <v>401</v>
      </c>
      <c r="E67" s="17" t="str">
        <f t="shared" si="6"/>
        <v/>
      </c>
      <c r="F67" t="str">
        <f t="array" ref="F67">IF(E67="","",RANK(E67, $E$2:$E$241) + COUNTIFS($E$2:$E$241, E67, $D$2:$D$241, "&lt;"&amp;D67) + COUNTIFS($E$2:$E$241, E67, $D$2:$D$241, D67, $A$2:$A$241, "&lt;"&amp;A67))</f>
        <v/>
      </c>
      <c r="G67">
        <f ca="1">IF(Win!F67="","",Win!F67)</f>
        <v>73</v>
      </c>
      <c r="H67" s="6" t="str">
        <f t="shared" ref="H67:H130" ca="1" si="7">IF(OR(F67="",G67="",F67&gt;3),"",IF(G67=1,(IF(COUNTIFS(G:G,"&lt;="&amp;G67)&lt;=1,1,(1-COUNTIFS(G:G,"&lt;"&amp;G67))/COUNTIFS(G:G,G67)))*(1+VALUE(MID(J67,FIND(": ",J67)+2,FIND("/",J67)-FIND(":",J67)-2))-1)+(1+VALUE(MID(J67,FIND(": ",J67)+2,FIND("/",J67)-FIND(":",J67)-2))-1)/VALUE(RIGHT(J67,1)),IF(G67&lt;=VALUE(MID(J67,FIND(", ",J67)+2,IF(MID(J67,FIND(", ",J67)+2,1)="1",2,1))),(IF(COUNTIFS(G:G,"&lt;="&amp;G67)&lt;=VALUE(MID(J67,FIND(", ",J67)+2,IF(MID(J67,FIND(", ",J67)+2,1)="1",2,1))),1,(VALUE(MID(J67,FIND(", ",J67)+2,IF(MID(J67,FIND(", ",J67)+2,1)="1",2,1)))-COUNTIFS(G:G,"&lt;"&amp;G67))/COUNTIFS(G:G,G67)))*(1*(1+VALUE(MID(J67,FIND(": ",J67)+2,FIND("/",J67)-FIND(":",J67)-2))-1)/VALUE(RIGHT(J67,1))+1)-2,-2)))</f>
        <v/>
      </c>
      <c r="I67" s="6" t="str">
        <f t="shared" ref="I67:I130" ca="1" si="8">IF(OR(E67="",G67=""),"",IF(G67=1,(IF(COUNTIFS(G:G,"&lt;="&amp;G67)&lt;=1,1,(1-COUNTIFS(G:G,"&lt;"&amp;G67))/COUNTIFS(G:G,G67)))*(1+VALUE(MID(J67,FIND(": ",J67)+2,FIND("/",J67)-FIND(":",J67)-2))-1)+(1+VALUE(MID(J67,FIND(": ",J67)+2,FIND("/",J67)-FIND(":",J67)-2))-1)/VALUE(RIGHT(J67,1)),IF(G67&lt;=VALUE(MID(J67,FIND(", ",J67)+2,IF(MID(J67,FIND(", ",J67)+2,1)="1",2,1))),(IF(COUNTIFS(G:G,"&lt;="&amp;G67)&lt;=VALUE(MID(J67,FIND(", ",J67)+2,IF(MID(J67,FIND(", ",J67)+2,1)="1",2,1))),1,(VALUE(MID(J67,FIND(", ",J67)+2,IF(MID(J67,FIND(", ",J67)+2,1)="1",2,1)))-COUNTIFS(G:G,"&lt;"&amp;G67))/COUNTIFS(G:G,G67)))*(1*(1+VALUE(MID(J67,FIND(": ",J67)+2,FIND("/",J67)-FIND(":",J67)-2))-1)/VALUE(RIGHT(J67,1))+1)-2,-2)))</f>
        <v/>
      </c>
      <c r="J67" t="str">
        <f>IF(F67="","",Win!H67)</f>
        <v/>
      </c>
      <c r="M67" t="str">
        <f>IF(FRL!A67="","",FRL!A67)</f>
        <v>Kota Kaneko</v>
      </c>
      <c r="N67" t="str">
        <f>IF(FRL!B67="","",FRL!B67)</f>
        <v>0.62%</v>
      </c>
      <c r="O67">
        <f>IF(FRL!C67="","",FRL!C67)</f>
        <v>161</v>
      </c>
      <c r="P67">
        <f>IF(FRL!D67="","",FRL!D67)</f>
        <v>151</v>
      </c>
      <c r="Q67" s="17" t="str">
        <f t="shared" ref="Q67:Q130" si="9">IF(P67="","",IF(ROUND((N67*(P67-1)-(1-N67))/(P67-1),3)&lt;=0,"",ROUND((N67*(P67-1)-(1-N67))/(P67-1),3)))</f>
        <v/>
      </c>
      <c r="R67" t="str">
        <f t="array" ref="R67">IF(Q67="","",RANK(Q67, $Q$2:$Q$241) + COUNTIFS($Q$2:$Q$241, Q67, $P$2:$P$241, "&lt;"&amp;P67) + COUNTIFS($Q$2:$Q$241, Q67, $P$2:$P$241, P67, $M$2:$M$241, "&lt;"&amp;M67))</f>
        <v/>
      </c>
      <c r="S67">
        <f ca="1">IF(FRL!F67="","",FRL!F67)</f>
        <v>59</v>
      </c>
      <c r="T67" s="6" t="str">
        <f t="shared" ref="T67:T130" ca="1" si="10">IF(OR(R67="",S67="",R67&gt;3),"",IF(S67=1,(IF(COUNTIFS(S:S,"&lt;="&amp;S67)&lt;=1,1,(1-COUNTIFS(S:S,"&lt;"&amp;S67))/COUNTIFS(S:S,S67)))*(1+VALUE(MID(V67,FIND(": ",V67)+2,FIND("/",V67)-FIND(":",V67)-2))-1)+(1+VALUE(MID(V67,FIND(": ",V67)+2,FIND("/",V67)-FIND(":",V67)-2))-1)/VALUE(RIGHT(V67,1)),IF(S67&lt;=VALUE(MID(V67,FIND(", ",V67)+2,IF(MID(V67,FIND(", ",V67)+2,1)="1",2,1))),(IF(COUNTIFS(S:S,"&lt;="&amp;S67)&lt;=VALUE(MID(V67,FIND(", ",V67)+2,IF(MID(V67,FIND(", ",V67)+2,1)="1",2,1))),1,(VALUE(MID(V67,FIND(", ",V67)+2,IF(MID(V67,FIND(", ",V67)+2,1)="1",2,1)))-COUNTIFS(S:S,"&lt;"&amp;S67))/COUNTIFS(S:S,S67)))*(1*(1+VALUE(MID(V67,FIND(": ",V67)+2,FIND("/",V67)-FIND(":",V67)-2))-1)/VALUE(RIGHT(V67,1))+1)-2,-2)))</f>
        <v/>
      </c>
      <c r="U67" s="6" t="str">
        <f t="shared" ref="U67:U130" ca="1" si="11">IF(OR(Q67="",S67=""),"",IF(S67=1,(IF(COUNTIFS(S:S,"&lt;="&amp;S67)&lt;=1,1,(1-COUNTIFS(S:S,"&lt;"&amp;S67))/COUNTIFS(S:S,S67)))*(1+VALUE(MID(V67,FIND(": ",V67)+2,FIND("/",V67)-FIND(":",V67)-2))-1)+(1+VALUE(MID(V67,FIND(": ",V67)+2,FIND("/",V67)-FIND(":",V67)-2))-1)/VALUE(RIGHT(V67,1)),IF(S67&lt;=VALUE(MID(V67,FIND(", ",V67)+2,IF(MID(V67,FIND(", ",V67)+2,1)="1",2,1))),(IF(COUNTIFS(S:S,"&lt;="&amp;S67)&lt;=VALUE(MID(V67,FIND(", ",V67)+2,IF(MID(V67,FIND(", ",V67)+2,1)="1",2,1))),1,(VALUE(MID(V67,FIND(", ",V67)+2,IF(MID(V67,FIND(", ",V67)+2,1)="1",2,1)))-COUNTIFS(S:S,"&lt;"&amp;S67))/COUNTIFS(S:S,S67)))*(1*(1+VALUE(MID(V67,FIND(": ",V67)+2,FIND("/",V67)-FIND(":",V67)-2))-1)/VALUE(RIGHT(V67,1))+1)-2,-2)))</f>
        <v/>
      </c>
      <c r="V67" t="str">
        <f>IF(R67="","",FRL!H67)</f>
        <v/>
      </c>
    </row>
    <row r="68" spans="1:22" x14ac:dyDescent="0.35">
      <c r="A68" t="str">
        <f>IF(Win!A68="","",Win!A68)</f>
        <v>Kristoffer Reitan</v>
      </c>
      <c r="B68">
        <f>IF(Win!B68="","",VALUE(Win!B68))</f>
        <v>1.0699999999999999E-2</v>
      </c>
      <c r="C68">
        <f>IF(Win!C68="","",Win!C68)</f>
        <v>93</v>
      </c>
      <c r="D68">
        <f>IF(Win!D68="","",Win!D68)</f>
        <v>71</v>
      </c>
      <c r="E68" s="17" t="str">
        <f t="shared" si="6"/>
        <v/>
      </c>
      <c r="F68" t="str">
        <f t="array" ref="F68">IF(E68="","",RANK(E68, $E$2:$E$241) + COUNTIFS($E$2:$E$241, E68, $D$2:$D$241, "&lt;"&amp;D68) + COUNTIFS($E$2:$E$241, E68, $D$2:$D$241, D68, $A$2:$A$241, "&lt;"&amp;A68))</f>
        <v/>
      </c>
      <c r="G68">
        <f ca="1">IF(Win!F68="","",Win!F68)</f>
        <v>120</v>
      </c>
      <c r="H68" s="6" t="str">
        <f t="shared" ca="1" si="7"/>
        <v/>
      </c>
      <c r="I68" s="6" t="str">
        <f t="shared" ca="1" si="8"/>
        <v/>
      </c>
      <c r="J68" t="str">
        <f>IF(F68="","",Win!H68)</f>
        <v/>
      </c>
      <c r="M68" t="str">
        <f>IF(FRL!A68="","",FRL!A68)</f>
        <v>Kristoffer Reitan</v>
      </c>
      <c r="N68" t="str">
        <f>IF(FRL!B68="","",FRL!B68)</f>
        <v>1.25%</v>
      </c>
      <c r="O68">
        <f>IF(FRL!C68="","",FRL!C68)</f>
        <v>80</v>
      </c>
      <c r="P68">
        <f>IF(FRL!D68="","",FRL!D68)</f>
        <v>67</v>
      </c>
      <c r="Q68" s="17" t="str">
        <f t="shared" si="9"/>
        <v/>
      </c>
      <c r="R68" t="str">
        <f t="array" ref="R68">IF(Q68="","",RANK(Q68, $Q$2:$Q$241) + COUNTIFS($Q$2:$Q$241, Q68, $P$2:$P$241, "&lt;"&amp;P68) + COUNTIFS($Q$2:$Q$241, Q68, $P$2:$P$241, P68, $M$2:$M$241, "&lt;"&amp;M68))</f>
        <v/>
      </c>
      <c r="S68">
        <f ca="1">IF(FRL!F68="","",FRL!F68)</f>
        <v>112</v>
      </c>
      <c r="T68" s="6" t="str">
        <f t="shared" ca="1" si="10"/>
        <v/>
      </c>
      <c r="U68" s="6" t="str">
        <f t="shared" ca="1" si="11"/>
        <v/>
      </c>
      <c r="V68" t="str">
        <f>IF(R68="","",FRL!H68)</f>
        <v/>
      </c>
    </row>
    <row r="69" spans="1:22" x14ac:dyDescent="0.35">
      <c r="A69" t="str">
        <f>IF(Win!A69="","",Win!A69)</f>
        <v>Kurt Kitayama</v>
      </c>
      <c r="B69">
        <f>IF(Win!B69="","",VALUE(Win!B69))</f>
        <v>1.34E-2</v>
      </c>
      <c r="C69">
        <f>IF(Win!C69="","",Win!C69)</f>
        <v>75</v>
      </c>
      <c r="D69">
        <f>IF(Win!D69="","",Win!D69)</f>
        <v>46</v>
      </c>
      <c r="E69" s="17" t="str">
        <f t="shared" si="6"/>
        <v/>
      </c>
      <c r="F69" t="str">
        <f t="array" ref="F69">IF(E69="","",RANK(E69, $E$2:$E$241) + COUNTIFS($E$2:$E$241, E69, $D$2:$D$241, "&lt;"&amp;D69) + COUNTIFS($E$2:$E$241, E69, $D$2:$D$241, D69, $A$2:$A$241, "&lt;"&amp;A69))</f>
        <v/>
      </c>
      <c r="G69">
        <f ca="1">IF(Win!F69="","",Win!F69)</f>
        <v>40</v>
      </c>
      <c r="H69" s="6" t="str">
        <f t="shared" ca="1" si="7"/>
        <v/>
      </c>
      <c r="I69" s="6" t="str">
        <f t="shared" ca="1" si="8"/>
        <v/>
      </c>
      <c r="J69" t="str">
        <f>IF(F69="","",Win!H69)</f>
        <v/>
      </c>
      <c r="M69" t="str">
        <f>IF(FRL!A69="","",FRL!A69)</f>
        <v>Kurt Kitayama</v>
      </c>
      <c r="N69" t="str">
        <f>IF(FRL!B69="","",FRL!B69)</f>
        <v>1.36%</v>
      </c>
      <c r="O69">
        <f>IF(FRL!C69="","",FRL!C69)</f>
        <v>74</v>
      </c>
      <c r="P69">
        <f>IF(FRL!D69="","",FRL!D69)</f>
        <v>51</v>
      </c>
      <c r="Q69" s="17" t="str">
        <f t="shared" si="9"/>
        <v/>
      </c>
      <c r="R69" t="str">
        <f t="array" ref="R69">IF(Q69="","",RANK(Q69, $Q$2:$Q$241) + COUNTIFS($Q$2:$Q$241, Q69, $P$2:$P$241, "&lt;"&amp;P69) + COUNTIFS($Q$2:$Q$241, Q69, $P$2:$P$241, P69, $M$2:$M$241, "&lt;"&amp;M69))</f>
        <v/>
      </c>
      <c r="S69">
        <f ca="1">IF(FRL!F69="","",FRL!F69)</f>
        <v>10</v>
      </c>
      <c r="T69" s="6" t="str">
        <f t="shared" ca="1" si="10"/>
        <v/>
      </c>
      <c r="U69" s="6" t="str">
        <f t="shared" ca="1" si="11"/>
        <v/>
      </c>
      <c r="V69" t="str">
        <f>IF(R69="","",FRL!H69)</f>
        <v/>
      </c>
    </row>
    <row r="70" spans="1:22" x14ac:dyDescent="0.35">
      <c r="A70" t="str">
        <f>IF(Win!A70="","",Win!A70)</f>
        <v>Lee Hodges</v>
      </c>
      <c r="B70">
        <f>IF(Win!B70="","",VALUE(Win!B70))</f>
        <v>8.0000000000000002E-3</v>
      </c>
      <c r="C70">
        <f>IF(Win!C70="","",Win!C70)</f>
        <v>125</v>
      </c>
      <c r="D70">
        <f>IF(Win!D70="","",Win!D70)</f>
        <v>101</v>
      </c>
      <c r="E70" s="17" t="str">
        <f t="shared" si="6"/>
        <v/>
      </c>
      <c r="F70" t="str">
        <f t="array" ref="F70">IF(E70="","",RANK(E70, $E$2:$E$241) + COUNTIFS($E$2:$E$241, E70, $D$2:$D$241, "&lt;"&amp;D70) + COUNTIFS($E$2:$E$241, E70, $D$2:$D$241, D70, $A$2:$A$241, "&lt;"&amp;A70))</f>
        <v/>
      </c>
      <c r="G70">
        <f ca="1">IF(Win!F70="","",Win!F70)</f>
        <v>6</v>
      </c>
      <c r="H70" s="6" t="str">
        <f t="shared" ca="1" si="7"/>
        <v/>
      </c>
      <c r="I70" s="6" t="str">
        <f t="shared" ca="1" si="8"/>
        <v/>
      </c>
      <c r="J70" t="str">
        <f>IF(F70="","",Win!H70)</f>
        <v/>
      </c>
      <c r="M70" t="str">
        <f>IF(FRL!A70="","",FRL!A70)</f>
        <v>Lee Hodges</v>
      </c>
      <c r="N70" t="str">
        <f>IF(FRL!B70="","",FRL!B70)</f>
        <v>0.74%</v>
      </c>
      <c r="O70">
        <f>IF(FRL!C70="","",FRL!C70)</f>
        <v>135</v>
      </c>
      <c r="P70">
        <f>IF(FRL!D70="","",FRL!D70)</f>
        <v>101</v>
      </c>
      <c r="Q70" s="17" t="str">
        <f t="shared" si="9"/>
        <v/>
      </c>
      <c r="R70" t="str">
        <f t="array" ref="R70">IF(Q70="","",RANK(Q70, $Q$2:$Q$241) + COUNTIFS($Q$2:$Q$241, Q70, $P$2:$P$241, "&lt;"&amp;P70) + COUNTIFS($Q$2:$Q$241, Q70, $P$2:$P$241, P70, $M$2:$M$241, "&lt;"&amp;M70))</f>
        <v/>
      </c>
      <c r="S70">
        <f ca="1">IF(FRL!F70="","",FRL!F70)</f>
        <v>80</v>
      </c>
      <c r="T70" s="6" t="str">
        <f t="shared" ca="1" si="10"/>
        <v/>
      </c>
      <c r="U70" s="6" t="str">
        <f t="shared" ca="1" si="11"/>
        <v/>
      </c>
      <c r="V70" t="str">
        <f>IF(R70="","",FRL!H70)</f>
        <v/>
      </c>
    </row>
    <row r="71" spans="1:22" x14ac:dyDescent="0.35">
      <c r="A71" t="str">
        <f>IF(Win!A71="","",Win!A71)</f>
        <v>Luke Clanton</v>
      </c>
      <c r="B71">
        <f>IF(Win!B71="","",VALUE(Win!B71))</f>
        <v>3.8999999999999998E-3</v>
      </c>
      <c r="C71">
        <f>IF(Win!C71="","",Win!C71)</f>
        <v>256</v>
      </c>
      <c r="D71">
        <f>IF(Win!D71="","",Win!D71)</f>
        <v>151</v>
      </c>
      <c r="E71" s="17" t="str">
        <f t="shared" si="6"/>
        <v/>
      </c>
      <c r="F71" t="str">
        <f t="array" ref="F71">IF(E71="","",RANK(E71, $E$2:$E$241) + COUNTIFS($E$2:$E$241, E71, $D$2:$D$241, "&lt;"&amp;D71) + COUNTIFS($E$2:$E$241, E71, $D$2:$D$241, D71, $A$2:$A$241, "&lt;"&amp;A71))</f>
        <v/>
      </c>
      <c r="G71">
        <f ca="1">IF(Win!F71="","",Win!F71)</f>
        <v>83</v>
      </c>
      <c r="H71" s="6" t="str">
        <f t="shared" ca="1" si="7"/>
        <v/>
      </c>
      <c r="I71" s="6" t="str">
        <f t="shared" ca="1" si="8"/>
        <v/>
      </c>
      <c r="J71" t="str">
        <f>IF(F71="","",Win!H71)</f>
        <v/>
      </c>
      <c r="M71" t="str">
        <f>IF(FRL!A71="","",FRL!A71)</f>
        <v>Luke Clanton</v>
      </c>
      <c r="N71" t="str">
        <f>IF(FRL!B71="","",FRL!B71)</f>
        <v>0.53%</v>
      </c>
      <c r="O71">
        <f>IF(FRL!C71="","",FRL!C71)</f>
        <v>189</v>
      </c>
      <c r="P71">
        <f>IF(FRL!D71="","",FRL!D71)</f>
        <v>111</v>
      </c>
      <c r="Q71" s="17" t="str">
        <f t="shared" si="9"/>
        <v/>
      </c>
      <c r="R71" t="str">
        <f t="array" ref="R71">IF(Q71="","",RANK(Q71, $Q$2:$Q$241) + COUNTIFS($Q$2:$Q$241, Q71, $P$2:$P$241, "&lt;"&amp;P71) + COUNTIFS($Q$2:$Q$241, Q71, $P$2:$P$241, P71, $M$2:$M$241, "&lt;"&amp;M71))</f>
        <v/>
      </c>
      <c r="S71">
        <f ca="1">IF(FRL!F71="","",FRL!F71)</f>
        <v>59</v>
      </c>
      <c r="T71" s="6" t="str">
        <f t="shared" ca="1" si="10"/>
        <v/>
      </c>
      <c r="U71" s="6" t="str">
        <f t="shared" ca="1" si="11"/>
        <v/>
      </c>
      <c r="V71" t="str">
        <f>IF(R71="","",FRL!H71)</f>
        <v/>
      </c>
    </row>
    <row r="72" spans="1:22" x14ac:dyDescent="0.35">
      <c r="A72" t="str">
        <f>IF(Win!A72="","",Win!A72)</f>
        <v>Mac Meissner</v>
      </c>
      <c r="B72">
        <f>IF(Win!B72="","",VALUE(Win!B72))</f>
        <v>1.2800000000000001E-2</v>
      </c>
      <c r="C72">
        <f>IF(Win!C72="","",Win!C72)</f>
        <v>78</v>
      </c>
      <c r="D72">
        <f>IF(Win!D72="","",Win!D72)</f>
        <v>71</v>
      </c>
      <c r="E72" s="17" t="str">
        <f t="shared" si="6"/>
        <v/>
      </c>
      <c r="F72" t="str">
        <f t="array" ref="F72">IF(E72="","",RANK(E72, $E$2:$E$241) + COUNTIFS($E$2:$E$241, E72, $D$2:$D$241, "&lt;"&amp;D72) + COUNTIFS($E$2:$E$241, E72, $D$2:$D$241, D72, $A$2:$A$241, "&lt;"&amp;A72))</f>
        <v/>
      </c>
      <c r="G72">
        <f ca="1">IF(Win!F72="","",Win!F72)</f>
        <v>40</v>
      </c>
      <c r="H72" s="6" t="str">
        <f t="shared" ca="1" si="7"/>
        <v/>
      </c>
      <c r="I72" s="6" t="str">
        <f t="shared" ca="1" si="8"/>
        <v/>
      </c>
      <c r="J72" t="str">
        <f>IF(F72="","",Win!H72)</f>
        <v/>
      </c>
      <c r="M72" t="str">
        <f>IF(FRL!A72="","",FRL!A72)</f>
        <v>Mac Meissner</v>
      </c>
      <c r="N72" t="str">
        <f>IF(FRL!B72="","",FRL!B72)</f>
        <v>0.97%</v>
      </c>
      <c r="O72">
        <f>IF(FRL!C72="","",FRL!C72)</f>
        <v>103</v>
      </c>
      <c r="P72">
        <f>IF(FRL!D72="","",FRL!D72)</f>
        <v>91</v>
      </c>
      <c r="Q72" s="17" t="str">
        <f t="shared" si="9"/>
        <v/>
      </c>
      <c r="R72" t="str">
        <f t="array" ref="R72">IF(Q72="","",RANK(Q72, $Q$2:$Q$241) + COUNTIFS($Q$2:$Q$241, Q72, $P$2:$P$241, "&lt;"&amp;P72) + COUNTIFS($Q$2:$Q$241, Q72, $P$2:$P$241, P72, $M$2:$M$241, "&lt;"&amp;M72))</f>
        <v/>
      </c>
      <c r="S72">
        <f ca="1">IF(FRL!F72="","",FRL!F72)</f>
        <v>10</v>
      </c>
      <c r="T72" s="6" t="str">
        <f t="shared" ca="1" si="10"/>
        <v/>
      </c>
      <c r="U72" s="6" t="str">
        <f t="shared" ca="1" si="11"/>
        <v/>
      </c>
      <c r="V72" t="str">
        <f>IF(R72="","",FRL!H72)</f>
        <v/>
      </c>
    </row>
    <row r="73" spans="1:22" x14ac:dyDescent="0.35">
      <c r="A73" t="str">
        <f>IF(Win!A73="","",Win!A73)</f>
        <v>Marcelo Rozo</v>
      </c>
      <c r="B73">
        <f>IF(Win!B73="","",VALUE(Win!B73))</f>
        <v>5.9999999999999995E-4</v>
      </c>
      <c r="C73">
        <f>IF(Win!C73="","",Win!C73)</f>
        <v>1667</v>
      </c>
      <c r="D73">
        <f>IF(Win!D73="","",Win!D73)</f>
        <v>1001</v>
      </c>
      <c r="E73" s="17" t="str">
        <f t="shared" si="6"/>
        <v/>
      </c>
      <c r="F73" t="str">
        <f t="array" ref="F73">IF(E73="","",RANK(E73, $E$2:$E$241) + COUNTIFS($E$2:$E$241, E73, $D$2:$D$241, "&lt;"&amp;D73) + COUNTIFS($E$2:$E$241, E73, $D$2:$D$241, D73, $A$2:$A$241, "&lt;"&amp;A73))</f>
        <v/>
      </c>
      <c r="G73">
        <f ca="1">IF(Win!F73="","",Win!F73)</f>
        <v>115</v>
      </c>
      <c r="H73" s="6" t="str">
        <f t="shared" ca="1" si="7"/>
        <v/>
      </c>
      <c r="I73" s="6" t="str">
        <f t="shared" ca="1" si="8"/>
        <v/>
      </c>
      <c r="J73" t="str">
        <f>IF(F73="","",Win!H73)</f>
        <v/>
      </c>
      <c r="M73" t="str">
        <f>IF(FRL!A73="","",FRL!A73)</f>
        <v>Marcelo Rozo</v>
      </c>
      <c r="N73" t="str">
        <f>IF(FRL!B73="","",FRL!B73)</f>
        <v>0.21%</v>
      </c>
      <c r="O73">
        <f>IF(FRL!C73="","",FRL!C73)</f>
        <v>476</v>
      </c>
      <c r="P73">
        <f>IF(FRL!D73="","",FRL!D73)</f>
        <v>251</v>
      </c>
      <c r="Q73" s="17" t="str">
        <f t="shared" si="9"/>
        <v/>
      </c>
      <c r="R73" t="str">
        <f t="array" ref="R73">IF(Q73="","",RANK(Q73, $Q$2:$Q$241) + COUNTIFS($Q$2:$Q$241, Q73, $P$2:$P$241, "&lt;"&amp;P73) + COUNTIFS($Q$2:$Q$241, Q73, $P$2:$P$241, P73, $M$2:$M$241, "&lt;"&amp;M73))</f>
        <v/>
      </c>
      <c r="S73">
        <f ca="1">IF(FRL!F73="","",FRL!F73)</f>
        <v>104</v>
      </c>
      <c r="T73" s="6" t="str">
        <f t="shared" ca="1" si="10"/>
        <v/>
      </c>
      <c r="U73" s="6" t="str">
        <f t="shared" ca="1" si="11"/>
        <v/>
      </c>
      <c r="V73" t="str">
        <f>IF(R73="","",FRL!H73)</f>
        <v/>
      </c>
    </row>
    <row r="74" spans="1:22" x14ac:dyDescent="0.35">
      <c r="A74" t="str">
        <f>IF(Win!A74="","",Win!A74)</f>
        <v>Mark Hubbard</v>
      </c>
      <c r="B74">
        <f>IF(Win!B74="","",VALUE(Win!B74))</f>
        <v>5.4000000000000003E-3</v>
      </c>
      <c r="C74">
        <f>IF(Win!C74="","",Win!C74)</f>
        <v>185</v>
      </c>
      <c r="D74">
        <f>IF(Win!D74="","",Win!D74)</f>
        <v>176</v>
      </c>
      <c r="E74" s="17" t="str">
        <f t="shared" si="6"/>
        <v/>
      </c>
      <c r="F74" t="str">
        <f t="array" ref="F74">IF(E74="","",RANK(E74, $E$2:$E$241) + COUNTIFS($E$2:$E$241, E74, $D$2:$D$241, "&lt;"&amp;D74) + COUNTIFS($E$2:$E$241, E74, $D$2:$D$241, D74, $A$2:$A$241, "&lt;"&amp;A74))</f>
        <v/>
      </c>
      <c r="G74">
        <f ca="1">IF(Win!F74="","",Win!F74)</f>
        <v>66</v>
      </c>
      <c r="H74" s="6" t="str">
        <f t="shared" ca="1" si="7"/>
        <v/>
      </c>
      <c r="I74" s="6" t="str">
        <f t="shared" ca="1" si="8"/>
        <v/>
      </c>
      <c r="J74" t="str">
        <f>IF(F74="","",Win!H74)</f>
        <v/>
      </c>
      <c r="M74" t="str">
        <f>IF(FRL!A74="","",FRL!A74)</f>
        <v>Mark Hubbard</v>
      </c>
      <c r="N74" t="str">
        <f>IF(FRL!B74="","",FRL!B74)</f>
        <v>0.58%</v>
      </c>
      <c r="O74">
        <f>IF(FRL!C74="","",FRL!C74)</f>
        <v>172</v>
      </c>
      <c r="P74">
        <f>IF(FRL!D74="","",FRL!D74)</f>
        <v>126</v>
      </c>
      <c r="Q74" s="17" t="str">
        <f t="shared" si="9"/>
        <v/>
      </c>
      <c r="R74" t="str">
        <f t="array" ref="R74">IF(Q74="","",RANK(Q74, $Q$2:$Q$241) + COUNTIFS($Q$2:$Q$241, Q74, $P$2:$P$241, "&lt;"&amp;P74) + COUNTIFS($Q$2:$Q$241, Q74, $P$2:$P$241, P74, $M$2:$M$241, "&lt;"&amp;M74))</f>
        <v/>
      </c>
      <c r="S74">
        <f ca="1">IF(FRL!F74="","",FRL!F74)</f>
        <v>59</v>
      </c>
      <c r="T74" s="6" t="str">
        <f t="shared" ca="1" si="10"/>
        <v/>
      </c>
      <c r="U74" s="6" t="str">
        <f t="shared" ca="1" si="11"/>
        <v/>
      </c>
      <c r="V74" t="str">
        <f>IF(R74="","",FRL!H74)</f>
        <v/>
      </c>
    </row>
    <row r="75" spans="1:22" x14ac:dyDescent="0.35">
      <c r="A75" t="str">
        <f>IF(Win!A75="","",Win!A75)</f>
        <v>Matt McCarty</v>
      </c>
      <c r="B75">
        <f>IF(Win!B75="","",VALUE(Win!B75))</f>
        <v>1.26E-2</v>
      </c>
      <c r="C75">
        <f>IF(Win!C75="","",Win!C75)</f>
        <v>79</v>
      </c>
      <c r="D75">
        <f>IF(Win!D75="","",Win!D75)</f>
        <v>56</v>
      </c>
      <c r="E75" s="17" t="str">
        <f t="shared" si="6"/>
        <v/>
      </c>
      <c r="F75" t="str">
        <f t="array" ref="F75">IF(E75="","",RANK(E75, $E$2:$E$241) + COUNTIFS($E$2:$E$241, E75, $D$2:$D$241, "&lt;"&amp;D75) + COUNTIFS($E$2:$E$241, E75, $D$2:$D$241, D75, $A$2:$A$241, "&lt;"&amp;A75))</f>
        <v/>
      </c>
      <c r="G75">
        <f ca="1">IF(Win!F75="","",Win!F75)</f>
        <v>55</v>
      </c>
      <c r="H75" s="6" t="str">
        <f t="shared" ca="1" si="7"/>
        <v/>
      </c>
      <c r="I75" s="6" t="str">
        <f t="shared" ca="1" si="8"/>
        <v/>
      </c>
      <c r="J75" t="str">
        <f>IF(F75="","",Win!H75)</f>
        <v/>
      </c>
      <c r="M75" t="str">
        <f>IF(FRL!A75="","",FRL!A75)</f>
        <v>Matt McCarty</v>
      </c>
      <c r="N75" t="str">
        <f>IF(FRL!B75="","",FRL!B75)</f>
        <v>0.90%</v>
      </c>
      <c r="O75">
        <f>IF(FRL!C75="","",FRL!C75)</f>
        <v>111</v>
      </c>
      <c r="P75">
        <f>IF(FRL!D75="","",FRL!D75)</f>
        <v>67</v>
      </c>
      <c r="Q75" s="17" t="str">
        <f t="shared" si="9"/>
        <v/>
      </c>
      <c r="R75" t="str">
        <f t="array" ref="R75">IF(Q75="","",RANK(Q75, $Q$2:$Q$241) + COUNTIFS($Q$2:$Q$241, Q75, $P$2:$P$241, "&lt;"&amp;P75) + COUNTIFS($Q$2:$Q$241, Q75, $P$2:$P$241, P75, $M$2:$M$241, "&lt;"&amp;M75))</f>
        <v/>
      </c>
      <c r="S75">
        <f ca="1">IF(FRL!F75="","",FRL!F75)</f>
        <v>29</v>
      </c>
      <c r="T75" s="6" t="str">
        <f t="shared" ca="1" si="10"/>
        <v/>
      </c>
      <c r="U75" s="6" t="str">
        <f t="shared" ca="1" si="11"/>
        <v/>
      </c>
      <c r="V75" t="str">
        <f>IF(R75="","",FRL!H75)</f>
        <v/>
      </c>
    </row>
    <row r="76" spans="1:22" x14ac:dyDescent="0.35">
      <c r="A76" t="str">
        <f>IF(Win!A76="","",Win!A76)</f>
        <v>Matthieu Pavon</v>
      </c>
      <c r="B76">
        <f>IF(Win!B76="","",VALUE(Win!B76))</f>
        <v>2.3E-3</v>
      </c>
      <c r="C76">
        <f>IF(Win!C76="","",Win!C76)</f>
        <v>435</v>
      </c>
      <c r="D76">
        <f>IF(Win!D76="","",Win!D76)</f>
        <v>351</v>
      </c>
      <c r="E76" s="17" t="str">
        <f t="shared" si="6"/>
        <v/>
      </c>
      <c r="F76" t="str">
        <f t="array" ref="F76">IF(E76="","",RANK(E76, $E$2:$E$241) + COUNTIFS($E$2:$E$241, E76, $D$2:$D$241, "&lt;"&amp;D76) + COUNTIFS($E$2:$E$241, E76, $D$2:$D$241, D76, $A$2:$A$241, "&lt;"&amp;A76))</f>
        <v/>
      </c>
      <c r="G76">
        <f ca="1">IF(Win!F76="","",Win!F76)</f>
        <v>55</v>
      </c>
      <c r="H76" s="6" t="str">
        <f t="shared" ca="1" si="7"/>
        <v/>
      </c>
      <c r="I76" s="6" t="str">
        <f t="shared" ca="1" si="8"/>
        <v/>
      </c>
      <c r="J76" t="str">
        <f>IF(F76="","",Win!H76)</f>
        <v/>
      </c>
      <c r="M76" t="str">
        <f>IF(FRL!A76="","",FRL!A76)</f>
        <v>Matthieu Pavon</v>
      </c>
      <c r="N76" t="str">
        <f>IF(FRL!B76="","",FRL!B76)</f>
        <v>0.61%</v>
      </c>
      <c r="O76">
        <f>IF(FRL!C76="","",FRL!C76)</f>
        <v>164</v>
      </c>
      <c r="P76">
        <f>IF(FRL!D76="","",FRL!D76)</f>
        <v>151</v>
      </c>
      <c r="Q76" s="17" t="str">
        <f t="shared" si="9"/>
        <v/>
      </c>
      <c r="R76" t="str">
        <f t="array" ref="R76">IF(Q76="","",RANK(Q76, $Q$2:$Q$241) + COUNTIFS($Q$2:$Q$241, Q76, $P$2:$P$241, "&lt;"&amp;P76) + COUNTIFS($Q$2:$Q$241, Q76, $P$2:$P$241, P76, $M$2:$M$241, "&lt;"&amp;M76))</f>
        <v/>
      </c>
      <c r="S76">
        <f ca="1">IF(FRL!F76="","",FRL!F76)</f>
        <v>41</v>
      </c>
      <c r="T76" s="6" t="str">
        <f t="shared" ca="1" si="10"/>
        <v/>
      </c>
      <c r="U76" s="6" t="str">
        <f t="shared" ca="1" si="11"/>
        <v/>
      </c>
      <c r="V76" t="str">
        <f>IF(R76="","",FRL!H76)</f>
        <v/>
      </c>
    </row>
    <row r="77" spans="1:22" x14ac:dyDescent="0.35">
      <c r="A77" t="str">
        <f>IF(Win!A77="","",Win!A77)</f>
        <v>Matti Schmid</v>
      </c>
      <c r="B77">
        <f>IF(Win!B77="","",VALUE(Win!B77))</f>
        <v>6.8999999999999999E-3</v>
      </c>
      <c r="C77">
        <f>IF(Win!C77="","",Win!C77)</f>
        <v>145</v>
      </c>
      <c r="D77">
        <f>IF(Win!D77="","",Win!D77)</f>
        <v>126</v>
      </c>
      <c r="E77" s="17" t="str">
        <f t="shared" si="6"/>
        <v/>
      </c>
      <c r="F77" t="str">
        <f t="array" ref="F77">IF(E77="","",RANK(E77, $E$2:$E$241) + COUNTIFS($E$2:$E$241, E77, $D$2:$D$241, "&lt;"&amp;D77) + COUNTIFS($E$2:$E$241, E77, $D$2:$D$241, D77, $A$2:$A$241, "&lt;"&amp;A77))</f>
        <v/>
      </c>
      <c r="G77">
        <f ca="1">IF(Win!F77="","",Win!F77)</f>
        <v>83</v>
      </c>
      <c r="H77" s="6" t="str">
        <f t="shared" ca="1" si="7"/>
        <v/>
      </c>
      <c r="I77" s="6" t="str">
        <f t="shared" ca="1" si="8"/>
        <v/>
      </c>
      <c r="J77" t="str">
        <f>IF(F77="","",Win!H77)</f>
        <v/>
      </c>
      <c r="M77" t="str">
        <f>IF(FRL!A77="","",FRL!A77)</f>
        <v>Matti Schmid</v>
      </c>
      <c r="N77" t="str">
        <f>IF(FRL!B77="","",FRL!B77)</f>
        <v>1.05%</v>
      </c>
      <c r="O77">
        <f>IF(FRL!C77="","",FRL!C77)</f>
        <v>95</v>
      </c>
      <c r="P77">
        <f>IF(FRL!D77="","",FRL!D77)</f>
        <v>91</v>
      </c>
      <c r="Q77" s="17" t="str">
        <f t="shared" si="9"/>
        <v/>
      </c>
      <c r="R77" t="str">
        <f t="array" ref="R77">IF(Q77="","",RANK(Q77, $Q$2:$Q$241) + COUNTIFS($Q$2:$Q$241, Q77, $P$2:$P$241, "&lt;"&amp;P77) + COUNTIFS($Q$2:$Q$241, Q77, $P$2:$P$241, P77, $M$2:$M$241, "&lt;"&amp;M77))</f>
        <v/>
      </c>
      <c r="S77">
        <f ca="1">IF(FRL!F77="","",FRL!F77)</f>
        <v>80</v>
      </c>
      <c r="T77" s="6" t="str">
        <f t="shared" ca="1" si="10"/>
        <v/>
      </c>
      <c r="U77" s="6" t="str">
        <f t="shared" ca="1" si="11"/>
        <v/>
      </c>
      <c r="V77" t="str">
        <f>IF(R77="","",FRL!H77)</f>
        <v/>
      </c>
    </row>
    <row r="78" spans="1:22" x14ac:dyDescent="0.35">
      <c r="A78" t="str">
        <f>IF(Win!A78="","",Win!A78)</f>
        <v>Maverick McNealy</v>
      </c>
      <c r="B78">
        <f>IF(Win!B78="","",VALUE(Win!B78))</f>
        <v>1.9099999999999999E-2</v>
      </c>
      <c r="C78">
        <f>IF(Win!C78="","",Win!C78)</f>
        <v>52</v>
      </c>
      <c r="D78">
        <f>IF(Win!D78="","",Win!D78)</f>
        <v>34</v>
      </c>
      <c r="E78" s="17" t="str">
        <f t="shared" si="6"/>
        <v/>
      </c>
      <c r="F78" t="str">
        <f t="array" ref="F78">IF(E78="","",RANK(E78, $E$2:$E$241) + COUNTIFS($E$2:$E$241, E78, $D$2:$D$241, "&lt;"&amp;D78) + COUNTIFS($E$2:$E$241, E78, $D$2:$D$241, D78, $A$2:$A$241, "&lt;"&amp;A78))</f>
        <v/>
      </c>
      <c r="G78">
        <f ca="1">IF(Win!F78="","",Win!F78)</f>
        <v>24</v>
      </c>
      <c r="H78" s="6" t="str">
        <f t="shared" ca="1" si="7"/>
        <v/>
      </c>
      <c r="I78" s="6" t="str">
        <f t="shared" ca="1" si="8"/>
        <v/>
      </c>
      <c r="J78" t="str">
        <f>IF(F78="","",Win!H78)</f>
        <v/>
      </c>
      <c r="M78" t="str">
        <f>IF(FRL!A78="","",FRL!A78)</f>
        <v>Maverick McNealy</v>
      </c>
      <c r="N78" t="str">
        <f>IF(FRL!B78="","",FRL!B78)</f>
        <v>1.17%</v>
      </c>
      <c r="O78">
        <f>IF(FRL!C78="","",FRL!C78)</f>
        <v>85</v>
      </c>
      <c r="P78">
        <f>IF(FRL!D78="","",FRL!D78)</f>
        <v>61</v>
      </c>
      <c r="Q78" s="17" t="str">
        <f t="shared" si="9"/>
        <v/>
      </c>
      <c r="R78" t="str">
        <f t="array" ref="R78">IF(Q78="","",RANK(Q78, $Q$2:$Q$241) + COUNTIFS($Q$2:$Q$241, Q78, $P$2:$P$241, "&lt;"&amp;P78) + COUNTIFS($Q$2:$Q$241, Q78, $P$2:$P$241, P78, $M$2:$M$241, "&lt;"&amp;M78))</f>
        <v/>
      </c>
      <c r="S78">
        <f ca="1">IF(FRL!F78="","",FRL!F78)</f>
        <v>17</v>
      </c>
      <c r="T78" s="6" t="str">
        <f t="shared" ca="1" si="10"/>
        <v/>
      </c>
      <c r="U78" s="6" t="str">
        <f t="shared" ca="1" si="11"/>
        <v/>
      </c>
      <c r="V78" t="str">
        <f>IF(R78="","",FRL!H78)</f>
        <v/>
      </c>
    </row>
    <row r="79" spans="1:22" x14ac:dyDescent="0.35">
      <c r="A79" t="str">
        <f>IF(Win!A79="","",Win!A79)</f>
        <v>Max McGreevy</v>
      </c>
      <c r="B79">
        <f>IF(Win!B79="","",VALUE(Win!B79))</f>
        <v>9.7999999999999997E-3</v>
      </c>
      <c r="C79">
        <f>IF(Win!C79="","",Win!C79)</f>
        <v>102</v>
      </c>
      <c r="D79">
        <f>IF(Win!D79="","",Win!D79)</f>
        <v>91</v>
      </c>
      <c r="E79" s="17" t="str">
        <f t="shared" si="6"/>
        <v/>
      </c>
      <c r="F79" t="str">
        <f t="array" ref="F79">IF(E79="","",RANK(E79, $E$2:$E$241) + COUNTIFS($E$2:$E$241, E79, $D$2:$D$241, "&lt;"&amp;D79) + COUNTIFS($E$2:$E$241, E79, $D$2:$D$241, D79, $A$2:$A$241, "&lt;"&amp;A79))</f>
        <v/>
      </c>
      <c r="G79">
        <f ca="1">IF(Win!F79="","",Win!F79)</f>
        <v>83</v>
      </c>
      <c r="H79" s="6" t="str">
        <f t="shared" ca="1" si="7"/>
        <v/>
      </c>
      <c r="I79" s="6" t="str">
        <f t="shared" ca="1" si="8"/>
        <v/>
      </c>
      <c r="J79" t="str">
        <f>IF(F79="","",Win!H79)</f>
        <v/>
      </c>
      <c r="M79" t="str">
        <f>IF(FRL!A79="","",FRL!A79)</f>
        <v>Max McGreevy</v>
      </c>
      <c r="N79" t="str">
        <f>IF(FRL!B79="","",FRL!B79)</f>
        <v>0.85%</v>
      </c>
      <c r="O79">
        <f>IF(FRL!C79="","",FRL!C79)</f>
        <v>118</v>
      </c>
      <c r="P79">
        <f>IF(FRL!D79="","",FRL!D79)</f>
        <v>81</v>
      </c>
      <c r="Q79" s="17" t="str">
        <f t="shared" si="9"/>
        <v/>
      </c>
      <c r="R79" t="str">
        <f t="array" ref="R79">IF(Q79="","",RANK(Q79, $Q$2:$Q$241) + COUNTIFS($Q$2:$Q$241, Q79, $P$2:$P$241, "&lt;"&amp;P79) + COUNTIFS($Q$2:$Q$241, Q79, $P$2:$P$241, P79, $M$2:$M$241, "&lt;"&amp;M79))</f>
        <v/>
      </c>
      <c r="S79">
        <f ca="1">IF(FRL!F79="","",FRL!F79)</f>
        <v>41</v>
      </c>
      <c r="T79" s="6" t="str">
        <f t="shared" ca="1" si="10"/>
        <v/>
      </c>
      <c r="U79" s="6" t="str">
        <f t="shared" ca="1" si="11"/>
        <v/>
      </c>
      <c r="V79" t="str">
        <f>IF(R79="","",FRL!H79)</f>
        <v/>
      </c>
    </row>
    <row r="80" spans="1:22" x14ac:dyDescent="0.35">
      <c r="A80" t="str">
        <f>IF(Win!A80="","",Win!A80)</f>
        <v>Michael Brennan</v>
      </c>
      <c r="B80">
        <f>IF(Win!B80="","",VALUE(Win!B80))</f>
        <v>6.1999999999999998E-3</v>
      </c>
      <c r="C80">
        <f>IF(Win!C80="","",Win!C80)</f>
        <v>161</v>
      </c>
      <c r="D80">
        <f>IF(Win!D80="","",Win!D80)</f>
        <v>71</v>
      </c>
      <c r="E80" s="17" t="str">
        <f t="shared" si="6"/>
        <v/>
      </c>
      <c r="F80" t="str">
        <f t="array" ref="F80">IF(E80="","",RANK(E80, $E$2:$E$241) + COUNTIFS($E$2:$E$241, E80, $D$2:$D$241, "&lt;"&amp;D80) + COUNTIFS($E$2:$E$241, E80, $D$2:$D$241, D80, $A$2:$A$241, "&lt;"&amp;A80))</f>
        <v/>
      </c>
      <c r="G80">
        <f ca="1">IF(Win!F80="","",Win!F80)</f>
        <v>104</v>
      </c>
      <c r="H80" s="6" t="str">
        <f t="shared" ca="1" si="7"/>
        <v/>
      </c>
      <c r="I80" s="6" t="str">
        <f t="shared" ca="1" si="8"/>
        <v/>
      </c>
      <c r="J80" t="str">
        <f>IF(F80="","",Win!H80)</f>
        <v/>
      </c>
      <c r="M80" t="str">
        <f>IF(FRL!A80="","",FRL!A80)</f>
        <v>Michael Brennan</v>
      </c>
      <c r="N80" t="str">
        <f>IF(FRL!B80="","",FRL!B80)</f>
        <v>0.73%</v>
      </c>
      <c r="O80">
        <f>IF(FRL!C80="","",FRL!C80)</f>
        <v>137</v>
      </c>
      <c r="P80">
        <f>IF(FRL!D80="","",FRL!D80)</f>
        <v>71</v>
      </c>
      <c r="Q80" s="17" t="str">
        <f t="shared" si="9"/>
        <v/>
      </c>
      <c r="R80" t="str">
        <f t="array" ref="R80">IF(Q80="","",RANK(Q80, $Q$2:$Q$241) + COUNTIFS($Q$2:$Q$241, Q80, $P$2:$P$241, "&lt;"&amp;P80) + COUNTIFS($Q$2:$Q$241, Q80, $P$2:$P$241, P80, $M$2:$M$241, "&lt;"&amp;M80))</f>
        <v/>
      </c>
      <c r="S80">
        <f ca="1">IF(FRL!F80="","",FRL!F80)</f>
        <v>112</v>
      </c>
      <c r="T80" s="6" t="str">
        <f t="shared" ca="1" si="10"/>
        <v/>
      </c>
      <c r="U80" s="6" t="str">
        <f t="shared" ca="1" si="11"/>
        <v/>
      </c>
      <c r="V80" t="str">
        <f>IF(R80="","",FRL!H80)</f>
        <v/>
      </c>
    </row>
    <row r="81" spans="1:22" x14ac:dyDescent="0.35">
      <c r="A81" t="str">
        <f>IF(Win!A81="","",Win!A81)</f>
        <v>Michael Kim</v>
      </c>
      <c r="B81">
        <f>IF(Win!B81="","",VALUE(Win!B81))</f>
        <v>1.17E-2</v>
      </c>
      <c r="C81">
        <f>IF(Win!C81="","",Win!C81)</f>
        <v>85</v>
      </c>
      <c r="D81">
        <f>IF(Win!D81="","",Win!D81)</f>
        <v>86</v>
      </c>
      <c r="E81" s="17" t="str">
        <f t="shared" si="6"/>
        <v/>
      </c>
      <c r="F81" t="str">
        <f t="array" ref="F81">IF(E81="","",RANK(E81, $E$2:$E$241) + COUNTIFS($E$2:$E$241, E81, $D$2:$D$241, "&lt;"&amp;D81) + COUNTIFS($E$2:$E$241, E81, $D$2:$D$241, D81, $A$2:$A$241, "&lt;"&amp;A81))</f>
        <v/>
      </c>
      <c r="G81">
        <f ca="1">IF(Win!F81="","",Win!F81)</f>
        <v>31</v>
      </c>
      <c r="H81" s="6" t="str">
        <f t="shared" ca="1" si="7"/>
        <v/>
      </c>
      <c r="I81" s="6" t="str">
        <f t="shared" ca="1" si="8"/>
        <v/>
      </c>
      <c r="J81" t="str">
        <f>IF(F81="","",Win!H81)</f>
        <v/>
      </c>
      <c r="M81" t="str">
        <f>IF(FRL!A81="","",FRL!A81)</f>
        <v>Michael Kim</v>
      </c>
      <c r="N81" t="str">
        <f>IF(FRL!B81="","",FRL!B81)</f>
        <v>1.25%</v>
      </c>
      <c r="O81">
        <f>IF(FRL!C81="","",FRL!C81)</f>
        <v>80</v>
      </c>
      <c r="P81">
        <f>IF(FRL!D81="","",FRL!D81)</f>
        <v>67</v>
      </c>
      <c r="Q81" s="17" t="str">
        <f t="shared" si="9"/>
        <v/>
      </c>
      <c r="R81" t="str">
        <f t="array" ref="R81">IF(Q81="","",RANK(Q81, $Q$2:$Q$241) + COUNTIFS($Q$2:$Q$241, Q81, $P$2:$P$241, "&lt;"&amp;P81) + COUNTIFS($Q$2:$Q$241, Q81, $P$2:$P$241, P81, $M$2:$M$241, "&lt;"&amp;M81))</f>
        <v/>
      </c>
      <c r="S81">
        <f ca="1">IF(FRL!F81="","",FRL!F81)</f>
        <v>29</v>
      </c>
      <c r="T81" s="6" t="str">
        <f t="shared" ca="1" si="10"/>
        <v/>
      </c>
      <c r="U81" s="6" t="str">
        <f t="shared" ca="1" si="11"/>
        <v/>
      </c>
      <c r="V81" t="str">
        <f>IF(R81="","",FRL!H81)</f>
        <v/>
      </c>
    </row>
    <row r="82" spans="1:22" x14ac:dyDescent="0.35">
      <c r="A82" t="str">
        <f>IF(Win!A82="","",Win!A82)</f>
        <v>Neal Shipley</v>
      </c>
      <c r="B82">
        <f>IF(Win!B82="","",VALUE(Win!B82))</f>
        <v>5.3E-3</v>
      </c>
      <c r="C82">
        <f>IF(Win!C82="","",Win!C82)</f>
        <v>189</v>
      </c>
      <c r="D82">
        <f>IF(Win!D82="","",Win!D82)</f>
        <v>111</v>
      </c>
      <c r="E82" s="17" t="str">
        <f t="shared" si="6"/>
        <v/>
      </c>
      <c r="F82" t="str">
        <f t="array" ref="F82">IF(E82="","",RANK(E82, $E$2:$E$241) + COUNTIFS($E$2:$E$241, E82, $D$2:$D$241, "&lt;"&amp;D82) + COUNTIFS($E$2:$E$241, E82, $D$2:$D$241, D82, $A$2:$A$241, "&lt;"&amp;A82))</f>
        <v/>
      </c>
      <c r="G82">
        <f ca="1">IF(Win!F82="","",Win!F82)</f>
        <v>115</v>
      </c>
      <c r="H82" s="6" t="str">
        <f t="shared" ca="1" si="7"/>
        <v/>
      </c>
      <c r="I82" s="6" t="str">
        <f t="shared" ca="1" si="8"/>
        <v/>
      </c>
      <c r="J82" t="str">
        <f>IF(F82="","",Win!H82)</f>
        <v/>
      </c>
      <c r="M82" t="str">
        <f>IF(FRL!A82="","",FRL!A82)</f>
        <v>Neal Shipley</v>
      </c>
      <c r="N82" t="str">
        <f>IF(FRL!B82="","",FRL!B82)</f>
        <v>0.60%</v>
      </c>
      <c r="O82">
        <f>IF(FRL!C82="","",FRL!C82)</f>
        <v>167</v>
      </c>
      <c r="P82">
        <f>IF(FRL!D82="","",FRL!D82)</f>
        <v>101</v>
      </c>
      <c r="Q82" s="17" t="str">
        <f t="shared" si="9"/>
        <v/>
      </c>
      <c r="R82" t="str">
        <f t="array" ref="R82">IF(Q82="","",RANK(Q82, $Q$2:$Q$241) + COUNTIFS($Q$2:$Q$241, Q82, $P$2:$P$241, "&lt;"&amp;P82) + COUNTIFS($Q$2:$Q$241, Q82, $P$2:$P$241, P82, $M$2:$M$241, "&lt;"&amp;M82))</f>
        <v/>
      </c>
      <c r="S82">
        <f ca="1">IF(FRL!F82="","",FRL!F82)</f>
        <v>118</v>
      </c>
      <c r="T82" s="6" t="str">
        <f t="shared" ca="1" si="10"/>
        <v/>
      </c>
      <c r="U82" s="6" t="str">
        <f t="shared" ca="1" si="11"/>
        <v/>
      </c>
      <c r="V82" t="str">
        <f>IF(R82="","",FRL!H82)</f>
        <v/>
      </c>
    </row>
    <row r="83" spans="1:22" x14ac:dyDescent="0.35">
      <c r="A83" t="str">
        <f>IF(Win!A83="","",Win!A83)</f>
        <v>Nick Dunlap</v>
      </c>
      <c r="B83">
        <f>IF(Win!B83="","",VALUE(Win!B83))</f>
        <v>1.8E-3</v>
      </c>
      <c r="C83">
        <f>IF(Win!C83="","",Win!C83)</f>
        <v>556</v>
      </c>
      <c r="D83">
        <f>IF(Win!D83="","",Win!D83)</f>
        <v>161</v>
      </c>
      <c r="E83" s="17" t="str">
        <f t="shared" si="6"/>
        <v/>
      </c>
      <c r="F83" t="str">
        <f t="array" ref="F83">IF(E83="","",RANK(E83, $E$2:$E$241) + COUNTIFS($E$2:$E$241, E83, $D$2:$D$241, "&lt;"&amp;D83) + COUNTIFS($E$2:$E$241, E83, $D$2:$D$241, D83, $A$2:$A$241, "&lt;"&amp;A83))</f>
        <v/>
      </c>
      <c r="G83">
        <f ca="1">IF(Win!F83="","",Win!F83)</f>
        <v>61</v>
      </c>
      <c r="H83" s="6" t="str">
        <f t="shared" ca="1" si="7"/>
        <v/>
      </c>
      <c r="I83" s="6" t="str">
        <f t="shared" ca="1" si="8"/>
        <v/>
      </c>
      <c r="J83" t="str">
        <f>IF(F83="","",Win!H83)</f>
        <v/>
      </c>
      <c r="M83" t="str">
        <f>IF(FRL!A83="","",FRL!A83)</f>
        <v>Nick Dunlap</v>
      </c>
      <c r="N83" t="str">
        <f>IF(FRL!B83="","",FRL!B83)</f>
        <v>0.52%</v>
      </c>
      <c r="O83">
        <f>IF(FRL!C83="","",FRL!C83)</f>
        <v>192</v>
      </c>
      <c r="P83">
        <f>IF(FRL!D83="","",FRL!D83)</f>
        <v>101</v>
      </c>
      <c r="Q83" s="17" t="str">
        <f t="shared" si="9"/>
        <v/>
      </c>
      <c r="R83" t="str">
        <f t="array" ref="R83">IF(Q83="","",RANK(Q83, $Q$2:$Q$241) + COUNTIFS($Q$2:$Q$241, Q83, $P$2:$P$241, "&lt;"&amp;P83) + COUNTIFS($Q$2:$Q$241, Q83, $P$2:$P$241, P83, $M$2:$M$241, "&lt;"&amp;M83))</f>
        <v/>
      </c>
      <c r="S83">
        <f ca="1">IF(FRL!F83="","",FRL!F83)</f>
        <v>10</v>
      </c>
      <c r="T83" s="6" t="str">
        <f t="shared" ca="1" si="10"/>
        <v/>
      </c>
      <c r="U83" s="6" t="str">
        <f t="shared" ca="1" si="11"/>
        <v/>
      </c>
      <c r="V83" t="str">
        <f>IF(R83="","",FRL!H83)</f>
        <v/>
      </c>
    </row>
    <row r="84" spans="1:22" x14ac:dyDescent="0.35">
      <c r="A84" t="str">
        <f>IF(Win!A84="","",Win!A84)</f>
        <v>Nick Taylor</v>
      </c>
      <c r="B84">
        <f>IF(Win!B84="","",VALUE(Win!B84))</f>
        <v>1.7999999999999999E-2</v>
      </c>
      <c r="C84">
        <f>IF(Win!C84="","",Win!C84)</f>
        <v>56</v>
      </c>
      <c r="D84">
        <f>IF(Win!D84="","",Win!D84)</f>
        <v>41</v>
      </c>
      <c r="E84" s="17" t="str">
        <f t="shared" si="6"/>
        <v/>
      </c>
      <c r="F84" t="str">
        <f t="array" ref="F84">IF(E84="","",RANK(E84, $E$2:$E$241) + COUNTIFS($E$2:$E$241, E84, $D$2:$D$241, "&lt;"&amp;D84) + COUNTIFS($E$2:$E$241, E84, $D$2:$D$241, D84, $A$2:$A$241, "&lt;"&amp;A84))</f>
        <v/>
      </c>
      <c r="G84">
        <f ca="1">IF(Win!F84="","",Win!F84)</f>
        <v>13</v>
      </c>
      <c r="H84" s="6" t="str">
        <f t="shared" ca="1" si="7"/>
        <v/>
      </c>
      <c r="I84" s="6" t="str">
        <f t="shared" ca="1" si="8"/>
        <v/>
      </c>
      <c r="J84" t="str">
        <f>IF(F84="","",Win!H84)</f>
        <v/>
      </c>
      <c r="M84" t="str">
        <f>IF(FRL!A84="","",FRL!A84)</f>
        <v>Nick Taylor</v>
      </c>
      <c r="N84" t="str">
        <f>IF(FRL!B84="","",FRL!B84)</f>
        <v>1.66%</v>
      </c>
      <c r="O84">
        <f>IF(FRL!C84="","",FRL!C84)</f>
        <v>60</v>
      </c>
      <c r="P84">
        <f>IF(FRL!D84="","",FRL!D84)</f>
        <v>56</v>
      </c>
      <c r="Q84" s="17" t="str">
        <f t="shared" si="9"/>
        <v/>
      </c>
      <c r="R84" t="str">
        <f t="array" ref="R84">IF(Q84="","",RANK(Q84, $Q$2:$Q$241) + COUNTIFS($Q$2:$Q$241, Q84, $P$2:$P$241, "&lt;"&amp;P84) + COUNTIFS($Q$2:$Q$241, Q84, $P$2:$P$241, P84, $M$2:$M$241, "&lt;"&amp;M84))</f>
        <v/>
      </c>
      <c r="S84">
        <f ca="1">IF(FRL!F84="","",FRL!F84)</f>
        <v>1</v>
      </c>
      <c r="T84" s="6" t="str">
        <f t="shared" ca="1" si="10"/>
        <v/>
      </c>
      <c r="U84" s="6" t="str">
        <f t="shared" ca="1" si="11"/>
        <v/>
      </c>
      <c r="V84" t="str">
        <f>IF(R84="","",FRL!H84)</f>
        <v/>
      </c>
    </row>
    <row r="85" spans="1:22" x14ac:dyDescent="0.35">
      <c r="A85" t="str">
        <f>IF(Win!A85="","",Win!A85)</f>
        <v>Nico Echavarria</v>
      </c>
      <c r="B85">
        <f>IF(Win!B85="","",VALUE(Win!B85))</f>
        <v>1.24E-2</v>
      </c>
      <c r="C85">
        <f>IF(Win!C85="","",Win!C85)</f>
        <v>81</v>
      </c>
      <c r="D85">
        <f>IF(Win!D85="","",Win!D85)</f>
        <v>41</v>
      </c>
      <c r="E85" s="17" t="str">
        <f t="shared" si="6"/>
        <v/>
      </c>
      <c r="F85" t="str">
        <f t="array" ref="F85">IF(E85="","",RANK(E85, $E$2:$E$241) + COUNTIFS($E$2:$E$241, E85, $D$2:$D$241, "&lt;"&amp;D85) + COUNTIFS($E$2:$E$241, E85, $D$2:$D$241, D85, $A$2:$A$241, "&lt;"&amp;A85))</f>
        <v/>
      </c>
      <c r="G85">
        <f ca="1">IF(Win!F85="","",Win!F85)</f>
        <v>112</v>
      </c>
      <c r="H85" s="6" t="str">
        <f t="shared" ca="1" si="7"/>
        <v/>
      </c>
      <c r="I85" s="6" t="str">
        <f t="shared" ca="1" si="8"/>
        <v/>
      </c>
      <c r="J85" t="str">
        <f>IF(F85="","",Win!H85)</f>
        <v/>
      </c>
      <c r="M85" t="str">
        <f>IF(FRL!A85="","",FRL!A85)</f>
        <v>Nico Echavarria</v>
      </c>
      <c r="N85" t="str">
        <f>IF(FRL!B85="","",FRL!B85)</f>
        <v>0.95%</v>
      </c>
      <c r="O85">
        <f>IF(FRL!C85="","",FRL!C85)</f>
        <v>105</v>
      </c>
      <c r="P85">
        <f>IF(FRL!D85="","",FRL!D85)</f>
        <v>67</v>
      </c>
      <c r="Q85" s="17" t="str">
        <f t="shared" si="9"/>
        <v/>
      </c>
      <c r="R85" t="str">
        <f t="array" ref="R85">IF(Q85="","",RANK(Q85, $Q$2:$Q$241) + COUNTIFS($Q$2:$Q$241, Q85, $P$2:$P$241, "&lt;"&amp;P85) + COUNTIFS($Q$2:$Q$241, Q85, $P$2:$P$241, P85, $M$2:$M$241, "&lt;"&amp;M85))</f>
        <v/>
      </c>
      <c r="S85">
        <f ca="1">IF(FRL!F85="","",FRL!F85)</f>
        <v>112</v>
      </c>
      <c r="T85" s="6" t="str">
        <f t="shared" ca="1" si="10"/>
        <v/>
      </c>
      <c r="U85" s="6" t="str">
        <f t="shared" ca="1" si="11"/>
        <v/>
      </c>
      <c r="V85" t="str">
        <f>IF(R85="","",FRL!H85)</f>
        <v/>
      </c>
    </row>
    <row r="86" spans="1:22" x14ac:dyDescent="0.35">
      <c r="A86" t="str">
        <f>IF(Win!A86="","",Win!A86)</f>
        <v>Patrick Rodgers</v>
      </c>
      <c r="B86">
        <f>IF(Win!B86="","",VALUE(Win!B86))</f>
        <v>9.7999999999999997E-3</v>
      </c>
      <c r="C86">
        <f>IF(Win!C86="","",Win!C86)</f>
        <v>102</v>
      </c>
      <c r="D86">
        <f>IF(Win!D86="","",Win!D86)</f>
        <v>126</v>
      </c>
      <c r="E86" s="17">
        <f t="shared" si="6"/>
        <v>2E-3</v>
      </c>
      <c r="F86">
        <f t="array" ref="F86">IF(E86="","",RANK(E86, $E$2:$E$241) + COUNTIFS($E$2:$E$241, E86, $D$2:$D$241, "&lt;"&amp;D86) + COUNTIFS($E$2:$E$241, E86, $D$2:$D$241, D86, $A$2:$A$241, "&lt;"&amp;A86))</f>
        <v>7</v>
      </c>
      <c r="G86">
        <f ca="1">IF(Win!F86="","",Win!F86)</f>
        <v>3</v>
      </c>
      <c r="H86" s="6" t="str">
        <f t="shared" ca="1" si="7"/>
        <v/>
      </c>
      <c r="I86" s="6">
        <f t="shared" ca="1" si="8"/>
        <v>24</v>
      </c>
      <c r="J86" t="str">
        <f ca="1">IF(F86="","",Win!H86)</f>
        <v>Spreadex: 125/1, 6pl, 1/5</v>
      </c>
      <c r="M86" t="str">
        <f>IF(FRL!A86="","",FRL!A86)</f>
        <v>Patrick Rodgers</v>
      </c>
      <c r="N86" t="str">
        <f>IF(FRL!B86="","",FRL!B86)</f>
        <v>0.84%</v>
      </c>
      <c r="O86">
        <f>IF(FRL!C86="","",FRL!C86)</f>
        <v>119</v>
      </c>
      <c r="P86">
        <f>IF(FRL!D86="","",FRL!D86)</f>
        <v>111</v>
      </c>
      <c r="Q86" s="17" t="str">
        <f t="shared" si="9"/>
        <v/>
      </c>
      <c r="R86" t="str">
        <f t="array" ref="R86">IF(Q86="","",RANK(Q86, $Q$2:$Q$241) + COUNTIFS($Q$2:$Q$241, Q86, $P$2:$P$241, "&lt;"&amp;P86) + COUNTIFS($Q$2:$Q$241, Q86, $P$2:$P$241, P86, $M$2:$M$241, "&lt;"&amp;M86))</f>
        <v/>
      </c>
      <c r="S86">
        <f ca="1">IF(FRL!F86="","",FRL!F86)</f>
        <v>17</v>
      </c>
      <c r="T86" s="6" t="str">
        <f t="shared" ca="1" si="10"/>
        <v/>
      </c>
      <c r="U86" s="6" t="str">
        <f t="shared" ca="1" si="11"/>
        <v/>
      </c>
      <c r="V86" t="str">
        <f>IF(R86="","",FRL!H86)</f>
        <v/>
      </c>
    </row>
    <row r="87" spans="1:22" x14ac:dyDescent="0.35">
      <c r="A87" t="str">
        <f>IF(Win!A87="","",Win!A87)</f>
        <v>Patton Kizzire</v>
      </c>
      <c r="B87">
        <f>IF(Win!B87="","",VALUE(Win!B87))</f>
        <v>3.5000000000000001E-3</v>
      </c>
      <c r="C87">
        <f>IF(Win!C87="","",Win!C87)</f>
        <v>286</v>
      </c>
      <c r="D87">
        <f>IF(Win!D87="","",Win!D87)</f>
        <v>276</v>
      </c>
      <c r="E87" s="17" t="str">
        <f t="shared" si="6"/>
        <v/>
      </c>
      <c r="F87" t="str">
        <f t="array" ref="F87">IF(E87="","",RANK(E87, $E$2:$E$241) + COUNTIFS($E$2:$E$241, E87, $D$2:$D$241, "&lt;"&amp;D87) + COUNTIFS($E$2:$E$241, E87, $D$2:$D$241, D87, $A$2:$A$241, "&lt;"&amp;A87))</f>
        <v/>
      </c>
      <c r="G87">
        <f ca="1">IF(Win!F87="","",Win!F87)</f>
        <v>24</v>
      </c>
      <c r="H87" s="6" t="str">
        <f t="shared" ca="1" si="7"/>
        <v/>
      </c>
      <c r="I87" s="6" t="str">
        <f t="shared" ca="1" si="8"/>
        <v/>
      </c>
      <c r="J87" t="str">
        <f>IF(F87="","",Win!H87)</f>
        <v/>
      </c>
      <c r="M87" t="str">
        <f>IF(FRL!A87="","",FRL!A87)</f>
        <v>Patton Kizzire</v>
      </c>
      <c r="N87" t="str">
        <f>IF(FRL!B87="","",FRL!B87)</f>
        <v>0.69%</v>
      </c>
      <c r="O87">
        <f>IF(FRL!C87="","",FRL!C87)</f>
        <v>145</v>
      </c>
      <c r="P87">
        <f>IF(FRL!D87="","",FRL!D87)</f>
        <v>126</v>
      </c>
      <c r="Q87" s="17" t="str">
        <f t="shared" si="9"/>
        <v/>
      </c>
      <c r="R87" t="str">
        <f t="array" ref="R87">IF(Q87="","",RANK(Q87, $Q$2:$Q$241) + COUNTIFS($Q$2:$Q$241, Q87, $P$2:$P$241, "&lt;"&amp;P87) + COUNTIFS($Q$2:$Q$241, Q87, $P$2:$P$241, P87, $M$2:$M$241, "&lt;"&amp;M87))</f>
        <v/>
      </c>
      <c r="S87">
        <f ca="1">IF(FRL!F87="","",FRL!F87)</f>
        <v>80</v>
      </c>
      <c r="T87" s="6" t="str">
        <f t="shared" ca="1" si="10"/>
        <v/>
      </c>
      <c r="U87" s="6" t="str">
        <f t="shared" ca="1" si="11"/>
        <v/>
      </c>
      <c r="V87" t="str">
        <f>IF(R87="","",FRL!H87)</f>
        <v/>
      </c>
    </row>
    <row r="88" spans="1:22" x14ac:dyDescent="0.35">
      <c r="A88" t="str">
        <f>IF(Win!A88="","",Win!A88)</f>
        <v>Peter Malnati</v>
      </c>
      <c r="B88">
        <f>IF(Win!B88="","",VALUE(Win!B88))</f>
        <v>1E-3</v>
      </c>
      <c r="C88">
        <f>IF(Win!C88="","",Win!C88)</f>
        <v>1000</v>
      </c>
      <c r="D88">
        <f>IF(Win!D88="","",Win!D88)</f>
        <v>1001</v>
      </c>
      <c r="E88" s="17" t="str">
        <f t="shared" si="6"/>
        <v/>
      </c>
      <c r="F88" t="str">
        <f t="array" ref="F88">IF(E88="","",RANK(E88, $E$2:$E$241) + COUNTIFS($E$2:$E$241, E88, $D$2:$D$241, "&lt;"&amp;D88) + COUNTIFS($E$2:$E$241, E88, $D$2:$D$241, D88, $A$2:$A$241, "&lt;"&amp;A88))</f>
        <v/>
      </c>
      <c r="G88">
        <f ca="1">IF(Win!F88="","",Win!F88)</f>
        <v>108</v>
      </c>
      <c r="H88" s="6" t="str">
        <f t="shared" ca="1" si="7"/>
        <v/>
      </c>
      <c r="I88" s="6" t="str">
        <f t="shared" ca="1" si="8"/>
        <v/>
      </c>
      <c r="J88" t="str">
        <f>IF(F88="","",Win!H88)</f>
        <v/>
      </c>
      <c r="M88" t="str">
        <f>IF(FRL!A88="","",FRL!A88)</f>
        <v>Peter Malnati</v>
      </c>
      <c r="N88" t="str">
        <f>IF(FRL!B88="","",FRL!B88)</f>
        <v>0.43%</v>
      </c>
      <c r="O88">
        <f>IF(FRL!C88="","",FRL!C88)</f>
        <v>233</v>
      </c>
      <c r="P88">
        <f>IF(FRL!D88="","",FRL!D88)</f>
        <v>251</v>
      </c>
      <c r="Q88" s="17" t="str">
        <f t="shared" si="9"/>
        <v/>
      </c>
      <c r="R88" t="str">
        <f t="array" ref="R88">IF(Q88="","",RANK(Q88, $Q$2:$Q$241) + COUNTIFS($Q$2:$Q$241, Q88, $P$2:$P$241, "&lt;"&amp;P88) + COUNTIFS($Q$2:$Q$241, Q88, $P$2:$P$241, P88, $M$2:$M$241, "&lt;"&amp;M88))</f>
        <v/>
      </c>
      <c r="S88">
        <f ca="1">IF(FRL!F88="","",FRL!F88)</f>
        <v>112</v>
      </c>
      <c r="T88" s="6" t="str">
        <f t="shared" ca="1" si="10"/>
        <v/>
      </c>
      <c r="U88" s="6" t="str">
        <f t="shared" ca="1" si="11"/>
        <v/>
      </c>
      <c r="V88" t="str">
        <f>IF(R88="","",FRL!H88)</f>
        <v/>
      </c>
    </row>
    <row r="89" spans="1:22" x14ac:dyDescent="0.35">
      <c r="A89" t="str">
        <f>IF(Win!A89="","",Win!A89)</f>
        <v>Pierceson Coody</v>
      </c>
      <c r="B89">
        <f>IF(Win!B89="","",VALUE(Win!B89))</f>
        <v>7.1999999999999998E-3</v>
      </c>
      <c r="C89">
        <f>IF(Win!C89="","",Win!C89)</f>
        <v>139</v>
      </c>
      <c r="D89">
        <f>IF(Win!D89="","",Win!D89)</f>
        <v>101</v>
      </c>
      <c r="E89" s="17" t="str">
        <f t="shared" si="6"/>
        <v/>
      </c>
      <c r="F89" t="str">
        <f t="array" ref="F89">IF(E89="","",RANK(E89, $E$2:$E$241) + COUNTIFS($E$2:$E$241, E89, $D$2:$D$241, "&lt;"&amp;D89) + COUNTIFS($E$2:$E$241, E89, $D$2:$D$241, D89, $A$2:$A$241, "&lt;"&amp;A89))</f>
        <v/>
      </c>
      <c r="G89">
        <f ca="1">IF(Win!F89="","",Win!F89)</f>
        <v>13</v>
      </c>
      <c r="H89" s="6" t="str">
        <f t="shared" ca="1" si="7"/>
        <v/>
      </c>
      <c r="I89" s="6" t="str">
        <f t="shared" ca="1" si="8"/>
        <v/>
      </c>
      <c r="J89" t="str">
        <f>IF(F89="","",Win!H89)</f>
        <v/>
      </c>
      <c r="M89" t="str">
        <f>IF(FRL!A89="","",FRL!A89)</f>
        <v>Pierceson Coody</v>
      </c>
      <c r="N89" t="str">
        <f>IF(FRL!B89="","",FRL!B89)</f>
        <v>1.01%</v>
      </c>
      <c r="O89">
        <f>IF(FRL!C89="","",FRL!C89)</f>
        <v>99</v>
      </c>
      <c r="P89">
        <f>IF(FRL!D89="","",FRL!D89)</f>
        <v>91</v>
      </c>
      <c r="Q89" s="17" t="str">
        <f t="shared" si="9"/>
        <v/>
      </c>
      <c r="R89" t="str">
        <f t="array" ref="R89">IF(Q89="","",RANK(Q89, $Q$2:$Q$241) + COUNTIFS($Q$2:$Q$241, Q89, $P$2:$P$241, "&lt;"&amp;P89) + COUNTIFS($Q$2:$Q$241, Q89, $P$2:$P$241, P89, $M$2:$M$241, "&lt;"&amp;M89))</f>
        <v/>
      </c>
      <c r="S89">
        <f ca="1">IF(FRL!F89="","",FRL!F89)</f>
        <v>41</v>
      </c>
      <c r="T89" s="6" t="str">
        <f t="shared" ca="1" si="10"/>
        <v/>
      </c>
      <c r="U89" s="6" t="str">
        <f t="shared" ca="1" si="11"/>
        <v/>
      </c>
      <c r="V89" t="str">
        <f>IF(R89="","",FRL!H89)</f>
        <v/>
      </c>
    </row>
    <row r="90" spans="1:22" x14ac:dyDescent="0.35">
      <c r="A90" t="str">
        <f>IF(Win!A90="","",Win!A90)</f>
        <v>Pontus Nyholm</v>
      </c>
      <c r="B90">
        <f>IF(Win!B90="","",VALUE(Win!B90))</f>
        <v>1.4E-3</v>
      </c>
      <c r="C90">
        <f>IF(Win!C90="","",Win!C90)</f>
        <v>714</v>
      </c>
      <c r="D90">
        <f>IF(Win!D90="","",Win!D90)</f>
        <v>601</v>
      </c>
      <c r="E90" s="17" t="str">
        <f t="shared" si="6"/>
        <v/>
      </c>
      <c r="F90" t="str">
        <f t="array" ref="F90">IF(E90="","",RANK(E90, $E$2:$E$241) + COUNTIFS($E$2:$E$241, E90, $D$2:$D$241, "&lt;"&amp;D90) + COUNTIFS($E$2:$E$241, E90, $D$2:$D$241, D90, $A$2:$A$241, "&lt;"&amp;A90))</f>
        <v/>
      </c>
      <c r="G90">
        <f ca="1">IF(Win!F90="","",Win!F90)</f>
        <v>109</v>
      </c>
      <c r="H90" s="6" t="str">
        <f t="shared" ca="1" si="7"/>
        <v/>
      </c>
      <c r="I90" s="6" t="str">
        <f t="shared" ca="1" si="8"/>
        <v/>
      </c>
      <c r="J90" t="str">
        <f>IF(F90="","",Win!H90)</f>
        <v/>
      </c>
      <c r="M90" t="str">
        <f>IF(FRL!A90="","",FRL!A90)</f>
        <v>Pontus Nyholm</v>
      </c>
      <c r="N90" t="str">
        <f>IF(FRL!B90="","",FRL!B90)</f>
        <v>0.45%</v>
      </c>
      <c r="O90">
        <f>IF(FRL!C90="","",FRL!C90)</f>
        <v>222</v>
      </c>
      <c r="P90">
        <f>IF(FRL!D90="","",FRL!D90)</f>
        <v>201</v>
      </c>
      <c r="Q90" s="17" t="str">
        <f t="shared" si="9"/>
        <v/>
      </c>
      <c r="R90" t="str">
        <f t="array" ref="R90">IF(Q90="","",RANK(Q90, $Q$2:$Q$241) + COUNTIFS($Q$2:$Q$241, Q90, $P$2:$P$241, "&lt;"&amp;P90) + COUNTIFS($Q$2:$Q$241, Q90, $P$2:$P$241, P90, $M$2:$M$241, "&lt;"&amp;M90))</f>
        <v/>
      </c>
      <c r="S90">
        <f ca="1">IF(FRL!F90="","",FRL!F90)</f>
        <v>108</v>
      </c>
      <c r="T90" s="6" t="str">
        <f t="shared" ca="1" si="10"/>
        <v/>
      </c>
      <c r="U90" s="6" t="str">
        <f t="shared" ca="1" si="11"/>
        <v/>
      </c>
      <c r="V90" t="str">
        <f>IF(R90="","",FRL!H90)</f>
        <v/>
      </c>
    </row>
    <row r="91" spans="1:22" x14ac:dyDescent="0.35">
      <c r="A91" t="str">
        <f>IF(Win!A91="","",Win!A91)</f>
        <v>Rafael Campos</v>
      </c>
      <c r="B91">
        <f>IF(Win!B91="","",VALUE(Win!B91))</f>
        <v>4.0000000000000002E-4</v>
      </c>
      <c r="C91">
        <f>IF(Win!C91="","",Win!C91)</f>
        <v>2500</v>
      </c>
      <c r="D91">
        <f>IF(Win!D91="","",Win!D91)</f>
        <v>2001</v>
      </c>
      <c r="E91" s="17" t="str">
        <f t="shared" si="6"/>
        <v/>
      </c>
      <c r="F91" t="str">
        <f t="array" ref="F91">IF(E91="","",RANK(E91, $E$2:$E$241) + COUNTIFS($E$2:$E$241, E91, $D$2:$D$241, "&lt;"&amp;D91) + COUNTIFS($E$2:$E$241, E91, $D$2:$D$241, D91, $A$2:$A$241, "&lt;"&amp;A91))</f>
        <v/>
      </c>
      <c r="G91">
        <f ca="1">IF(Win!F91="","",Win!F91)</f>
        <v>83</v>
      </c>
      <c r="H91" s="6" t="str">
        <f t="shared" ca="1" si="7"/>
        <v/>
      </c>
      <c r="I91" s="6" t="str">
        <f t="shared" ca="1" si="8"/>
        <v/>
      </c>
      <c r="J91" t="str">
        <f>IF(F91="","",Win!H91)</f>
        <v/>
      </c>
      <c r="M91" t="str">
        <f>IF(FRL!A91="","",FRL!A91)</f>
        <v>Rafael Campos</v>
      </c>
      <c r="N91" t="str">
        <f>IF(FRL!B91="","",FRL!B91)</f>
        <v>0.19%</v>
      </c>
      <c r="O91">
        <f>IF(FRL!C91="","",FRL!C91)</f>
        <v>526</v>
      </c>
      <c r="P91">
        <f>IF(FRL!D91="","",FRL!D91)</f>
        <v>401</v>
      </c>
      <c r="Q91" s="17" t="str">
        <f t="shared" si="9"/>
        <v/>
      </c>
      <c r="R91" t="str">
        <f t="array" ref="R91">IF(Q91="","",RANK(Q91, $Q$2:$Q$241) + COUNTIFS($Q$2:$Q$241, Q91, $P$2:$P$241, "&lt;"&amp;P91) + COUNTIFS($Q$2:$Q$241, Q91, $P$2:$P$241, P91, $M$2:$M$241, "&lt;"&amp;M91))</f>
        <v/>
      </c>
      <c r="S91">
        <f ca="1">IF(FRL!F91="","",FRL!F91)</f>
        <v>80</v>
      </c>
      <c r="T91" s="6" t="str">
        <f t="shared" ca="1" si="10"/>
        <v/>
      </c>
      <c r="U91" s="6" t="str">
        <f t="shared" ca="1" si="11"/>
        <v/>
      </c>
      <c r="V91" t="str">
        <f>IF(R91="","",FRL!H91)</f>
        <v/>
      </c>
    </row>
    <row r="92" spans="1:22" x14ac:dyDescent="0.35">
      <c r="A92" t="str">
        <f>IF(Win!A92="","",Win!A92)</f>
        <v>Ren Yonezawa</v>
      </c>
      <c r="B92">
        <f>IF(Win!B92="","",VALUE(Win!B92))</f>
        <v>1.2999999999999999E-3</v>
      </c>
      <c r="C92">
        <f>IF(Win!C92="","",Win!C92)</f>
        <v>769</v>
      </c>
      <c r="D92">
        <f>IF(Win!D92="","",Win!D92)</f>
        <v>1001</v>
      </c>
      <c r="E92" s="17" t="str">
        <f t="shared" si="6"/>
        <v/>
      </c>
      <c r="F92" t="str">
        <f t="array" ref="F92">IF(E92="","",RANK(E92, $E$2:$E$241) + COUNTIFS($E$2:$E$241, E92, $D$2:$D$241, "&lt;"&amp;D92) + COUNTIFS($E$2:$E$241, E92, $D$2:$D$241, D92, $A$2:$A$241, "&lt;"&amp;A92))</f>
        <v/>
      </c>
      <c r="G92">
        <f ca="1">IF(Win!F92="","",Win!F92)</f>
        <v>31</v>
      </c>
      <c r="H92" s="6" t="str">
        <f t="shared" ca="1" si="7"/>
        <v/>
      </c>
      <c r="I92" s="6" t="str">
        <f t="shared" ca="1" si="8"/>
        <v/>
      </c>
      <c r="J92" t="str">
        <f>IF(F92="","",Win!H92)</f>
        <v/>
      </c>
      <c r="M92" t="str">
        <f>IF(FRL!A92="","",FRL!A92)</f>
        <v>Ren Yonezawa</v>
      </c>
      <c r="N92" t="str">
        <f>IF(FRL!B92="","",FRL!B92)</f>
        <v>0.29%</v>
      </c>
      <c r="O92">
        <f>IF(FRL!C92="","",FRL!C92)</f>
        <v>345</v>
      </c>
      <c r="P92">
        <f>IF(FRL!D92="","",FRL!D92)</f>
        <v>251</v>
      </c>
      <c r="Q92" s="17" t="str">
        <f t="shared" si="9"/>
        <v/>
      </c>
      <c r="R92" t="str">
        <f t="array" ref="R92">IF(Q92="","",RANK(Q92, $Q$2:$Q$241) + COUNTIFS($Q$2:$Q$241, Q92, $P$2:$P$241, "&lt;"&amp;P92) + COUNTIFS($Q$2:$Q$241, Q92, $P$2:$P$241, P92, $M$2:$M$241, "&lt;"&amp;M92))</f>
        <v/>
      </c>
      <c r="S92">
        <f ca="1">IF(FRL!F92="","",FRL!F92)</f>
        <v>41</v>
      </c>
      <c r="T92" s="6" t="str">
        <f t="shared" ca="1" si="10"/>
        <v/>
      </c>
      <c r="U92" s="6" t="str">
        <f t="shared" ca="1" si="11"/>
        <v/>
      </c>
      <c r="V92" t="str">
        <f>IF(R92="","",FRL!H92)</f>
        <v/>
      </c>
    </row>
    <row r="93" spans="1:22" x14ac:dyDescent="0.35">
      <c r="A93" t="str">
        <f>IF(Win!A93="","",Win!A93)</f>
        <v>Ricky Castillo</v>
      </c>
      <c r="B93">
        <f>IF(Win!B93="","",VALUE(Win!B93))</f>
        <v>8.8000000000000005E-3</v>
      </c>
      <c r="C93">
        <f>IF(Win!C93="","",Win!C93)</f>
        <v>114</v>
      </c>
      <c r="D93">
        <f>IF(Win!D93="","",Win!D93)</f>
        <v>151</v>
      </c>
      <c r="E93" s="17">
        <f t="shared" si="6"/>
        <v>2E-3</v>
      </c>
      <c r="F93">
        <f t="array" ref="F93">IF(E93="","",RANK(E93, $E$2:$E$241) + COUNTIFS($E$2:$E$241, E93, $D$2:$D$241, "&lt;"&amp;D93) + COUNTIFS($E$2:$E$241, E93, $D$2:$D$241, D93, $A$2:$A$241, "&lt;"&amp;A93))</f>
        <v>8</v>
      </c>
      <c r="G93">
        <f ca="1">IF(Win!F93="","",Win!F93)</f>
        <v>31</v>
      </c>
      <c r="H93" s="6" t="str">
        <f t="shared" ca="1" si="7"/>
        <v/>
      </c>
      <c r="I93" s="6">
        <f t="shared" ca="1" si="8"/>
        <v>-2</v>
      </c>
      <c r="J93" t="str">
        <f ca="1">IF(F93="","",Win!H93)</f>
        <v>Star Sports: 150/1, 6pl, 1/5</v>
      </c>
      <c r="M93" t="str">
        <f>IF(FRL!A93="","",FRL!A93)</f>
        <v>Ricky Castillo</v>
      </c>
      <c r="N93" t="str">
        <f>IF(FRL!B93="","",FRL!B93)</f>
        <v>1.08%</v>
      </c>
      <c r="O93">
        <f>IF(FRL!C93="","",FRL!C93)</f>
        <v>93</v>
      </c>
      <c r="P93">
        <f>IF(FRL!D93="","",FRL!D93)</f>
        <v>101</v>
      </c>
      <c r="Q93" s="17">
        <f t="shared" si="9"/>
        <v>1E-3</v>
      </c>
      <c r="R93">
        <f t="array" ref="R93">IF(Q93="","",RANK(Q93, $Q$2:$Q$241) + COUNTIFS($Q$2:$Q$241, Q93, $P$2:$P$241, "&lt;"&amp;P93) + COUNTIFS($Q$2:$Q$241, Q93, $P$2:$P$241, P93, $M$2:$M$241, "&lt;"&amp;M93))</f>
        <v>2</v>
      </c>
      <c r="S93">
        <f ca="1">IF(FRL!F93="","",FRL!F93)</f>
        <v>17</v>
      </c>
      <c r="T93" s="6">
        <f t="shared" ca="1" si="10"/>
        <v>-2</v>
      </c>
      <c r="U93" s="6">
        <f t="shared" ca="1" si="11"/>
        <v>-2</v>
      </c>
      <c r="V93" t="str">
        <f ca="1">IF(R93="","",FRL!H93)</f>
        <v>Bet365: 100/1, 5pl, 1/5</v>
      </c>
    </row>
    <row r="94" spans="1:22" x14ac:dyDescent="0.35">
      <c r="A94" t="str">
        <f>IF(Win!A94="","",Win!A94)</f>
        <v>Rico Hoey</v>
      </c>
      <c r="B94">
        <f>IF(Win!B94="","",VALUE(Win!B94))</f>
        <v>1.2E-2</v>
      </c>
      <c r="C94">
        <f>IF(Win!C94="","",Win!C94)</f>
        <v>83</v>
      </c>
      <c r="D94">
        <f>IF(Win!D94="","",Win!D94)</f>
        <v>46</v>
      </c>
      <c r="E94" s="17" t="str">
        <f t="shared" si="6"/>
        <v/>
      </c>
      <c r="F94" t="str">
        <f t="array" ref="F94">IF(E94="","",RANK(E94, $E$2:$E$241) + COUNTIFS($E$2:$E$241, E94, $D$2:$D$241, "&lt;"&amp;D94) + COUNTIFS($E$2:$E$241, E94, $D$2:$D$241, D94, $A$2:$A$241, "&lt;"&amp;A94))</f>
        <v/>
      </c>
      <c r="G94">
        <f ca="1">IF(Win!F94="","",Win!F94)</f>
        <v>50</v>
      </c>
      <c r="H94" s="6" t="str">
        <f t="shared" ca="1" si="7"/>
        <v/>
      </c>
      <c r="I94" s="6" t="str">
        <f t="shared" ca="1" si="8"/>
        <v/>
      </c>
      <c r="J94" t="str">
        <f>IF(F94="","",Win!H94)</f>
        <v/>
      </c>
      <c r="M94" t="str">
        <f>IF(FRL!A94="","",FRL!A94)</f>
        <v>Rico Hoey</v>
      </c>
      <c r="N94" t="str">
        <f>IF(FRL!B94="","",FRL!B94)</f>
        <v>1.30%</v>
      </c>
      <c r="O94">
        <f>IF(FRL!C94="","",FRL!C94)</f>
        <v>77</v>
      </c>
      <c r="P94">
        <f>IF(FRL!D94="","",FRL!D94)</f>
        <v>61</v>
      </c>
      <c r="Q94" s="17" t="str">
        <f t="shared" si="9"/>
        <v/>
      </c>
      <c r="R94" t="str">
        <f t="array" ref="R94">IF(Q94="","",RANK(Q94, $Q$2:$Q$241) + COUNTIFS($Q$2:$Q$241, Q94, $P$2:$P$241, "&lt;"&amp;P94) + COUNTIFS($Q$2:$Q$241, Q94, $P$2:$P$241, P94, $M$2:$M$241, "&lt;"&amp;M94))</f>
        <v/>
      </c>
      <c r="S94">
        <f ca="1">IF(FRL!F94="","",FRL!F94)</f>
        <v>59</v>
      </c>
      <c r="T94" s="6" t="str">
        <f t="shared" ca="1" si="10"/>
        <v/>
      </c>
      <c r="U94" s="6" t="str">
        <f t="shared" ca="1" si="11"/>
        <v/>
      </c>
      <c r="V94" t="str">
        <f>IF(R94="","",FRL!H94)</f>
        <v/>
      </c>
    </row>
    <row r="95" spans="1:22" x14ac:dyDescent="0.35">
      <c r="A95" t="str">
        <f>IF(Win!A95="","",Win!A95)</f>
        <v>Robert MacIntyre</v>
      </c>
      <c r="B95">
        <f>IF(Win!B95="","",VALUE(Win!B95))</f>
        <v>3.3399999999999999E-2</v>
      </c>
      <c r="C95">
        <f>IF(Win!C95="","",Win!C95)</f>
        <v>30</v>
      </c>
      <c r="D95">
        <f>IF(Win!D95="","",Win!D95)</f>
        <v>26</v>
      </c>
      <c r="E95" s="17" t="str">
        <f t="shared" si="6"/>
        <v/>
      </c>
      <c r="F95" t="str">
        <f t="array" ref="F95">IF(E95="","",RANK(E95, $E$2:$E$241) + COUNTIFS($E$2:$E$241, E95, $D$2:$D$241, "&lt;"&amp;D95) + COUNTIFS($E$2:$E$241, E95, $D$2:$D$241, D95, $A$2:$A$241, "&lt;"&amp;A95))</f>
        <v/>
      </c>
      <c r="G95">
        <f ca="1">IF(Win!F95="","",Win!F95)</f>
        <v>4</v>
      </c>
      <c r="H95" s="6" t="str">
        <f t="shared" ca="1" si="7"/>
        <v/>
      </c>
      <c r="I95" s="6" t="str">
        <f t="shared" ca="1" si="8"/>
        <v/>
      </c>
      <c r="J95" t="str">
        <f>IF(F95="","",Win!H95)</f>
        <v/>
      </c>
      <c r="M95" t="str">
        <f>IF(FRL!A95="","",FRL!A95)</f>
        <v>Robert MacIntyre</v>
      </c>
      <c r="N95" t="str">
        <f>IF(FRL!B95="","",FRL!B95)</f>
        <v>2.19%</v>
      </c>
      <c r="O95">
        <f>IF(FRL!C95="","",FRL!C95)</f>
        <v>46</v>
      </c>
      <c r="P95">
        <f>IF(FRL!D95="","",FRL!D95)</f>
        <v>41</v>
      </c>
      <c r="Q95" s="17" t="str">
        <f t="shared" si="9"/>
        <v/>
      </c>
      <c r="R95" t="str">
        <f t="array" ref="R95">IF(Q95="","",RANK(Q95, $Q$2:$Q$241) + COUNTIFS($Q$2:$Q$241, Q95, $P$2:$P$241, "&lt;"&amp;P95) + COUNTIFS($Q$2:$Q$241, Q95, $P$2:$P$241, P95, $M$2:$M$241, "&lt;"&amp;M95))</f>
        <v/>
      </c>
      <c r="S95">
        <f ca="1">IF(FRL!F95="","",FRL!F95)</f>
        <v>29</v>
      </c>
      <c r="T95" s="6" t="str">
        <f t="shared" ca="1" si="10"/>
        <v/>
      </c>
      <c r="U95" s="6" t="str">
        <f t="shared" ca="1" si="11"/>
        <v/>
      </c>
      <c r="V95" t="str">
        <f>IF(R95="","",FRL!H95)</f>
        <v/>
      </c>
    </row>
    <row r="96" spans="1:22" x14ac:dyDescent="0.35">
      <c r="A96" t="str">
        <f>IF(Win!A96="","",Win!A96)</f>
        <v>Russell Henley</v>
      </c>
      <c r="B96">
        <f>IF(Win!B96="","",VALUE(Win!B96))</f>
        <v>5.9700000000000003E-2</v>
      </c>
      <c r="C96">
        <f>IF(Win!C96="","",Win!C96)</f>
        <v>17</v>
      </c>
      <c r="D96">
        <f>IF(Win!D96="","",Win!D96)</f>
        <v>12</v>
      </c>
      <c r="E96" s="17" t="str">
        <f t="shared" si="6"/>
        <v/>
      </c>
      <c r="F96" t="str">
        <f t="array" ref="F96">IF(E96="","",RANK(E96, $E$2:$E$241) + COUNTIFS($E$2:$E$241, E96, $D$2:$D$241, "&lt;"&amp;D96) + COUNTIFS($E$2:$E$241, E96, $D$2:$D$241, D96, $A$2:$A$241, "&lt;"&amp;A96))</f>
        <v/>
      </c>
      <c r="G96">
        <f ca="1">IF(Win!F96="","",Win!F96)</f>
        <v>19</v>
      </c>
      <c r="H96" s="6" t="str">
        <f t="shared" ca="1" si="7"/>
        <v/>
      </c>
      <c r="I96" s="6" t="str">
        <f t="shared" ca="1" si="8"/>
        <v/>
      </c>
      <c r="J96" t="str">
        <f>IF(F96="","",Win!H96)</f>
        <v/>
      </c>
      <c r="M96" t="str">
        <f>IF(FRL!A96="","",FRL!A96)</f>
        <v>Russell Henley</v>
      </c>
      <c r="N96" t="str">
        <f>IF(FRL!B96="","",FRL!B96)</f>
        <v>3.06%</v>
      </c>
      <c r="O96">
        <f>IF(FRL!C96="","",FRL!C96)</f>
        <v>33</v>
      </c>
      <c r="P96">
        <f>IF(FRL!D96="","",FRL!D96)</f>
        <v>26</v>
      </c>
      <c r="Q96" s="17" t="str">
        <f t="shared" si="9"/>
        <v/>
      </c>
      <c r="R96" t="str">
        <f t="array" ref="R96">IF(Q96="","",RANK(Q96, $Q$2:$Q$241) + COUNTIFS($Q$2:$Q$241, Q96, $P$2:$P$241, "&lt;"&amp;P96) + COUNTIFS($Q$2:$Q$241, Q96, $P$2:$P$241, P96, $M$2:$M$241, "&lt;"&amp;M96))</f>
        <v/>
      </c>
      <c r="S96">
        <f ca="1">IF(FRL!F96="","",FRL!F96)</f>
        <v>10</v>
      </c>
      <c r="T96" s="6" t="str">
        <f t="shared" ca="1" si="10"/>
        <v/>
      </c>
      <c r="U96" s="6" t="str">
        <f t="shared" ca="1" si="11"/>
        <v/>
      </c>
      <c r="V96" t="str">
        <f>IF(R96="","",FRL!H96)</f>
        <v/>
      </c>
    </row>
    <row r="97" spans="1:22" x14ac:dyDescent="0.35">
      <c r="A97" t="str">
        <f>IF(Win!A97="","",Win!A97)</f>
        <v>Ryan Gerard</v>
      </c>
      <c r="B97">
        <f>IF(Win!B97="","",VALUE(Win!B97))</f>
        <v>1.49E-2</v>
      </c>
      <c r="C97">
        <f>IF(Win!C97="","",Win!C97)</f>
        <v>67</v>
      </c>
      <c r="D97">
        <f>IF(Win!D97="","",Win!D97)</f>
        <v>56</v>
      </c>
      <c r="E97" s="17" t="str">
        <f t="shared" si="6"/>
        <v/>
      </c>
      <c r="F97" t="str">
        <f t="array" ref="F97">IF(E97="","",RANK(E97, $E$2:$E$241) + COUNTIFS($E$2:$E$241, E97, $D$2:$D$241, "&lt;"&amp;D97) + COUNTIFS($E$2:$E$241, E97, $D$2:$D$241, D97, $A$2:$A$241, "&lt;"&amp;A97))</f>
        <v/>
      </c>
      <c r="G97">
        <f ca="1">IF(Win!F97="","",Win!F97)</f>
        <v>2</v>
      </c>
      <c r="H97" s="6" t="str">
        <f t="shared" ca="1" si="7"/>
        <v/>
      </c>
      <c r="I97" s="6" t="str">
        <f t="shared" ca="1" si="8"/>
        <v/>
      </c>
      <c r="J97" t="str">
        <f>IF(F97="","",Win!H97)</f>
        <v/>
      </c>
      <c r="M97" t="str">
        <f>IF(FRL!A97="","",FRL!A97)</f>
        <v>Ryan Gerard</v>
      </c>
      <c r="N97" t="str">
        <f>IF(FRL!B97="","",FRL!B97)</f>
        <v>1.01%</v>
      </c>
      <c r="O97">
        <f>IF(FRL!C97="","",FRL!C97)</f>
        <v>99</v>
      </c>
      <c r="P97">
        <f>IF(FRL!D97="","",FRL!D97)</f>
        <v>71</v>
      </c>
      <c r="Q97" s="17" t="str">
        <f t="shared" si="9"/>
        <v/>
      </c>
      <c r="R97" t="str">
        <f t="array" ref="R97">IF(Q97="","",RANK(Q97, $Q$2:$Q$241) + COUNTIFS($Q$2:$Q$241, Q97, $P$2:$P$241, "&lt;"&amp;P97) + COUNTIFS($Q$2:$Q$241, Q97, $P$2:$P$241, P97, $M$2:$M$241, "&lt;"&amp;M97))</f>
        <v/>
      </c>
      <c r="S97">
        <f ca="1">IF(FRL!F97="","",FRL!F97)</f>
        <v>59</v>
      </c>
      <c r="T97" s="6" t="str">
        <f t="shared" ca="1" si="10"/>
        <v/>
      </c>
      <c r="U97" s="6" t="str">
        <f t="shared" ca="1" si="11"/>
        <v/>
      </c>
      <c r="V97" t="str">
        <f>IF(R97="","",FRL!H97)</f>
        <v/>
      </c>
    </row>
    <row r="98" spans="1:22" x14ac:dyDescent="0.35">
      <c r="A98" t="str">
        <f>IF(Win!A98="","",Win!A98)</f>
        <v>Ryo Hisatsune</v>
      </c>
      <c r="B98">
        <f>IF(Win!B98="","",VALUE(Win!B98))</f>
        <v>2.8E-3</v>
      </c>
      <c r="C98">
        <f>IF(Win!C98="","",Win!C98)</f>
        <v>357</v>
      </c>
      <c r="D98">
        <f>IF(Win!D98="","",Win!D98)</f>
        <v>201</v>
      </c>
      <c r="E98" s="17" t="str">
        <f t="shared" si="6"/>
        <v/>
      </c>
      <c r="F98" t="str">
        <f t="array" ref="F98">IF(E98="","",RANK(E98, $E$2:$E$241) + COUNTIFS($E$2:$E$241, E98, $D$2:$D$241, "&lt;"&amp;D98) + COUNTIFS($E$2:$E$241, E98, $D$2:$D$241, D98, $A$2:$A$241, "&lt;"&amp;A98))</f>
        <v/>
      </c>
      <c r="G98">
        <f ca="1">IF(Win!F98="","",Win!F98)</f>
        <v>75</v>
      </c>
      <c r="H98" s="6" t="str">
        <f t="shared" ca="1" si="7"/>
        <v/>
      </c>
      <c r="I98" s="6" t="str">
        <f t="shared" ca="1" si="8"/>
        <v/>
      </c>
      <c r="J98" t="str">
        <f>IF(F98="","",Win!H98)</f>
        <v/>
      </c>
      <c r="M98" t="str">
        <f>IF(FRL!A98="","",FRL!A98)</f>
        <v>Ryo Hisatsune</v>
      </c>
      <c r="N98" t="str">
        <f>IF(FRL!B98="","",FRL!B98)</f>
        <v>0.64%</v>
      </c>
      <c r="O98">
        <f>IF(FRL!C98="","",FRL!C98)</f>
        <v>156</v>
      </c>
      <c r="P98">
        <f>IF(FRL!D98="","",FRL!D98)</f>
        <v>126</v>
      </c>
      <c r="Q98" s="17" t="str">
        <f t="shared" si="9"/>
        <v/>
      </c>
      <c r="R98" t="str">
        <f t="array" ref="R98">IF(Q98="","",RANK(Q98, $Q$2:$Q$241) + COUNTIFS($Q$2:$Q$241, Q98, $P$2:$P$241, "&lt;"&amp;P98) + COUNTIFS($Q$2:$Q$241, Q98, $P$2:$P$241, P98, $M$2:$M$241, "&lt;"&amp;M98))</f>
        <v/>
      </c>
      <c r="S98">
        <f ca="1">IF(FRL!F98="","",FRL!F98)</f>
        <v>92</v>
      </c>
      <c r="T98" s="6" t="str">
        <f t="shared" ca="1" si="10"/>
        <v/>
      </c>
      <c r="U98" s="6" t="str">
        <f t="shared" ca="1" si="11"/>
        <v/>
      </c>
      <c r="V98" t="str">
        <f>IF(R98="","",FRL!H98)</f>
        <v/>
      </c>
    </row>
    <row r="99" spans="1:22" x14ac:dyDescent="0.35">
      <c r="A99" t="str">
        <f>IF(Win!A99="","",Win!A99)</f>
        <v>Sahith Theegala</v>
      </c>
      <c r="B99">
        <f>IF(Win!B99="","",VALUE(Win!B99))</f>
        <v>6.0000000000000001E-3</v>
      </c>
      <c r="C99">
        <f>IF(Win!C99="","",Win!C99)</f>
        <v>167</v>
      </c>
      <c r="D99">
        <f>IF(Win!D99="","",Win!D99)</f>
        <v>91</v>
      </c>
      <c r="E99" s="17" t="str">
        <f t="shared" si="6"/>
        <v/>
      </c>
      <c r="F99" t="str">
        <f t="array" ref="F99">IF(E99="","",RANK(E99, $E$2:$E$241) + COUNTIFS($E$2:$E$241, E99, $D$2:$D$241, "&lt;"&amp;D99) + COUNTIFS($E$2:$E$241, E99, $D$2:$D$241, D99, $A$2:$A$241, "&lt;"&amp;A99))</f>
        <v/>
      </c>
      <c r="G99">
        <f ca="1">IF(Win!F99="","",Win!F99)</f>
        <v>31</v>
      </c>
      <c r="H99" s="6" t="str">
        <f t="shared" ca="1" si="7"/>
        <v/>
      </c>
      <c r="I99" s="6" t="str">
        <f t="shared" ca="1" si="8"/>
        <v/>
      </c>
      <c r="J99" t="str">
        <f>IF(F99="","",Win!H99)</f>
        <v/>
      </c>
      <c r="M99" t="str">
        <f>IF(FRL!A99="","",FRL!A99)</f>
        <v>Sahith Theegala</v>
      </c>
      <c r="N99" t="str">
        <f>IF(FRL!B99="","",FRL!B99)</f>
        <v>0.85%</v>
      </c>
      <c r="O99">
        <f>IF(FRL!C99="","",FRL!C99)</f>
        <v>118</v>
      </c>
      <c r="P99">
        <f>IF(FRL!D99="","",FRL!D99)</f>
        <v>81</v>
      </c>
      <c r="Q99" s="17" t="str">
        <f t="shared" si="9"/>
        <v/>
      </c>
      <c r="R99" t="str">
        <f t="array" ref="R99">IF(Q99="","",RANK(Q99, $Q$2:$Q$241) + COUNTIFS($Q$2:$Q$241, Q99, $P$2:$P$241, "&lt;"&amp;P99) + COUNTIFS($Q$2:$Q$241, Q99, $P$2:$P$241, P99, $M$2:$M$241, "&lt;"&amp;M99))</f>
        <v/>
      </c>
      <c r="S99">
        <f ca="1">IF(FRL!F99="","",FRL!F99)</f>
        <v>104</v>
      </c>
      <c r="T99" s="6" t="str">
        <f t="shared" ca="1" si="10"/>
        <v/>
      </c>
      <c r="U99" s="6" t="str">
        <f t="shared" ca="1" si="11"/>
        <v/>
      </c>
      <c r="V99" t="str">
        <f>IF(R99="","",FRL!H99)</f>
        <v/>
      </c>
    </row>
    <row r="100" spans="1:22" x14ac:dyDescent="0.35">
      <c r="A100" t="str">
        <f>IF(Win!A100="","",Win!A100)</f>
        <v>Sam Stevens</v>
      </c>
      <c r="B100">
        <f>IF(Win!B100="","",VALUE(Win!B100))</f>
        <v>9.5999999999999992E-3</v>
      </c>
      <c r="C100">
        <f>IF(Win!C100="","",Win!C100)</f>
        <v>104</v>
      </c>
      <c r="D100">
        <f>IF(Win!D100="","",Win!D100)</f>
        <v>91</v>
      </c>
      <c r="E100" s="17" t="str">
        <f t="shared" si="6"/>
        <v/>
      </c>
      <c r="F100" t="str">
        <f t="array" ref="F100">IF(E100="","",RANK(E100, $E$2:$E$241) + COUNTIFS($E$2:$E$241, E100, $D$2:$D$241, "&lt;"&amp;D100) + COUNTIFS($E$2:$E$241, E100, $D$2:$D$241, D100, $A$2:$A$241, "&lt;"&amp;A100))</f>
        <v/>
      </c>
      <c r="G100">
        <f ca="1">IF(Win!F100="","",Win!F100)</f>
        <v>31</v>
      </c>
      <c r="H100" s="6" t="str">
        <f t="shared" ca="1" si="7"/>
        <v/>
      </c>
      <c r="I100" s="6" t="str">
        <f t="shared" ca="1" si="8"/>
        <v/>
      </c>
      <c r="J100" t="str">
        <f>IF(F100="","",Win!H100)</f>
        <v/>
      </c>
      <c r="M100" t="str">
        <f>IF(FRL!A100="","",FRL!A100)</f>
        <v>Sam Stevens</v>
      </c>
      <c r="N100" t="str">
        <f>IF(FRL!B100="","",FRL!B100)</f>
        <v>1.15%</v>
      </c>
      <c r="O100">
        <f>IF(FRL!C100="","",FRL!C100)</f>
        <v>87</v>
      </c>
      <c r="P100">
        <f>IF(FRL!D100="","",FRL!D100)</f>
        <v>81</v>
      </c>
      <c r="Q100" s="17" t="str">
        <f t="shared" si="9"/>
        <v/>
      </c>
      <c r="R100" t="str">
        <f t="array" ref="R100">IF(Q100="","",RANK(Q100, $Q$2:$Q$241) + COUNTIFS($Q$2:$Q$241, Q100, $P$2:$P$241, "&lt;"&amp;P100) + COUNTIFS($Q$2:$Q$241, Q100, $P$2:$P$241, P100, $M$2:$M$241, "&lt;"&amp;M100))</f>
        <v/>
      </c>
      <c r="S100">
        <f ca="1">IF(FRL!F100="","",FRL!F100)</f>
        <v>59</v>
      </c>
      <c r="T100" s="6" t="str">
        <f t="shared" ca="1" si="10"/>
        <v/>
      </c>
      <c r="U100" s="6" t="str">
        <f t="shared" ca="1" si="11"/>
        <v/>
      </c>
      <c r="V100" t="str">
        <f>IF(R100="","",FRL!H100)</f>
        <v/>
      </c>
    </row>
    <row r="101" spans="1:22" x14ac:dyDescent="0.35">
      <c r="A101" t="str">
        <f>IF(Win!A101="","",Win!A101)</f>
        <v>Seamus Power</v>
      </c>
      <c r="B101">
        <f>IF(Win!B101="","",VALUE(Win!B101))</f>
        <v>1.17E-2</v>
      </c>
      <c r="C101">
        <f>IF(Win!C101="","",Win!C101)</f>
        <v>85</v>
      </c>
      <c r="D101">
        <f>IF(Win!D101="","",Win!D101)</f>
        <v>111</v>
      </c>
      <c r="E101" s="17">
        <f t="shared" si="6"/>
        <v>3.0000000000000001E-3</v>
      </c>
      <c r="F101">
        <f t="array" ref="F101">IF(E101="","",RANK(E101, $E$2:$E$241) + COUNTIFS($E$2:$E$241, E101, $D$2:$D$241, "&lt;"&amp;D101) + COUNTIFS($E$2:$E$241, E101, $D$2:$D$241, D101, $A$2:$A$241, "&lt;"&amp;A101))</f>
        <v>3</v>
      </c>
      <c r="G101">
        <f ca="1">IF(Win!F101="","",Win!F101)</f>
        <v>31</v>
      </c>
      <c r="H101" s="6">
        <f t="shared" ca="1" si="7"/>
        <v>-2</v>
      </c>
      <c r="I101" s="6">
        <f t="shared" ca="1" si="8"/>
        <v>-2</v>
      </c>
      <c r="J101" t="str">
        <f ca="1">IF(F101="","",Win!H101)</f>
        <v>Boyle Sports: 70/1, 10pl, 1/5</v>
      </c>
      <c r="M101" t="str">
        <f>IF(FRL!A101="","",FRL!A101)</f>
        <v>Seamus Power</v>
      </c>
      <c r="N101" t="str">
        <f>IF(FRL!B101="","",FRL!B101)</f>
        <v>1.25%</v>
      </c>
      <c r="O101">
        <f>IF(FRL!C101="","",FRL!C101)</f>
        <v>80</v>
      </c>
      <c r="P101">
        <f>IF(FRL!D101="","",FRL!D101)</f>
        <v>81</v>
      </c>
      <c r="Q101" s="17" t="str">
        <f t="shared" si="9"/>
        <v/>
      </c>
      <c r="R101" t="str">
        <f t="array" ref="R101">IF(Q101="","",RANK(Q101, $Q$2:$Q$241) + COUNTIFS($Q$2:$Q$241, Q101, $P$2:$P$241, "&lt;"&amp;P101) + COUNTIFS($Q$2:$Q$241, Q101, $P$2:$P$241, P101, $M$2:$M$241, "&lt;"&amp;M101))</f>
        <v/>
      </c>
      <c r="S101">
        <f ca="1">IF(FRL!F101="","",FRL!F101)</f>
        <v>29</v>
      </c>
      <c r="T101" s="6" t="str">
        <f t="shared" ca="1" si="10"/>
        <v/>
      </c>
      <c r="U101" s="6" t="str">
        <f t="shared" ca="1" si="11"/>
        <v/>
      </c>
      <c r="V101" t="str">
        <f>IF(R101="","",FRL!H101)</f>
        <v/>
      </c>
    </row>
    <row r="102" spans="1:22" x14ac:dyDescent="0.35">
      <c r="A102" t="str">
        <f>IF(Win!A102="","",Win!A102)</f>
        <v>Seonghyeon Kim</v>
      </c>
      <c r="B102">
        <f>IF(Win!B102="","",VALUE(Win!B102))</f>
        <v>3.5000000000000001E-3</v>
      </c>
      <c r="C102">
        <f>IF(Win!C102="","",Win!C102)</f>
        <v>286</v>
      </c>
      <c r="D102">
        <f>IF(Win!D102="","",Win!D102)</f>
        <v>201</v>
      </c>
      <c r="E102" s="17" t="str">
        <f t="shared" si="6"/>
        <v/>
      </c>
      <c r="F102" t="str">
        <f t="array" ref="F102">IF(E102="","",RANK(E102, $E$2:$E$241) + COUNTIFS($E$2:$E$241, E102, $D$2:$D$241, "&lt;"&amp;D102) + COUNTIFS($E$2:$E$241, E102, $D$2:$D$241, D102, $A$2:$A$241, "&lt;"&amp;A102))</f>
        <v/>
      </c>
      <c r="G102">
        <f ca="1">IF(Win!F102="","",Win!F102)</f>
        <v>13</v>
      </c>
      <c r="H102" s="6" t="str">
        <f t="shared" ca="1" si="7"/>
        <v/>
      </c>
      <c r="I102" s="6" t="str">
        <f t="shared" ca="1" si="8"/>
        <v/>
      </c>
      <c r="J102" t="str">
        <f>IF(F102="","",Win!H102)</f>
        <v/>
      </c>
      <c r="M102" t="str">
        <f>IF(FRL!A102="","",FRL!A102)</f>
        <v>Seonghyeon Kim</v>
      </c>
      <c r="N102" t="str">
        <f>IF(FRL!B102="","",FRL!B102)</f>
        <v>0.54%</v>
      </c>
      <c r="O102">
        <f>IF(FRL!C102="","",FRL!C102)</f>
        <v>185</v>
      </c>
      <c r="P102">
        <f>IF(FRL!D102="","",FRL!D102)</f>
        <v>131</v>
      </c>
      <c r="Q102" s="17" t="str">
        <f t="shared" si="9"/>
        <v/>
      </c>
      <c r="R102" t="str">
        <f t="array" ref="R102">IF(Q102="","",RANK(Q102, $Q$2:$Q$241) + COUNTIFS($Q$2:$Q$241, Q102, $P$2:$P$241, "&lt;"&amp;P102) + COUNTIFS($Q$2:$Q$241, Q102, $P$2:$P$241, P102, $M$2:$M$241, "&lt;"&amp;M102))</f>
        <v/>
      </c>
      <c r="S102">
        <f ca="1">IF(FRL!F102="","",FRL!F102)</f>
        <v>3</v>
      </c>
      <c r="T102" s="6" t="str">
        <f t="shared" ca="1" si="10"/>
        <v/>
      </c>
      <c r="U102" s="6" t="str">
        <f t="shared" ca="1" si="11"/>
        <v/>
      </c>
      <c r="V102" t="str">
        <f>IF(R102="","",FRL!H102)</f>
        <v/>
      </c>
    </row>
    <row r="103" spans="1:22" x14ac:dyDescent="0.35">
      <c r="A103" t="str">
        <f>IF(Win!A103="","",Win!A103)</f>
        <v>Seungtaek Lee</v>
      </c>
      <c r="B103">
        <f>IF(Win!B103="","",VALUE(Win!B103))</f>
        <v>1.5E-3</v>
      </c>
      <c r="C103">
        <f>IF(Win!C103="","",Win!C103)</f>
        <v>667</v>
      </c>
      <c r="D103">
        <f>IF(Win!D103="","",Win!D103)</f>
        <v>501</v>
      </c>
      <c r="E103" s="17" t="str">
        <f t="shared" si="6"/>
        <v/>
      </c>
      <c r="F103" t="str">
        <f t="array" ref="F103">IF(E103="","",RANK(E103, $E$2:$E$241) + COUNTIFS($E$2:$E$241, E103, $D$2:$D$241, "&lt;"&amp;D103) + COUNTIFS($E$2:$E$241, E103, $D$2:$D$241, D103, $A$2:$A$241, "&lt;"&amp;A103))</f>
        <v/>
      </c>
      <c r="G103">
        <f ca="1">IF(Win!F103="","",Win!F103)</f>
        <v>93</v>
      </c>
      <c r="H103" s="6" t="str">
        <f t="shared" ca="1" si="7"/>
        <v/>
      </c>
      <c r="I103" s="6" t="str">
        <f t="shared" ca="1" si="8"/>
        <v/>
      </c>
      <c r="J103" t="str">
        <f>IF(F103="","",Win!H103)</f>
        <v/>
      </c>
      <c r="M103" t="str">
        <f>IF(FRL!A103="","",FRL!A103)</f>
        <v>Seungtaek Lee</v>
      </c>
      <c r="N103" t="str">
        <f>IF(FRL!B103="","",FRL!B103)</f>
        <v>0.47%</v>
      </c>
      <c r="O103">
        <f>IF(FRL!C103="","",FRL!C103)</f>
        <v>213</v>
      </c>
      <c r="P103">
        <f>IF(FRL!D103="","",FRL!D103)</f>
        <v>201</v>
      </c>
      <c r="Q103" s="17" t="str">
        <f t="shared" si="9"/>
        <v/>
      </c>
      <c r="R103" t="str">
        <f t="array" ref="R103">IF(Q103="","",RANK(Q103, $Q$2:$Q$241) + COUNTIFS($Q$2:$Q$241, Q103, $P$2:$P$241, "&lt;"&amp;P103) + COUNTIFS($Q$2:$Q$241, Q103, $P$2:$P$241, P103, $M$2:$M$241, "&lt;"&amp;M103))</f>
        <v/>
      </c>
      <c r="S103">
        <f ca="1">IF(FRL!F103="","",FRL!F103)</f>
        <v>41</v>
      </c>
      <c r="T103" s="6" t="str">
        <f t="shared" ca="1" si="10"/>
        <v/>
      </c>
      <c r="U103" s="6" t="str">
        <f t="shared" ca="1" si="11"/>
        <v/>
      </c>
      <c r="V103" t="str">
        <f>IF(R103="","",FRL!H103)</f>
        <v/>
      </c>
    </row>
    <row r="104" spans="1:22" x14ac:dyDescent="0.35">
      <c r="A104" t="str">
        <f>IF(Win!A104="","",Win!A104)</f>
        <v>Si Woo Kim</v>
      </c>
      <c r="B104">
        <f>IF(Win!B104="","",VALUE(Win!B104))</f>
        <v>3.0499999999999999E-2</v>
      </c>
      <c r="C104">
        <f>IF(Win!C104="","",Win!C104)</f>
        <v>33</v>
      </c>
      <c r="D104">
        <f>IF(Win!D104="","",Win!D104)</f>
        <v>24</v>
      </c>
      <c r="E104" s="17" t="str">
        <f t="shared" si="6"/>
        <v/>
      </c>
      <c r="F104" t="str">
        <f t="array" ref="F104">IF(E104="","",RANK(E104, $E$2:$E$241) + COUNTIFS($E$2:$E$241, E104, $D$2:$D$241, "&lt;"&amp;D104) + COUNTIFS($E$2:$E$241, E104, $D$2:$D$241, D104, $A$2:$A$241, "&lt;"&amp;A104))</f>
        <v/>
      </c>
      <c r="G104">
        <f ca="1">IF(Win!F104="","",Win!F104)</f>
        <v>11</v>
      </c>
      <c r="H104" s="6" t="str">
        <f t="shared" ca="1" si="7"/>
        <v/>
      </c>
      <c r="I104" s="6" t="str">
        <f t="shared" ca="1" si="8"/>
        <v/>
      </c>
      <c r="J104" t="str">
        <f>IF(F104="","",Win!H104)</f>
        <v/>
      </c>
      <c r="M104" t="str">
        <f>IF(FRL!A104="","",FRL!A104)</f>
        <v>Si Woo Kim</v>
      </c>
      <c r="N104" t="str">
        <f>IF(FRL!B104="","",FRL!B104)</f>
        <v>1.48%</v>
      </c>
      <c r="O104">
        <f>IF(FRL!C104="","",FRL!C104)</f>
        <v>68</v>
      </c>
      <c r="P104">
        <f>IF(FRL!D104="","",FRL!D104)</f>
        <v>51</v>
      </c>
      <c r="Q104" s="17" t="str">
        <f t="shared" si="9"/>
        <v/>
      </c>
      <c r="R104" t="str">
        <f t="array" ref="R104">IF(Q104="","",RANK(Q104, $Q$2:$Q$241) + COUNTIFS($Q$2:$Q$241, Q104, $P$2:$P$241, "&lt;"&amp;P104) + COUNTIFS($Q$2:$Q$241, Q104, $P$2:$P$241, P104, $M$2:$M$241, "&lt;"&amp;M104))</f>
        <v/>
      </c>
      <c r="S104">
        <f ca="1">IF(FRL!F104="","",FRL!F104)</f>
        <v>59</v>
      </c>
      <c r="T104" s="6" t="str">
        <f t="shared" ca="1" si="10"/>
        <v/>
      </c>
      <c r="U104" s="6" t="str">
        <f t="shared" ca="1" si="11"/>
        <v/>
      </c>
      <c r="V104" t="str">
        <f>IF(R104="","",FRL!H104)</f>
        <v/>
      </c>
    </row>
    <row r="105" spans="1:22" x14ac:dyDescent="0.35">
      <c r="A105" t="str">
        <f>IF(Win!A105="","",Win!A105)</f>
        <v>Steven Fisk</v>
      </c>
      <c r="B105">
        <f>IF(Win!B105="","",VALUE(Win!B105))</f>
        <v>5.4999999999999997E-3</v>
      </c>
      <c r="C105">
        <f>IF(Win!C105="","",Win!C105)</f>
        <v>182</v>
      </c>
      <c r="D105">
        <f>IF(Win!D105="","",Win!D105)</f>
        <v>201</v>
      </c>
      <c r="E105" s="17">
        <f t="shared" si="6"/>
        <v>1E-3</v>
      </c>
      <c r="F105">
        <f t="array" ref="F105">IF(E105="","",RANK(E105, $E$2:$E$241) + COUNTIFS($E$2:$E$241, E105, $D$2:$D$241, "&lt;"&amp;D105) + COUNTIFS($E$2:$E$241, E105, $D$2:$D$241, D105, $A$2:$A$241, "&lt;"&amp;A105))</f>
        <v>12</v>
      </c>
      <c r="G105">
        <f ca="1">IF(Win!F105="","",Win!F105)</f>
        <v>75</v>
      </c>
      <c r="H105" s="6" t="str">
        <f t="shared" ca="1" si="7"/>
        <v/>
      </c>
      <c r="I105" s="6">
        <f t="shared" ca="1" si="8"/>
        <v>-2</v>
      </c>
      <c r="J105" t="str">
        <f ca="1">IF(F105="","",Win!H105)</f>
        <v>Boyle Sports: 125/1, 10pl, 1/5</v>
      </c>
      <c r="M105" t="str">
        <f>IF(FRL!A105="","",FRL!A105)</f>
        <v>Steven Fisk</v>
      </c>
      <c r="N105" t="str">
        <f>IF(FRL!B105="","",FRL!B105)</f>
        <v>0.82%</v>
      </c>
      <c r="O105">
        <f>IF(FRL!C105="","",FRL!C105)</f>
        <v>122</v>
      </c>
      <c r="P105">
        <f>IF(FRL!D105="","",FRL!D105)</f>
        <v>101</v>
      </c>
      <c r="Q105" s="17" t="str">
        <f t="shared" si="9"/>
        <v/>
      </c>
      <c r="R105" t="str">
        <f t="array" ref="R105">IF(Q105="","",RANK(Q105, $Q$2:$Q$241) + COUNTIFS($Q$2:$Q$241, Q105, $P$2:$P$241, "&lt;"&amp;P105) + COUNTIFS($Q$2:$Q$241, Q105, $P$2:$P$241, P105, $M$2:$M$241, "&lt;"&amp;M105))</f>
        <v/>
      </c>
      <c r="S105">
        <f ca="1">IF(FRL!F105="","",FRL!F105)</f>
        <v>80</v>
      </c>
      <c r="T105" s="6" t="str">
        <f t="shared" ca="1" si="10"/>
        <v/>
      </c>
      <c r="U105" s="6" t="str">
        <f t="shared" ca="1" si="11"/>
        <v/>
      </c>
      <c r="V105" t="str">
        <f>IF(R105="","",FRL!H105)</f>
        <v/>
      </c>
    </row>
    <row r="106" spans="1:22" x14ac:dyDescent="0.35">
      <c r="A106" t="str">
        <f>IF(Win!A106="","",Win!A106)</f>
        <v>Sudarshan Yellamaraju</v>
      </c>
      <c r="B106">
        <f>IF(Win!B106="","",VALUE(Win!B106))</f>
        <v>8.0000000000000004E-4</v>
      </c>
      <c r="C106">
        <f>IF(Win!C106="","",Win!C106)</f>
        <v>1250</v>
      </c>
      <c r="D106">
        <f>IF(Win!D106="","",Win!D106)</f>
        <v>1001</v>
      </c>
      <c r="E106" s="17" t="str">
        <f t="shared" si="6"/>
        <v/>
      </c>
      <c r="F106" t="str">
        <f t="array" ref="F106">IF(E106="","",RANK(E106, $E$2:$E$241) + COUNTIFS($E$2:$E$241, E106, $D$2:$D$241, "&lt;"&amp;D106) + COUNTIFS($E$2:$E$241, E106, $D$2:$D$241, D106, $A$2:$A$241, "&lt;"&amp;A106))</f>
        <v/>
      </c>
      <c r="G106">
        <f ca="1">IF(Win!F106="","",Win!F106)</f>
        <v>13</v>
      </c>
      <c r="H106" s="6" t="str">
        <f t="shared" ca="1" si="7"/>
        <v/>
      </c>
      <c r="I106" s="6" t="str">
        <f t="shared" ca="1" si="8"/>
        <v/>
      </c>
      <c r="J106" t="str">
        <f>IF(F106="","",Win!H106)</f>
        <v/>
      </c>
      <c r="M106" t="str">
        <f>IF(FRL!A106="","",FRL!A106)</f>
        <v>Sudarshan Yellamaraju</v>
      </c>
      <c r="N106" t="str">
        <f>IF(FRL!B106="","",FRL!B106)</f>
        <v>0.26%</v>
      </c>
      <c r="O106">
        <f>IF(FRL!C106="","",FRL!C106)</f>
        <v>385</v>
      </c>
      <c r="P106">
        <f>IF(FRL!D106="","",FRL!D106)</f>
        <v>251</v>
      </c>
      <c r="Q106" s="17" t="str">
        <f t="shared" si="9"/>
        <v/>
      </c>
      <c r="R106" t="str">
        <f t="array" ref="R106">IF(Q106="","",RANK(Q106, $Q$2:$Q$241) + COUNTIFS($Q$2:$Q$241, Q106, $P$2:$P$241, "&lt;"&amp;P106) + COUNTIFS($Q$2:$Q$241, Q106, $P$2:$P$241, P106, $M$2:$M$241, "&lt;"&amp;M106))</f>
        <v/>
      </c>
      <c r="S106">
        <f ca="1">IF(FRL!F106="","",FRL!F106)</f>
        <v>29</v>
      </c>
      <c r="T106" s="6" t="str">
        <f t="shared" ca="1" si="10"/>
        <v/>
      </c>
      <c r="U106" s="6" t="str">
        <f t="shared" ca="1" si="11"/>
        <v/>
      </c>
      <c r="V106" t="str">
        <f>IF(R106="","",FRL!H106)</f>
        <v/>
      </c>
    </row>
    <row r="107" spans="1:22" x14ac:dyDescent="0.35">
      <c r="A107" t="str">
        <f>IF(Win!A107="","",Win!A107)</f>
        <v>Taisei Nagasaki</v>
      </c>
      <c r="B107">
        <f>IF(Win!B107="","",VALUE(Win!B107))</f>
        <v>1E-4</v>
      </c>
      <c r="C107">
        <f>IF(Win!C107="","",Win!C107)</f>
        <v>10000</v>
      </c>
      <c r="D107">
        <f>IF(Win!D107="","",Win!D107)</f>
        <v>2001</v>
      </c>
      <c r="E107" s="17" t="str">
        <f t="shared" si="6"/>
        <v/>
      </c>
      <c r="F107" t="str">
        <f t="array" ref="F107">IF(E107="","",RANK(E107, $E$2:$E$241) + COUNTIFS($E$2:$E$241, E107, $D$2:$D$241, "&lt;"&amp;D107) + COUNTIFS($E$2:$E$241, E107, $D$2:$D$241, D107, $A$2:$A$241, "&lt;"&amp;A107))</f>
        <v/>
      </c>
      <c r="G107">
        <f ca="1">IF(Win!F107="","",Win!F107)</f>
        <v>93</v>
      </c>
      <c r="H107" s="6" t="str">
        <f t="shared" ca="1" si="7"/>
        <v/>
      </c>
      <c r="I107" s="6" t="str">
        <f t="shared" ca="1" si="8"/>
        <v/>
      </c>
      <c r="J107" t="str">
        <f>IF(F107="","",Win!H107)</f>
        <v/>
      </c>
      <c r="M107" t="str">
        <f>IF(FRL!A107="","",FRL!A107)</f>
        <v>Taisei Nagasaki</v>
      </c>
      <c r="N107" t="str">
        <f>IF(FRL!B107="","",FRL!B107)</f>
        <v>0.08%</v>
      </c>
      <c r="O107">
        <f>IF(FRL!C107="","",FRL!C107)</f>
        <v>1250</v>
      </c>
      <c r="P107">
        <f>IF(FRL!D107="","",FRL!D107)</f>
        <v>401</v>
      </c>
      <c r="Q107" s="17" t="str">
        <f t="shared" si="9"/>
        <v/>
      </c>
      <c r="R107" t="str">
        <f t="array" ref="R107">IF(Q107="","",RANK(Q107, $Q$2:$Q$241) + COUNTIFS($Q$2:$Q$241, Q107, $P$2:$P$241, "&lt;"&amp;P107) + COUNTIFS($Q$2:$Q$241, Q107, $P$2:$P$241, P107, $M$2:$M$241, "&lt;"&amp;M107))</f>
        <v/>
      </c>
      <c r="S107">
        <f ca="1">IF(FRL!F107="","",FRL!F107)</f>
        <v>112</v>
      </c>
      <c r="T107" s="6" t="str">
        <f t="shared" ca="1" si="10"/>
        <v/>
      </c>
      <c r="U107" s="6" t="str">
        <f t="shared" ca="1" si="11"/>
        <v/>
      </c>
      <c r="V107" t="str">
        <f>IF(R107="","",FRL!H107)</f>
        <v/>
      </c>
    </row>
    <row r="108" spans="1:22" x14ac:dyDescent="0.35">
      <c r="A108" t="str">
        <f>IF(Win!A108="","",Win!A108)</f>
        <v>Takumi Kanaya</v>
      </c>
      <c r="B108">
        <f>IF(Win!B108="","",VALUE(Win!B108))</f>
        <v>7.7000000000000002E-3</v>
      </c>
      <c r="C108">
        <f>IF(Win!C108="","",Win!C108)</f>
        <v>130</v>
      </c>
      <c r="D108">
        <f>IF(Win!D108="","",Win!D108)</f>
        <v>111</v>
      </c>
      <c r="E108" s="17" t="str">
        <f t="shared" si="6"/>
        <v/>
      </c>
      <c r="F108" t="str">
        <f t="array" ref="F108">IF(E108="","",RANK(E108, $E$2:$E$241) + COUNTIFS($E$2:$E$241, E108, $D$2:$D$241, "&lt;"&amp;D108) + COUNTIFS($E$2:$E$241, E108, $D$2:$D$241, D108, $A$2:$A$241, "&lt;"&amp;A108))</f>
        <v/>
      </c>
      <c r="G108">
        <f ca="1">IF(Win!F108="","",Win!F108)</f>
        <v>31</v>
      </c>
      <c r="H108" s="6" t="str">
        <f t="shared" ca="1" si="7"/>
        <v/>
      </c>
      <c r="I108" s="6" t="str">
        <f t="shared" ca="1" si="8"/>
        <v/>
      </c>
      <c r="J108" t="str">
        <f>IF(F108="","",Win!H108)</f>
        <v/>
      </c>
      <c r="M108" t="str">
        <f>IF(FRL!A108="","",FRL!A108)</f>
        <v>Takumi Kanaya</v>
      </c>
      <c r="N108" t="str">
        <f>IF(FRL!B108="","",FRL!B108)</f>
        <v>1.03%</v>
      </c>
      <c r="O108">
        <f>IF(FRL!C108="","",FRL!C108)</f>
        <v>97</v>
      </c>
      <c r="P108">
        <f>IF(FRL!D108="","",FRL!D108)</f>
        <v>81</v>
      </c>
      <c r="Q108" s="17" t="str">
        <f t="shared" si="9"/>
        <v/>
      </c>
      <c r="R108" t="str">
        <f t="array" ref="R108">IF(Q108="","",RANK(Q108, $Q$2:$Q$241) + COUNTIFS($Q$2:$Q$241, Q108, $P$2:$P$241, "&lt;"&amp;P108) + COUNTIFS($Q$2:$Q$241, Q108, $P$2:$P$241, P108, $M$2:$M$241, "&lt;"&amp;M108))</f>
        <v/>
      </c>
      <c r="S108">
        <f ca="1">IF(FRL!F108="","",FRL!F108)</f>
        <v>17</v>
      </c>
      <c r="T108" s="6" t="str">
        <f t="shared" ca="1" si="10"/>
        <v/>
      </c>
      <c r="U108" s="6" t="str">
        <f t="shared" ca="1" si="11"/>
        <v/>
      </c>
      <c r="V108" t="str">
        <f>IF(R108="","",FRL!H108)</f>
        <v/>
      </c>
    </row>
    <row r="109" spans="1:22" x14ac:dyDescent="0.35">
      <c r="A109" t="str">
        <f>IF(Win!A109="","",Win!A109)</f>
        <v>Taylor Pendrith</v>
      </c>
      <c r="B109">
        <f>IF(Win!B109="","",VALUE(Win!B109))</f>
        <v>1.41E-2</v>
      </c>
      <c r="C109">
        <f>IF(Win!C109="","",Win!C109)</f>
        <v>71</v>
      </c>
      <c r="D109">
        <f>IF(Win!D109="","",Win!D109)</f>
        <v>61</v>
      </c>
      <c r="E109" s="17" t="str">
        <f t="shared" si="6"/>
        <v/>
      </c>
      <c r="F109" t="str">
        <f t="array" ref="F109">IF(E109="","",RANK(E109, $E$2:$E$241) + COUNTIFS($E$2:$E$241, E109, $D$2:$D$241, "&lt;"&amp;D109) + COUNTIFS($E$2:$E$241, E109, $D$2:$D$241, D109, $A$2:$A$241, "&lt;"&amp;A109))</f>
        <v/>
      </c>
      <c r="G109">
        <f ca="1">IF(Win!F109="","",Win!F109)</f>
        <v>6</v>
      </c>
      <c r="H109" s="6" t="str">
        <f t="shared" ca="1" si="7"/>
        <v/>
      </c>
      <c r="I109" s="6" t="str">
        <f t="shared" ca="1" si="8"/>
        <v/>
      </c>
      <c r="J109" t="str">
        <f>IF(F109="","",Win!H109)</f>
        <v/>
      </c>
      <c r="M109" t="str">
        <f>IF(FRL!A109="","",FRL!A109)</f>
        <v>Taylor Pendrith</v>
      </c>
      <c r="N109" t="str">
        <f>IF(FRL!B109="","",FRL!B109)</f>
        <v>1.41%</v>
      </c>
      <c r="O109">
        <f>IF(FRL!C109="","",FRL!C109)</f>
        <v>71</v>
      </c>
      <c r="P109">
        <f>IF(FRL!D109="","",FRL!D109)</f>
        <v>67</v>
      </c>
      <c r="Q109" s="17" t="str">
        <f t="shared" si="9"/>
        <v/>
      </c>
      <c r="R109" t="str">
        <f t="array" ref="R109">IF(Q109="","",RANK(Q109, $Q$2:$Q$241) + COUNTIFS($Q$2:$Q$241, Q109, $P$2:$P$241, "&lt;"&amp;P109) + COUNTIFS($Q$2:$Q$241, Q109, $P$2:$P$241, P109, $M$2:$M$241, "&lt;"&amp;M109))</f>
        <v/>
      </c>
      <c r="S109">
        <f ca="1">IF(FRL!F109="","",FRL!F109)</f>
        <v>59</v>
      </c>
      <c r="T109" s="6" t="str">
        <f t="shared" ca="1" si="10"/>
        <v/>
      </c>
      <c r="U109" s="6" t="str">
        <f t="shared" ca="1" si="11"/>
        <v/>
      </c>
      <c r="V109" t="str">
        <f>IF(R109="","",FRL!H109)</f>
        <v/>
      </c>
    </row>
    <row r="110" spans="1:22" x14ac:dyDescent="0.35">
      <c r="A110" t="str">
        <f>IF(Win!A110="","",Win!A110)</f>
        <v>Tom Hoge</v>
      </c>
      <c r="B110">
        <f>IF(Win!B110="","",VALUE(Win!B110))</f>
        <v>2.8999999999999998E-3</v>
      </c>
      <c r="C110">
        <f>IF(Win!C110="","",Win!C110)</f>
        <v>345</v>
      </c>
      <c r="D110">
        <f>IF(Win!D110="","",Win!D110)</f>
        <v>181</v>
      </c>
      <c r="E110" s="17" t="str">
        <f t="shared" si="6"/>
        <v/>
      </c>
      <c r="F110" t="str">
        <f t="array" ref="F110">IF(E110="","",RANK(E110, $E$2:$E$241) + COUNTIFS($E$2:$E$241, E110, $D$2:$D$241, "&lt;"&amp;D110) + COUNTIFS($E$2:$E$241, E110, $D$2:$D$241, D110, $A$2:$A$241, "&lt;"&amp;A110))</f>
        <v/>
      </c>
      <c r="G110">
        <f ca="1">IF(Win!F110="","",Win!F110)</f>
        <v>40</v>
      </c>
      <c r="H110" s="6" t="str">
        <f t="shared" ca="1" si="7"/>
        <v/>
      </c>
      <c r="I110" s="6" t="str">
        <f t="shared" ca="1" si="8"/>
        <v/>
      </c>
      <c r="J110" t="str">
        <f>IF(F110="","",Win!H110)</f>
        <v/>
      </c>
      <c r="M110" t="str">
        <f>IF(FRL!A110="","",FRL!A110)</f>
        <v>Tom Hoge</v>
      </c>
      <c r="N110" t="str">
        <f>IF(FRL!B110="","",FRL!B110)</f>
        <v>0.47%</v>
      </c>
      <c r="O110">
        <f>IF(FRL!C110="","",FRL!C110)</f>
        <v>213</v>
      </c>
      <c r="P110">
        <f>IF(FRL!D110="","",FRL!D110)</f>
        <v>126</v>
      </c>
      <c r="Q110" s="17" t="str">
        <f t="shared" si="9"/>
        <v/>
      </c>
      <c r="R110" t="str">
        <f t="array" ref="R110">IF(Q110="","",RANK(Q110, $Q$2:$Q$241) + COUNTIFS($Q$2:$Q$241, Q110, $P$2:$P$241, "&lt;"&amp;P110) + COUNTIFS($Q$2:$Q$241, Q110, $P$2:$P$241, P110, $M$2:$M$241, "&lt;"&amp;M110))</f>
        <v/>
      </c>
      <c r="S110">
        <f ca="1">IF(FRL!F110="","",FRL!F110)</f>
        <v>59</v>
      </c>
      <c r="T110" s="6" t="str">
        <f t="shared" ca="1" si="10"/>
        <v/>
      </c>
      <c r="U110" s="6" t="str">
        <f t="shared" ca="1" si="11"/>
        <v/>
      </c>
      <c r="V110" t="str">
        <f>IF(R110="","",FRL!H110)</f>
        <v/>
      </c>
    </row>
    <row r="111" spans="1:22" x14ac:dyDescent="0.35">
      <c r="A111" t="str">
        <f>IF(Win!A111="","",Win!A111)</f>
        <v>Tom Kim</v>
      </c>
      <c r="B111">
        <f>IF(Win!B111="","",VALUE(Win!B111))</f>
        <v>6.6E-3</v>
      </c>
      <c r="C111">
        <f>IF(Win!C111="","",Win!C111)</f>
        <v>152</v>
      </c>
      <c r="D111">
        <f>IF(Win!D111="","",Win!D111)</f>
        <v>101</v>
      </c>
      <c r="E111" s="17" t="str">
        <f t="shared" si="6"/>
        <v/>
      </c>
      <c r="F111" t="str">
        <f t="array" ref="F111">IF(E111="","",RANK(E111, $E$2:$E$241) + COUNTIFS($E$2:$E$241, E111, $D$2:$D$241, "&lt;"&amp;D111) + COUNTIFS($E$2:$E$241, E111, $D$2:$D$241, D111, $A$2:$A$241, "&lt;"&amp;A111))</f>
        <v/>
      </c>
      <c r="G111">
        <f ca="1">IF(Win!F111="","",Win!F111)</f>
        <v>61</v>
      </c>
      <c r="H111" s="6" t="str">
        <f t="shared" ca="1" si="7"/>
        <v/>
      </c>
      <c r="I111" s="6" t="str">
        <f t="shared" ca="1" si="8"/>
        <v/>
      </c>
      <c r="J111" t="str">
        <f>IF(F111="","",Win!H111)</f>
        <v/>
      </c>
      <c r="M111" t="str">
        <f>IF(FRL!A111="","",FRL!A111)</f>
        <v>Tom Kim</v>
      </c>
      <c r="N111" t="str">
        <f>IF(FRL!B111="","",FRL!B111)</f>
        <v>0.99%</v>
      </c>
      <c r="O111">
        <f>IF(FRL!C111="","",FRL!C111)</f>
        <v>101</v>
      </c>
      <c r="P111">
        <f>IF(FRL!D111="","",FRL!D111)</f>
        <v>81</v>
      </c>
      <c r="Q111" s="17" t="str">
        <f t="shared" si="9"/>
        <v/>
      </c>
      <c r="R111" t="str">
        <f t="array" ref="R111">IF(Q111="","",RANK(Q111, $Q$2:$Q$241) + COUNTIFS($Q$2:$Q$241, Q111, $P$2:$P$241, "&lt;"&amp;P111) + COUNTIFS($Q$2:$Q$241, Q111, $P$2:$P$241, P111, $M$2:$M$241, "&lt;"&amp;M111))</f>
        <v/>
      </c>
      <c r="S111">
        <f ca="1">IF(FRL!F111="","",FRL!F111)</f>
        <v>59</v>
      </c>
      <c r="T111" s="6" t="str">
        <f t="shared" ca="1" si="10"/>
        <v/>
      </c>
      <c r="U111" s="6" t="str">
        <f t="shared" ca="1" si="11"/>
        <v/>
      </c>
      <c r="V111" t="str">
        <f>IF(R111="","",FRL!H111)</f>
        <v/>
      </c>
    </row>
    <row r="112" spans="1:22" x14ac:dyDescent="0.35">
      <c r="A112" t="str">
        <f>IF(Win!A112="","",Win!A112)</f>
        <v>Tony Finau</v>
      </c>
      <c r="B112">
        <f>IF(Win!B112="","",VALUE(Win!B112))</f>
        <v>6.7999999999999996E-3</v>
      </c>
      <c r="C112">
        <f>IF(Win!C112="","",Win!C112)</f>
        <v>147</v>
      </c>
      <c r="D112">
        <f>IF(Win!D112="","",Win!D112)</f>
        <v>116</v>
      </c>
      <c r="E112" s="17" t="str">
        <f t="shared" si="6"/>
        <v/>
      </c>
      <c r="F112" t="str">
        <f t="array" ref="F112">IF(E112="","",RANK(E112, $E$2:$E$241) + COUNTIFS($E$2:$E$241, E112, $D$2:$D$241, "&lt;"&amp;D112) + COUNTIFS($E$2:$E$241, E112, $D$2:$D$241, D112, $A$2:$A$241, "&lt;"&amp;A112))</f>
        <v/>
      </c>
      <c r="G112">
        <f ca="1">IF(Win!F112="","",Win!F112)</f>
        <v>109</v>
      </c>
      <c r="H112" s="6" t="str">
        <f t="shared" ca="1" si="7"/>
        <v/>
      </c>
      <c r="I112" s="6" t="str">
        <f t="shared" ca="1" si="8"/>
        <v/>
      </c>
      <c r="J112" t="str">
        <f>IF(F112="","",Win!H112)</f>
        <v/>
      </c>
      <c r="M112" t="str">
        <f>IF(FRL!A112="","",FRL!A112)</f>
        <v>Tony Finau</v>
      </c>
      <c r="N112" t="str">
        <f>IF(FRL!B112="","",FRL!B112)</f>
        <v>0.70%</v>
      </c>
      <c r="O112">
        <f>IF(FRL!C112="","",FRL!C112)</f>
        <v>143</v>
      </c>
      <c r="P112">
        <f>IF(FRL!D112="","",FRL!D112)</f>
        <v>91</v>
      </c>
      <c r="Q112" s="17" t="str">
        <f t="shared" si="9"/>
        <v/>
      </c>
      <c r="R112" t="str">
        <f t="array" ref="R112">IF(Q112="","",RANK(Q112, $Q$2:$Q$241) + COUNTIFS($Q$2:$Q$241, Q112, $P$2:$P$241, "&lt;"&amp;P112) + COUNTIFS($Q$2:$Q$241, Q112, $P$2:$P$241, P112, $M$2:$M$241, "&lt;"&amp;M112))</f>
        <v/>
      </c>
      <c r="S112">
        <f ca="1">IF(FRL!F112="","",FRL!F112)</f>
        <v>112</v>
      </c>
      <c r="T112" s="6" t="str">
        <f t="shared" ca="1" si="10"/>
        <v/>
      </c>
      <c r="U112" s="6" t="str">
        <f t="shared" ca="1" si="11"/>
        <v/>
      </c>
      <c r="V112" t="str">
        <f>IF(R112="","",FRL!H112)</f>
        <v/>
      </c>
    </row>
    <row r="113" spans="1:22" x14ac:dyDescent="0.35">
      <c r="A113" t="str">
        <f>IF(Win!A113="","",Win!A113)</f>
        <v>Vijay Singh</v>
      </c>
      <c r="B113">
        <f>IF(Win!B113="","",VALUE(Win!B113))</f>
        <v>4.0000000000000002E-4</v>
      </c>
      <c r="C113">
        <f>IF(Win!C113="","",Win!C113)</f>
        <v>2500</v>
      </c>
      <c r="D113">
        <f>IF(Win!D113="","",Win!D113)</f>
        <v>2001</v>
      </c>
      <c r="E113" s="17" t="str">
        <f t="shared" si="6"/>
        <v/>
      </c>
      <c r="F113" t="str">
        <f t="array" ref="F113">IF(E113="","",RANK(E113, $E$2:$E$241) + COUNTIFS($E$2:$E$241, E113, $D$2:$D$241, "&lt;"&amp;D113) + COUNTIFS($E$2:$E$241, E113, $D$2:$D$241, D113, $A$2:$A$241, "&lt;"&amp;A113))</f>
        <v/>
      </c>
      <c r="G113">
        <f ca="1">IF(Win!F113="","",Win!F113)</f>
        <v>40</v>
      </c>
      <c r="H113" s="6" t="str">
        <f t="shared" ca="1" si="7"/>
        <v/>
      </c>
      <c r="I113" s="6" t="str">
        <f t="shared" ca="1" si="8"/>
        <v/>
      </c>
      <c r="J113" t="str">
        <f>IF(F113="","",Win!H113)</f>
        <v/>
      </c>
      <c r="M113" t="str">
        <f>IF(FRL!A113="","",FRL!A113)</f>
        <v>Vijay Singh</v>
      </c>
      <c r="N113" t="str">
        <f>IF(FRL!B113="","",FRL!B113)</f>
        <v>0.19%</v>
      </c>
      <c r="O113">
        <f>IF(FRL!C113="","",FRL!C113)</f>
        <v>526</v>
      </c>
      <c r="P113">
        <f>IF(FRL!D113="","",FRL!D113)</f>
        <v>401</v>
      </c>
      <c r="Q113" s="17" t="str">
        <f t="shared" si="9"/>
        <v/>
      </c>
      <c r="R113" t="str">
        <f t="array" ref="R113">IF(Q113="","",RANK(Q113, $Q$2:$Q$241) + COUNTIFS($Q$2:$Q$241, Q113, $P$2:$P$241, "&lt;"&amp;P113) + COUNTIFS($Q$2:$Q$241, Q113, $P$2:$P$241, P113, $M$2:$M$241, "&lt;"&amp;M113))</f>
        <v/>
      </c>
      <c r="S113">
        <f ca="1">IF(FRL!F113="","",FRL!F113)</f>
        <v>41</v>
      </c>
      <c r="T113" s="6" t="str">
        <f t="shared" ca="1" si="10"/>
        <v/>
      </c>
      <c r="U113" s="6" t="str">
        <f t="shared" ca="1" si="11"/>
        <v/>
      </c>
      <c r="V113" t="str">
        <f>IF(R113="","",FRL!H113)</f>
        <v/>
      </c>
    </row>
    <row r="114" spans="1:22" x14ac:dyDescent="0.35">
      <c r="A114" t="str">
        <f>IF(Win!A114="","",Win!A114)</f>
        <v>Vince Whaley</v>
      </c>
      <c r="B114">
        <f>IF(Win!B114="","",VALUE(Win!B114))</f>
        <v>1.0500000000000001E-2</v>
      </c>
      <c r="C114">
        <f>IF(Win!C114="","",Win!C114)</f>
        <v>95</v>
      </c>
      <c r="D114">
        <f>IF(Win!D114="","",Win!D114)</f>
        <v>111</v>
      </c>
      <c r="E114" s="17">
        <f t="shared" si="6"/>
        <v>2E-3</v>
      </c>
      <c r="F114">
        <f t="array" ref="F114">IF(E114="","",RANK(E114, $E$2:$E$241) + COUNTIFS($E$2:$E$241, E114, $D$2:$D$241, "&lt;"&amp;D114) + COUNTIFS($E$2:$E$241, E114, $D$2:$D$241, D114, $A$2:$A$241, "&lt;"&amp;A114))</f>
        <v>6</v>
      </c>
      <c r="G114">
        <f ca="1">IF(Win!F114="","",Win!F114)</f>
        <v>40</v>
      </c>
      <c r="H114" s="6" t="str">
        <f t="shared" ca="1" si="7"/>
        <v/>
      </c>
      <c r="I114" s="6">
        <f t="shared" ca="1" si="8"/>
        <v>-2</v>
      </c>
      <c r="J114" t="str">
        <f ca="1">IF(F114="","",Win!H114)</f>
        <v>Boyle Sports: 70/1, 10pl, 1/5</v>
      </c>
      <c r="M114" t="str">
        <f>IF(FRL!A114="","",FRL!A114)</f>
        <v>Vince Whaley</v>
      </c>
      <c r="N114" t="str">
        <f>IF(FRL!B114="","",FRL!B114)</f>
        <v>0.83%</v>
      </c>
      <c r="O114">
        <f>IF(FRL!C114="","",FRL!C114)</f>
        <v>120</v>
      </c>
      <c r="P114">
        <f>IF(FRL!D114="","",FRL!D114)</f>
        <v>101</v>
      </c>
      <c r="Q114" s="17" t="str">
        <f t="shared" si="9"/>
        <v/>
      </c>
      <c r="R114" t="str">
        <f t="array" ref="R114">IF(Q114="","",RANK(Q114, $Q$2:$Q$241) + COUNTIFS($Q$2:$Q$241, Q114, $P$2:$P$241, "&lt;"&amp;P114) + COUNTIFS($Q$2:$Q$241, Q114, $P$2:$P$241, P114, $M$2:$M$241, "&lt;"&amp;M114))</f>
        <v/>
      </c>
      <c r="S114">
        <f ca="1">IF(FRL!F114="","",FRL!F114)</f>
        <v>29</v>
      </c>
      <c r="T114" s="6" t="str">
        <f t="shared" ca="1" si="10"/>
        <v/>
      </c>
      <c r="U114" s="6" t="str">
        <f t="shared" ca="1" si="11"/>
        <v/>
      </c>
      <c r="V114" t="str">
        <f>IF(R114="","",FRL!H114)</f>
        <v/>
      </c>
    </row>
    <row r="115" spans="1:22" x14ac:dyDescent="0.35">
      <c r="A115" t="str">
        <f>IF(Win!A115="","",Win!A115)</f>
        <v>Webb Simpson</v>
      </c>
      <c r="B115">
        <f>IF(Win!B115="","",VALUE(Win!B115))</f>
        <v>9.2999999999999992E-3</v>
      </c>
      <c r="C115">
        <f>IF(Win!C115="","",Win!C115)</f>
        <v>108</v>
      </c>
      <c r="D115">
        <f>IF(Win!D115="","",Win!D115)</f>
        <v>111</v>
      </c>
      <c r="E115" s="17" t="str">
        <f t="shared" si="6"/>
        <v/>
      </c>
      <c r="F115" t="str">
        <f t="array" ref="F115">IF(E115="","",RANK(E115, $E$2:$E$241) + COUNTIFS($E$2:$E$241, E115, $D$2:$D$241, "&lt;"&amp;D115) + COUNTIFS($E$2:$E$241, E115, $D$2:$D$241, D115, $A$2:$A$241, "&lt;"&amp;A115))</f>
        <v/>
      </c>
      <c r="G115">
        <f ca="1">IF(Win!F115="","",Win!F115)</f>
        <v>55</v>
      </c>
      <c r="H115" s="6" t="str">
        <f t="shared" ca="1" si="7"/>
        <v/>
      </c>
      <c r="I115" s="6" t="str">
        <f t="shared" ca="1" si="8"/>
        <v/>
      </c>
      <c r="J115" t="str">
        <f>IF(F115="","",Win!H115)</f>
        <v/>
      </c>
      <c r="M115" t="str">
        <f>IF(FRL!A115="","",FRL!A115)</f>
        <v>Webb Simpson</v>
      </c>
      <c r="N115" t="str">
        <f>IF(FRL!B115="","",FRL!B115)</f>
        <v>0.78%</v>
      </c>
      <c r="O115">
        <f>IF(FRL!C115="","",FRL!C115)</f>
        <v>128</v>
      </c>
      <c r="P115">
        <f>IF(FRL!D115="","",FRL!D115)</f>
        <v>101</v>
      </c>
      <c r="Q115" s="17" t="str">
        <f t="shared" si="9"/>
        <v/>
      </c>
      <c r="R115" t="str">
        <f t="array" ref="R115">IF(Q115="","",RANK(Q115, $Q$2:$Q$241) + COUNTIFS($Q$2:$Q$241, Q115, $P$2:$P$241, "&lt;"&amp;P115) + COUNTIFS($Q$2:$Q$241, Q115, $P$2:$P$241, P115, $M$2:$M$241, "&lt;"&amp;M115))</f>
        <v/>
      </c>
      <c r="S115">
        <f ca="1">IF(FRL!F115="","",FRL!F115)</f>
        <v>80</v>
      </c>
      <c r="T115" s="6" t="str">
        <f t="shared" ca="1" si="10"/>
        <v/>
      </c>
      <c r="U115" s="6" t="str">
        <f t="shared" ca="1" si="11"/>
        <v/>
      </c>
      <c r="V115" t="str">
        <f>IF(R115="","",FRL!H115)</f>
        <v/>
      </c>
    </row>
    <row r="116" spans="1:22" x14ac:dyDescent="0.35">
      <c r="A116" t="str">
        <f>IF(Win!A116="","",Win!A116)</f>
        <v>William Mouw</v>
      </c>
      <c r="B116">
        <f>IF(Win!B116="","",VALUE(Win!B116))</f>
        <v>9.5999999999999992E-3</v>
      </c>
      <c r="C116">
        <f>IF(Win!C116="","",Win!C116)</f>
        <v>104</v>
      </c>
      <c r="D116">
        <f>IF(Win!D116="","",Win!D116)</f>
        <v>141</v>
      </c>
      <c r="E116" s="17">
        <f t="shared" si="6"/>
        <v>3.0000000000000001E-3</v>
      </c>
      <c r="F116">
        <f t="array" ref="F116">IF(E116="","",RANK(E116, $E$2:$E$241) + COUNTIFS($E$2:$E$241, E116, $D$2:$D$241, "&lt;"&amp;D116) + COUNTIFS($E$2:$E$241, E116, $D$2:$D$241, D116, $A$2:$A$241, "&lt;"&amp;A116))</f>
        <v>4</v>
      </c>
      <c r="G116">
        <f ca="1">IF(Win!F116="","",Win!F116)</f>
        <v>71</v>
      </c>
      <c r="H116" s="6" t="str">
        <f t="shared" ca="1" si="7"/>
        <v/>
      </c>
      <c r="I116" s="6">
        <f t="shared" ca="1" si="8"/>
        <v>-2</v>
      </c>
      <c r="J116" t="str">
        <f ca="1">IF(F116="","",Win!H116)</f>
        <v>Spreadex: 140/1, 6pl, 1/5</v>
      </c>
      <c r="M116" t="str">
        <f>IF(FRL!A116="","",FRL!A116)</f>
        <v>William Mouw</v>
      </c>
      <c r="N116" t="str">
        <f>IF(FRL!B116="","",FRL!B116)</f>
        <v>1.14%</v>
      </c>
      <c r="O116">
        <f>IF(FRL!C116="","",FRL!C116)</f>
        <v>88</v>
      </c>
      <c r="P116">
        <f>IF(FRL!D116="","",FRL!D116)</f>
        <v>101</v>
      </c>
      <c r="Q116" s="17">
        <f t="shared" si="9"/>
        <v>2E-3</v>
      </c>
      <c r="R116">
        <f t="array" ref="R116">IF(Q116="","",RANK(Q116, $Q$2:$Q$241) + COUNTIFS($Q$2:$Q$241, Q116, $P$2:$P$241, "&lt;"&amp;P116) + COUNTIFS($Q$2:$Q$241, Q116, $P$2:$P$241, P116, $M$2:$M$241, "&lt;"&amp;M116))</f>
        <v>1</v>
      </c>
      <c r="S116">
        <f ca="1">IF(FRL!F116="","",FRL!F116)</f>
        <v>80</v>
      </c>
      <c r="T116" s="6">
        <f t="shared" ca="1" si="10"/>
        <v>-2</v>
      </c>
      <c r="U116" s="6">
        <f t="shared" ca="1" si="11"/>
        <v>-2</v>
      </c>
      <c r="V116" t="str">
        <f ca="1">IF(R116="","",FRL!H116)</f>
        <v>Bet365: 100/1, 5pl, 1/5</v>
      </c>
    </row>
    <row r="117" spans="1:22" x14ac:dyDescent="0.35">
      <c r="A117" t="str">
        <f>IF(Win!A117="","",Win!A117)</f>
        <v>Yuta Sugiura</v>
      </c>
      <c r="B117">
        <f>IF(Win!B117="","",VALUE(Win!B117))</f>
        <v>8.9999999999999998E-4</v>
      </c>
      <c r="C117">
        <f>IF(Win!C117="","",Win!C117)</f>
        <v>1111</v>
      </c>
      <c r="D117">
        <f>IF(Win!D117="","",Win!D117)</f>
        <v>1001</v>
      </c>
      <c r="E117" s="17" t="str">
        <f t="shared" si="6"/>
        <v/>
      </c>
      <c r="F117" t="str">
        <f t="array" ref="F117">IF(E117="","",RANK(E117, $E$2:$E$241) + COUNTIFS($E$2:$E$241, E117, $D$2:$D$241, "&lt;"&amp;D117) + COUNTIFS($E$2:$E$241, E117, $D$2:$D$241, D117, $A$2:$A$241, "&lt;"&amp;A117))</f>
        <v/>
      </c>
      <c r="G117">
        <f ca="1">IF(Win!F117="","",Win!F117)</f>
        <v>75</v>
      </c>
      <c r="H117" s="6" t="str">
        <f t="shared" ca="1" si="7"/>
        <v/>
      </c>
      <c r="I117" s="6" t="str">
        <f t="shared" ca="1" si="8"/>
        <v/>
      </c>
      <c r="J117" t="str">
        <f>IF(F117="","",Win!H117)</f>
        <v/>
      </c>
      <c r="M117" t="str">
        <f>IF(FRL!A117="","",FRL!A117)</f>
        <v>Yuta Sugiura</v>
      </c>
      <c r="N117" t="str">
        <f>IF(FRL!B117="","",FRL!B117)</f>
        <v>0.40%</v>
      </c>
      <c r="O117">
        <f>IF(FRL!C117="","",FRL!C117)</f>
        <v>250</v>
      </c>
      <c r="P117">
        <f>IF(FRL!D117="","",FRL!D117)</f>
        <v>251</v>
      </c>
      <c r="Q117" s="17" t="str">
        <f t="shared" si="9"/>
        <v/>
      </c>
      <c r="R117" t="str">
        <f t="array" ref="R117">IF(Q117="","",RANK(Q117, $Q$2:$Q$241) + COUNTIFS($Q$2:$Q$241, Q117, $P$2:$P$241, "&lt;"&amp;P117) + COUNTIFS($Q$2:$Q$241, Q117, $P$2:$P$241, P117, $M$2:$M$241, "&lt;"&amp;M117))</f>
        <v/>
      </c>
      <c r="S117">
        <f ca="1">IF(FRL!F117="","",FRL!F117)</f>
        <v>59</v>
      </c>
      <c r="T117" s="6" t="str">
        <f t="shared" ca="1" si="10"/>
        <v/>
      </c>
      <c r="U117" s="6" t="str">
        <f t="shared" ca="1" si="11"/>
        <v/>
      </c>
      <c r="V117" t="str">
        <f>IF(R117="","",FRL!H117)</f>
        <v/>
      </c>
    </row>
    <row r="118" spans="1:22" x14ac:dyDescent="0.35">
      <c r="A118" t="str">
        <f>IF(Win!A118="","",Win!A118)</f>
        <v>Zac Blair</v>
      </c>
      <c r="B118">
        <f>IF(Win!B118="","",VALUE(Win!B118))</f>
        <v>4.4999999999999997E-3</v>
      </c>
      <c r="C118">
        <f>IF(Win!C118="","",Win!C118)</f>
        <v>222</v>
      </c>
      <c r="D118">
        <f>IF(Win!D118="","",Win!D118)</f>
        <v>126</v>
      </c>
      <c r="E118" s="17" t="str">
        <f t="shared" si="6"/>
        <v/>
      </c>
      <c r="F118" t="str">
        <f t="array" ref="F118">IF(E118="","",RANK(E118, $E$2:$E$241) + COUNTIFS($E$2:$E$241, E118, $D$2:$D$241, "&lt;"&amp;D118) + COUNTIFS($E$2:$E$241, E118, $D$2:$D$241, D118, $A$2:$A$241, "&lt;"&amp;A118))</f>
        <v/>
      </c>
      <c r="G118">
        <f ca="1">IF(Win!F118="","",Win!F118)</f>
        <v>50</v>
      </c>
      <c r="H118" s="6" t="str">
        <f t="shared" ca="1" si="7"/>
        <v/>
      </c>
      <c r="I118" s="6" t="str">
        <f t="shared" ca="1" si="8"/>
        <v/>
      </c>
      <c r="J118" t="str">
        <f>IF(F118="","",Win!H118)</f>
        <v/>
      </c>
      <c r="M118" t="str">
        <f>IF(FRL!A118="","",FRL!A118)</f>
        <v>Zac Blair</v>
      </c>
      <c r="N118" t="str">
        <f>IF(FRL!B118="","",FRL!B118)</f>
        <v>0.62%</v>
      </c>
      <c r="O118">
        <f>IF(FRL!C118="","",FRL!C118)</f>
        <v>161</v>
      </c>
      <c r="P118">
        <f>IF(FRL!D118="","",FRL!D118)</f>
        <v>111</v>
      </c>
      <c r="Q118" s="17" t="str">
        <f t="shared" si="9"/>
        <v/>
      </c>
      <c r="R118" t="str">
        <f t="array" ref="R118">IF(Q118="","",RANK(Q118, $Q$2:$Q$241) + COUNTIFS($Q$2:$Q$241, Q118, $P$2:$P$241, "&lt;"&amp;P118) + COUNTIFS($Q$2:$Q$241, Q118, $P$2:$P$241, P118, $M$2:$M$241, "&lt;"&amp;M118))</f>
        <v/>
      </c>
      <c r="S118">
        <f ca="1">IF(FRL!F118="","",FRL!F118)</f>
        <v>41</v>
      </c>
      <c r="T118" s="6" t="str">
        <f t="shared" ca="1" si="10"/>
        <v/>
      </c>
      <c r="U118" s="6" t="str">
        <f t="shared" ca="1" si="11"/>
        <v/>
      </c>
      <c r="V118" t="str">
        <f>IF(R118="","",FRL!H118)</f>
        <v/>
      </c>
    </row>
    <row r="119" spans="1:22" x14ac:dyDescent="0.35">
      <c r="A119" t="str">
        <f>IF(Win!A119="","",Win!A119)</f>
        <v>Zach Bauchou</v>
      </c>
      <c r="B119">
        <f>IF(Win!B119="","",VALUE(Win!B119))</f>
        <v>1.1999999999999999E-3</v>
      </c>
      <c r="C119">
        <f>IF(Win!C119="","",Win!C119)</f>
        <v>833</v>
      </c>
      <c r="D119">
        <f>IF(Win!D119="","",Win!D119)</f>
        <v>751</v>
      </c>
      <c r="E119" s="17" t="str">
        <f t="shared" si="6"/>
        <v/>
      </c>
      <c r="F119" t="str">
        <f t="array" ref="F119">IF(E119="","",RANK(E119, $E$2:$E$241) + COUNTIFS($E$2:$E$241, E119, $D$2:$D$241, "&lt;"&amp;D119) + COUNTIFS($E$2:$E$241, E119, $D$2:$D$241, D119, $A$2:$A$241, "&lt;"&amp;A119))</f>
        <v/>
      </c>
      <c r="G119">
        <f ca="1">IF(Win!F119="","",Win!F119)</f>
        <v>70</v>
      </c>
      <c r="H119" s="6" t="str">
        <f t="shared" ca="1" si="7"/>
        <v/>
      </c>
      <c r="I119" s="6" t="str">
        <f t="shared" ca="1" si="8"/>
        <v/>
      </c>
      <c r="J119" t="str">
        <f>IF(F119="","",Win!H119)</f>
        <v/>
      </c>
      <c r="M119" t="str">
        <f>IF(FRL!A119="","",FRL!A119)</f>
        <v>Zach Bauchou</v>
      </c>
      <c r="N119" t="str">
        <f>IF(FRL!B119="","",FRL!B119)</f>
        <v>0.35%</v>
      </c>
      <c r="O119">
        <f>IF(FRL!C119="","",FRL!C119)</f>
        <v>286</v>
      </c>
      <c r="P119">
        <f>IF(FRL!D119="","",FRL!D119)</f>
        <v>226</v>
      </c>
      <c r="Q119" s="17" t="str">
        <f t="shared" si="9"/>
        <v/>
      </c>
      <c r="R119" t="str">
        <f t="array" ref="R119">IF(Q119="","",RANK(Q119, $Q$2:$Q$241) + COUNTIFS($Q$2:$Q$241, Q119, $P$2:$P$241, "&lt;"&amp;P119) + COUNTIFS($Q$2:$Q$241, Q119, $P$2:$P$241, P119, $M$2:$M$241, "&lt;"&amp;M119))</f>
        <v/>
      </c>
      <c r="S119">
        <f ca="1">IF(FRL!F119="","",FRL!F119)</f>
        <v>92</v>
      </c>
      <c r="T119" s="6" t="str">
        <f t="shared" ca="1" si="10"/>
        <v/>
      </c>
      <c r="U119" s="6" t="str">
        <f t="shared" ca="1" si="11"/>
        <v/>
      </c>
      <c r="V119" t="str">
        <f>IF(R119="","",FRL!H119)</f>
        <v/>
      </c>
    </row>
    <row r="120" spans="1:22" x14ac:dyDescent="0.35">
      <c r="A120" t="str">
        <f>IF(Win!A120="","",Win!A120)</f>
        <v>Zach Johnson</v>
      </c>
      <c r="B120">
        <f>IF(Win!B120="","",VALUE(Win!B120))</f>
        <v>4.3E-3</v>
      </c>
      <c r="C120">
        <f>IF(Win!C120="","",Win!C120)</f>
        <v>233</v>
      </c>
      <c r="D120">
        <f>IF(Win!D120="","",Win!D120)</f>
        <v>301</v>
      </c>
      <c r="E120" s="17">
        <f t="shared" si="6"/>
        <v>1E-3</v>
      </c>
      <c r="F120">
        <f t="array" ref="F120">IF(E120="","",RANK(E120, $E$2:$E$241) + COUNTIFS($E$2:$E$241, E120, $D$2:$D$241, "&lt;"&amp;D120) + COUNTIFS($E$2:$E$241, E120, $D$2:$D$241, D120, $A$2:$A$241, "&lt;"&amp;A120))</f>
        <v>13</v>
      </c>
      <c r="G120">
        <f ca="1">IF(Win!F120="","",Win!F120)</f>
        <v>61</v>
      </c>
      <c r="H120" s="6" t="str">
        <f t="shared" ca="1" si="7"/>
        <v/>
      </c>
      <c r="I120" s="6">
        <f t="shared" ca="1" si="8"/>
        <v>-2</v>
      </c>
      <c r="J120" t="str">
        <f ca="1">IF(F120="","",Win!H120)</f>
        <v>Spreadex: 300/1, 6pl, 1/5</v>
      </c>
      <c r="M120" t="str">
        <f>IF(FRL!A120="","",FRL!A120)</f>
        <v>Zach Johnson</v>
      </c>
      <c r="N120" t="str">
        <f>IF(FRL!B120="","",FRL!B120)</f>
        <v>0.65%</v>
      </c>
      <c r="O120">
        <f>IF(FRL!C120="","",FRL!C120)</f>
        <v>154</v>
      </c>
      <c r="P120">
        <f>IF(FRL!D120="","",FRL!D120)</f>
        <v>151</v>
      </c>
      <c r="Q120" s="17" t="str">
        <f t="shared" si="9"/>
        <v/>
      </c>
      <c r="R120" t="str">
        <f t="array" ref="R120">IF(Q120="","",RANK(Q120, $Q$2:$Q$241) + COUNTIFS($Q$2:$Q$241, Q120, $P$2:$P$241, "&lt;"&amp;P120) + COUNTIFS($Q$2:$Q$241, Q120, $P$2:$P$241, P120, $M$2:$M$241, "&lt;"&amp;M120))</f>
        <v/>
      </c>
      <c r="S120">
        <f ca="1">IF(FRL!F120="","",FRL!F120)</f>
        <v>41</v>
      </c>
      <c r="T120" s="6" t="str">
        <f t="shared" ca="1" si="10"/>
        <v/>
      </c>
      <c r="U120" s="6" t="str">
        <f t="shared" ca="1" si="11"/>
        <v/>
      </c>
      <c r="V120" t="str">
        <f>IF(R120="","",FRL!H120)</f>
        <v/>
      </c>
    </row>
    <row r="121" spans="1:22" x14ac:dyDescent="0.35">
      <c r="A121" t="str">
        <f>IF(Win!A121="","",Win!A121)</f>
        <v>Zecheng Dou</v>
      </c>
      <c r="B121">
        <f>IF(Win!B121="","",VALUE(Win!B121))</f>
        <v>2E-3</v>
      </c>
      <c r="C121">
        <f>IF(Win!C121="","",Win!C121)</f>
        <v>500</v>
      </c>
      <c r="D121">
        <f>IF(Win!D121="","",Win!D121)</f>
        <v>351</v>
      </c>
      <c r="E121" s="17" t="str">
        <f t="shared" si="6"/>
        <v/>
      </c>
      <c r="F121" t="str">
        <f t="array" ref="F121">IF(E121="","",RANK(E121, $E$2:$E$241) + COUNTIFS($E$2:$E$241, E121, $D$2:$D$241, "&lt;"&amp;D121) + COUNTIFS($E$2:$E$241, E121, $D$2:$D$241, D121, $A$2:$A$241, "&lt;"&amp;A121))</f>
        <v/>
      </c>
      <c r="G121">
        <f ca="1">IF(Win!F121="","",Win!F121)</f>
        <v>55</v>
      </c>
      <c r="H121" s="6" t="str">
        <f t="shared" ca="1" si="7"/>
        <v/>
      </c>
      <c r="I121" s="6" t="str">
        <f t="shared" ca="1" si="8"/>
        <v/>
      </c>
      <c r="J121" t="str">
        <f>IF(F121="","",Win!H121)</f>
        <v/>
      </c>
      <c r="M121" t="str">
        <f>IF(FRL!A121="","",FRL!A121)</f>
        <v>Zecheng Dou</v>
      </c>
      <c r="N121" t="str">
        <f>IF(FRL!B121="","",FRL!B121)</f>
        <v>0.51%</v>
      </c>
      <c r="O121">
        <f>IF(FRL!C121="","",FRL!C121)</f>
        <v>196</v>
      </c>
      <c r="P121">
        <f>IF(FRL!D121="","",FRL!D121)</f>
        <v>151</v>
      </c>
      <c r="Q121" s="17" t="str">
        <f t="shared" si="9"/>
        <v/>
      </c>
      <c r="R121" t="str">
        <f t="array" ref="R121">IF(Q121="","",RANK(Q121, $Q$2:$Q$241) + COUNTIFS($Q$2:$Q$241, Q121, $P$2:$P$241, "&lt;"&amp;P121) + COUNTIFS($Q$2:$Q$241, Q121, $P$2:$P$241, P121, $M$2:$M$241, "&lt;"&amp;M121))</f>
        <v/>
      </c>
      <c r="S121">
        <f ca="1">IF(FRL!F121="","",FRL!F121)</f>
        <v>41</v>
      </c>
      <c r="T121" s="6" t="str">
        <f t="shared" ca="1" si="10"/>
        <v/>
      </c>
      <c r="U121" s="6" t="str">
        <f t="shared" ca="1" si="11"/>
        <v/>
      </c>
      <c r="V121" t="str">
        <f>IF(R121="","",FRL!H121)</f>
        <v/>
      </c>
    </row>
    <row r="122" spans="1:22" x14ac:dyDescent="0.35">
      <c r="A122" t="str">
        <f>IF(Win!A122="","",Win!A122)</f>
        <v/>
      </c>
      <c r="B122" t="str">
        <f>IF(Win!B122="","",VALUE(Win!B122))</f>
        <v/>
      </c>
      <c r="C122" t="str">
        <f>IF(Win!C122="","",Win!C122)</f>
        <v/>
      </c>
      <c r="D122" t="str">
        <f>IF(Win!D122="","",Win!D122)</f>
        <v/>
      </c>
      <c r="E122" s="17" t="str">
        <f t="shared" si="6"/>
        <v/>
      </c>
      <c r="F122" t="str">
        <f t="array" ref="F122">IF(E122="","",RANK(E122, $E$2:$E$241) + COUNTIFS($E$2:$E$241, E122, $D$2:$D$241, "&lt;"&amp;D122) + COUNTIFS($E$2:$E$241, E122, $D$2:$D$241, D122, $A$2:$A$241, "&lt;"&amp;A122))</f>
        <v/>
      </c>
      <c r="G122" t="str">
        <f ca="1">IF(Win!F122="","",Win!F122)</f>
        <v/>
      </c>
      <c r="H122" s="6" t="str">
        <f t="shared" ca="1" si="7"/>
        <v/>
      </c>
      <c r="I122" s="6" t="str">
        <f t="shared" ca="1" si="8"/>
        <v/>
      </c>
      <c r="J122" t="str">
        <f>IF(F122="","",Win!H122)</f>
        <v/>
      </c>
      <c r="M122" t="str">
        <f>IF(FRL!A122="","",FRL!A122)</f>
        <v/>
      </c>
      <c r="N122" t="str">
        <f>IF(FRL!B122="","",FRL!B122)</f>
        <v/>
      </c>
      <c r="O122" t="str">
        <f>IF(FRL!C122="","",FRL!C122)</f>
        <v/>
      </c>
      <c r="P122" t="str">
        <f>IF(FRL!D122="","",FRL!D122)</f>
        <v/>
      </c>
      <c r="Q122" s="17" t="str">
        <f t="shared" si="9"/>
        <v/>
      </c>
      <c r="R122" t="str">
        <f t="array" ref="R122">IF(Q122="","",RANK(Q122, $Q$2:$Q$241) + COUNTIFS($Q$2:$Q$241, Q122, $P$2:$P$241, "&lt;"&amp;P122) + COUNTIFS($Q$2:$Q$241, Q122, $P$2:$P$241, P122, $M$2:$M$241, "&lt;"&amp;M122))</f>
        <v/>
      </c>
      <c r="S122" t="str">
        <f ca="1">IF(FRL!F122="","",FRL!F122)</f>
        <v/>
      </c>
      <c r="T122" s="6" t="str">
        <f t="shared" ca="1" si="10"/>
        <v/>
      </c>
      <c r="U122" s="6" t="str">
        <f t="shared" ca="1" si="11"/>
        <v/>
      </c>
      <c r="V122" t="str">
        <f>IF(R122="","",FRL!H122)</f>
        <v/>
      </c>
    </row>
    <row r="123" spans="1:22" x14ac:dyDescent="0.35">
      <c r="A123" t="str">
        <f>IF(Win!A123="","",Win!A123)</f>
        <v/>
      </c>
      <c r="B123" t="str">
        <f>IF(Win!B123="","",VALUE(Win!B123))</f>
        <v/>
      </c>
      <c r="C123" t="str">
        <f>IF(Win!C123="","",Win!C123)</f>
        <v/>
      </c>
      <c r="D123" t="str">
        <f>IF(Win!D123="","",Win!D123)</f>
        <v/>
      </c>
      <c r="E123" s="17" t="str">
        <f t="shared" si="6"/>
        <v/>
      </c>
      <c r="F123" t="str">
        <f t="array" ref="F123">IF(E123="","",RANK(E123, $E$2:$E$241) + COUNTIFS($E$2:$E$241, E123, $D$2:$D$241, "&lt;"&amp;D123) + COUNTIFS($E$2:$E$241, E123, $D$2:$D$241, D123, $A$2:$A$241, "&lt;"&amp;A123))</f>
        <v/>
      </c>
      <c r="G123" t="str">
        <f ca="1">IF(Win!F123="","",Win!F123)</f>
        <v/>
      </c>
      <c r="H123" s="6" t="str">
        <f t="shared" ca="1" si="7"/>
        <v/>
      </c>
      <c r="I123" s="6" t="str">
        <f t="shared" ca="1" si="8"/>
        <v/>
      </c>
      <c r="J123" t="str">
        <f>IF(F123="","",Win!H123)</f>
        <v/>
      </c>
      <c r="M123" t="str">
        <f>IF(FRL!A123="","",FRL!A123)</f>
        <v/>
      </c>
      <c r="N123" t="str">
        <f>IF(FRL!B123="","",FRL!B123)</f>
        <v/>
      </c>
      <c r="O123" t="str">
        <f>IF(FRL!C123="","",FRL!C123)</f>
        <v/>
      </c>
      <c r="P123" t="str">
        <f>IF(FRL!D123="","",FRL!D123)</f>
        <v/>
      </c>
      <c r="Q123" s="17" t="str">
        <f t="shared" si="9"/>
        <v/>
      </c>
      <c r="R123" t="str">
        <f t="array" ref="R123">IF(Q123="","",RANK(Q123, $Q$2:$Q$241) + COUNTIFS($Q$2:$Q$241, Q123, $P$2:$P$241, "&lt;"&amp;P123) + COUNTIFS($Q$2:$Q$241, Q123, $P$2:$P$241, P123, $M$2:$M$241, "&lt;"&amp;M123))</f>
        <v/>
      </c>
      <c r="S123" t="str">
        <f ca="1">IF(FRL!F123="","",FRL!F123)</f>
        <v/>
      </c>
      <c r="T123" s="6" t="str">
        <f t="shared" ca="1" si="10"/>
        <v/>
      </c>
      <c r="U123" s="6" t="str">
        <f t="shared" ca="1" si="11"/>
        <v/>
      </c>
      <c r="V123" t="str">
        <f>IF(R123="","",FRL!H123)</f>
        <v/>
      </c>
    </row>
    <row r="124" spans="1:22" x14ac:dyDescent="0.35">
      <c r="A124" t="str">
        <f>IF(Win!A124="","",Win!A124)</f>
        <v/>
      </c>
      <c r="B124" t="str">
        <f>IF(Win!B124="","",VALUE(Win!B124))</f>
        <v/>
      </c>
      <c r="C124" t="str">
        <f>IF(Win!C124="","",Win!C124)</f>
        <v/>
      </c>
      <c r="D124" t="str">
        <f>IF(Win!D124="","",Win!D124)</f>
        <v/>
      </c>
      <c r="E124" s="17" t="str">
        <f t="shared" si="6"/>
        <v/>
      </c>
      <c r="F124" t="str">
        <f t="array" ref="F124">IF(E124="","",RANK(E124, $E$2:$E$241) + COUNTIFS($E$2:$E$241, E124, $D$2:$D$241, "&lt;"&amp;D124) + COUNTIFS($E$2:$E$241, E124, $D$2:$D$241, D124, $A$2:$A$241, "&lt;"&amp;A124))</f>
        <v/>
      </c>
      <c r="G124" t="str">
        <f ca="1">IF(Win!F124="","",Win!F124)</f>
        <v/>
      </c>
      <c r="H124" s="6" t="str">
        <f t="shared" ca="1" si="7"/>
        <v/>
      </c>
      <c r="I124" s="6" t="str">
        <f t="shared" ca="1" si="8"/>
        <v/>
      </c>
      <c r="J124" t="str">
        <f>IF(F124="","",Win!H124)</f>
        <v/>
      </c>
      <c r="M124" t="str">
        <f>IF(FRL!A124="","",FRL!A124)</f>
        <v/>
      </c>
      <c r="N124" t="str">
        <f>IF(FRL!B124="","",FRL!B124)</f>
        <v/>
      </c>
      <c r="O124" t="str">
        <f>IF(FRL!C124="","",FRL!C124)</f>
        <v/>
      </c>
      <c r="P124" t="str">
        <f>IF(FRL!D124="","",FRL!D124)</f>
        <v/>
      </c>
      <c r="Q124" s="17" t="str">
        <f t="shared" si="9"/>
        <v/>
      </c>
      <c r="R124" t="str">
        <f t="array" ref="R124">IF(Q124="","",RANK(Q124, $Q$2:$Q$241) + COUNTIFS($Q$2:$Q$241, Q124, $P$2:$P$241, "&lt;"&amp;P124) + COUNTIFS($Q$2:$Q$241, Q124, $P$2:$P$241, P124, $M$2:$M$241, "&lt;"&amp;M124))</f>
        <v/>
      </c>
      <c r="S124" t="str">
        <f ca="1">IF(FRL!F124="","",FRL!F124)</f>
        <v/>
      </c>
      <c r="T124" s="6" t="str">
        <f t="shared" ca="1" si="10"/>
        <v/>
      </c>
      <c r="U124" s="6" t="str">
        <f t="shared" ca="1" si="11"/>
        <v/>
      </c>
      <c r="V124" t="str">
        <f>IF(R124="","",FRL!H124)</f>
        <v/>
      </c>
    </row>
    <row r="125" spans="1:22" x14ac:dyDescent="0.35">
      <c r="A125" t="str">
        <f>IF(Win!A125="","",Win!A125)</f>
        <v/>
      </c>
      <c r="B125" t="str">
        <f>IF(Win!B125="","",VALUE(Win!B125))</f>
        <v/>
      </c>
      <c r="C125" t="str">
        <f>IF(Win!C125="","",Win!C125)</f>
        <v/>
      </c>
      <c r="D125" t="str">
        <f>IF(Win!D125="","",Win!D125)</f>
        <v/>
      </c>
      <c r="E125" s="17" t="str">
        <f t="shared" si="6"/>
        <v/>
      </c>
      <c r="F125" t="str">
        <f t="array" ref="F125">IF(E125="","",RANK(E125, $E$2:$E$241) + COUNTIFS($E$2:$E$241, E125, $D$2:$D$241, "&lt;"&amp;D125) + COUNTIFS($E$2:$E$241, E125, $D$2:$D$241, D125, $A$2:$A$241, "&lt;"&amp;A125))</f>
        <v/>
      </c>
      <c r="G125" t="str">
        <f ca="1">IF(Win!F125="","",Win!F125)</f>
        <v/>
      </c>
      <c r="H125" s="6" t="str">
        <f t="shared" ca="1" si="7"/>
        <v/>
      </c>
      <c r="I125" s="6" t="str">
        <f t="shared" ca="1" si="8"/>
        <v/>
      </c>
      <c r="J125" t="str">
        <f>IF(F125="","",Win!H125)</f>
        <v/>
      </c>
      <c r="M125" t="str">
        <f>IF(FRL!A125="","",FRL!A125)</f>
        <v/>
      </c>
      <c r="N125" t="str">
        <f>IF(FRL!B125="","",FRL!B125)</f>
        <v/>
      </c>
      <c r="O125" t="str">
        <f>IF(FRL!C125="","",FRL!C125)</f>
        <v/>
      </c>
      <c r="P125" t="str">
        <f>IF(FRL!D125="","",FRL!D125)</f>
        <v/>
      </c>
      <c r="Q125" s="17" t="str">
        <f t="shared" si="9"/>
        <v/>
      </c>
      <c r="R125" t="str">
        <f t="array" ref="R125">IF(Q125="","",RANK(Q125, $Q$2:$Q$241) + COUNTIFS($Q$2:$Q$241, Q125, $P$2:$P$241, "&lt;"&amp;P125) + COUNTIFS($Q$2:$Q$241, Q125, $P$2:$P$241, P125, $M$2:$M$241, "&lt;"&amp;M125))</f>
        <v/>
      </c>
      <c r="S125" t="str">
        <f ca="1">IF(FRL!F125="","",FRL!F125)</f>
        <v/>
      </c>
      <c r="T125" s="6" t="str">
        <f t="shared" ca="1" si="10"/>
        <v/>
      </c>
      <c r="U125" s="6" t="str">
        <f t="shared" ca="1" si="11"/>
        <v/>
      </c>
      <c r="V125" t="str">
        <f>IF(R125="","",FRL!H125)</f>
        <v/>
      </c>
    </row>
    <row r="126" spans="1:22" x14ac:dyDescent="0.35">
      <c r="A126" t="str">
        <f>IF(Win!A126="","",Win!A126)</f>
        <v/>
      </c>
      <c r="B126" t="str">
        <f>IF(Win!B126="","",VALUE(Win!B126))</f>
        <v/>
      </c>
      <c r="C126" t="str">
        <f>IF(Win!C126="","",Win!C126)</f>
        <v/>
      </c>
      <c r="D126" t="str">
        <f>IF(Win!D126="","",Win!D126)</f>
        <v/>
      </c>
      <c r="E126" s="17" t="str">
        <f t="shared" si="6"/>
        <v/>
      </c>
      <c r="F126" t="str">
        <f t="array" ref="F126">IF(E126="","",RANK(E126, $E$2:$E$241) + COUNTIFS($E$2:$E$241, E126, $D$2:$D$241, "&lt;"&amp;D126) + COUNTIFS($E$2:$E$241, E126, $D$2:$D$241, D126, $A$2:$A$241, "&lt;"&amp;A126))</f>
        <v/>
      </c>
      <c r="G126" t="str">
        <f ca="1">IF(Win!F126="","",Win!F126)</f>
        <v/>
      </c>
      <c r="H126" s="6" t="str">
        <f t="shared" ca="1" si="7"/>
        <v/>
      </c>
      <c r="I126" s="6" t="str">
        <f t="shared" ca="1" si="8"/>
        <v/>
      </c>
      <c r="J126" t="str">
        <f>IF(F126="","",Win!H126)</f>
        <v/>
      </c>
      <c r="M126" t="str">
        <f>IF(FRL!A126="","",FRL!A126)</f>
        <v/>
      </c>
      <c r="N126" t="str">
        <f>IF(FRL!B126="","",FRL!B126)</f>
        <v/>
      </c>
      <c r="O126" t="str">
        <f>IF(FRL!C126="","",FRL!C126)</f>
        <v/>
      </c>
      <c r="P126" t="str">
        <f>IF(FRL!D126="","",FRL!D126)</f>
        <v/>
      </c>
      <c r="Q126" s="17" t="str">
        <f t="shared" si="9"/>
        <v/>
      </c>
      <c r="R126" t="str">
        <f t="array" ref="R126">IF(Q126="","",RANK(Q126, $Q$2:$Q$241) + COUNTIFS($Q$2:$Q$241, Q126, $P$2:$P$241, "&lt;"&amp;P126) + COUNTIFS($Q$2:$Q$241, Q126, $P$2:$P$241, P126, $M$2:$M$241, "&lt;"&amp;M126))</f>
        <v/>
      </c>
      <c r="S126" t="str">
        <f ca="1">IF(FRL!F126="","",FRL!F126)</f>
        <v/>
      </c>
      <c r="T126" s="6" t="str">
        <f t="shared" ca="1" si="10"/>
        <v/>
      </c>
      <c r="U126" s="6" t="str">
        <f t="shared" ca="1" si="11"/>
        <v/>
      </c>
      <c r="V126" t="str">
        <f>IF(R126="","",FRL!H126)</f>
        <v/>
      </c>
    </row>
    <row r="127" spans="1:22" x14ac:dyDescent="0.35">
      <c r="A127" t="str">
        <f>IF(Win!A127="","",Win!A127)</f>
        <v/>
      </c>
      <c r="B127" t="str">
        <f>IF(Win!B127="","",VALUE(Win!B127))</f>
        <v/>
      </c>
      <c r="C127" t="str">
        <f>IF(Win!C127="","",Win!C127)</f>
        <v/>
      </c>
      <c r="D127" t="str">
        <f>IF(Win!D127="","",Win!D127)</f>
        <v/>
      </c>
      <c r="E127" s="17" t="str">
        <f t="shared" si="6"/>
        <v/>
      </c>
      <c r="F127" t="str">
        <f t="array" ref="F127">IF(E127="","",RANK(E127, $E$2:$E$241) + COUNTIFS($E$2:$E$241, E127, $D$2:$D$241, "&lt;"&amp;D127) + COUNTIFS($E$2:$E$241, E127, $D$2:$D$241, D127, $A$2:$A$241, "&lt;"&amp;A127))</f>
        <v/>
      </c>
      <c r="G127" t="str">
        <f ca="1">IF(Win!F127="","",Win!F127)</f>
        <v/>
      </c>
      <c r="H127" s="6" t="str">
        <f t="shared" ca="1" si="7"/>
        <v/>
      </c>
      <c r="I127" s="6" t="str">
        <f t="shared" ca="1" si="8"/>
        <v/>
      </c>
      <c r="J127" t="str">
        <f>IF(F127="","",Win!H127)</f>
        <v/>
      </c>
      <c r="M127" t="str">
        <f>IF(FRL!A127="","",FRL!A127)</f>
        <v/>
      </c>
      <c r="N127" t="str">
        <f>IF(FRL!B127="","",FRL!B127)</f>
        <v/>
      </c>
      <c r="O127" t="str">
        <f>IF(FRL!C127="","",FRL!C127)</f>
        <v/>
      </c>
      <c r="P127" t="str">
        <f>IF(FRL!D127="","",FRL!D127)</f>
        <v/>
      </c>
      <c r="Q127" s="17" t="str">
        <f t="shared" si="9"/>
        <v/>
      </c>
      <c r="R127" t="str">
        <f t="array" ref="R127">IF(Q127="","",RANK(Q127, $Q$2:$Q$241) + COUNTIFS($Q$2:$Q$241, Q127, $P$2:$P$241, "&lt;"&amp;P127) + COUNTIFS($Q$2:$Q$241, Q127, $P$2:$P$241, P127, $M$2:$M$241, "&lt;"&amp;M127))</f>
        <v/>
      </c>
      <c r="S127" t="str">
        <f ca="1">IF(FRL!F127="","",FRL!F127)</f>
        <v/>
      </c>
      <c r="T127" s="6" t="str">
        <f t="shared" ca="1" si="10"/>
        <v/>
      </c>
      <c r="U127" s="6" t="str">
        <f t="shared" ca="1" si="11"/>
        <v/>
      </c>
      <c r="V127" t="str">
        <f>IF(R127="","",FRL!H127)</f>
        <v/>
      </c>
    </row>
    <row r="128" spans="1:22" x14ac:dyDescent="0.35">
      <c r="A128" t="str">
        <f>IF(Win!A128="","",Win!A128)</f>
        <v/>
      </c>
      <c r="B128" t="str">
        <f>IF(Win!B128="","",VALUE(Win!B128))</f>
        <v/>
      </c>
      <c r="C128" t="str">
        <f>IF(Win!C128="","",Win!C128)</f>
        <v/>
      </c>
      <c r="D128" t="str">
        <f>IF(Win!D128="","",Win!D128)</f>
        <v/>
      </c>
      <c r="E128" s="17" t="str">
        <f t="shared" si="6"/>
        <v/>
      </c>
      <c r="F128" t="str">
        <f t="array" ref="F128">IF(E128="","",RANK(E128, $E$2:$E$241) + COUNTIFS($E$2:$E$241, E128, $D$2:$D$241, "&lt;"&amp;D128) + COUNTIFS($E$2:$E$241, E128, $D$2:$D$241, D128, $A$2:$A$241, "&lt;"&amp;A128))</f>
        <v/>
      </c>
      <c r="G128" t="str">
        <f ca="1">IF(Win!F128="","",Win!F128)</f>
        <v/>
      </c>
      <c r="H128" s="6" t="str">
        <f t="shared" ca="1" si="7"/>
        <v/>
      </c>
      <c r="I128" s="6" t="str">
        <f t="shared" ca="1" si="8"/>
        <v/>
      </c>
      <c r="J128" t="str">
        <f>IF(F128="","",Win!H128)</f>
        <v/>
      </c>
      <c r="M128" t="str">
        <f>IF(FRL!A128="","",FRL!A128)</f>
        <v/>
      </c>
      <c r="N128" t="str">
        <f>IF(FRL!B128="","",FRL!B128)</f>
        <v/>
      </c>
      <c r="O128" t="str">
        <f>IF(FRL!C128="","",FRL!C128)</f>
        <v/>
      </c>
      <c r="P128" t="str">
        <f>IF(FRL!D128="","",FRL!D128)</f>
        <v/>
      </c>
      <c r="Q128" s="17" t="str">
        <f t="shared" si="9"/>
        <v/>
      </c>
      <c r="R128" t="str">
        <f t="array" ref="R128">IF(Q128="","",RANK(Q128, $Q$2:$Q$241) + COUNTIFS($Q$2:$Q$241, Q128, $P$2:$P$241, "&lt;"&amp;P128) + COUNTIFS($Q$2:$Q$241, Q128, $P$2:$P$241, P128, $M$2:$M$241, "&lt;"&amp;M128))</f>
        <v/>
      </c>
      <c r="S128" t="str">
        <f ca="1">IF(FRL!F128="","",FRL!F128)</f>
        <v/>
      </c>
      <c r="T128" s="6" t="str">
        <f t="shared" ca="1" si="10"/>
        <v/>
      </c>
      <c r="U128" s="6" t="str">
        <f t="shared" ca="1" si="11"/>
        <v/>
      </c>
      <c r="V128" t="str">
        <f>IF(R128="","",FRL!H128)</f>
        <v/>
      </c>
    </row>
    <row r="129" spans="1:22" x14ac:dyDescent="0.35">
      <c r="A129" t="str">
        <f>IF(Win!A129="","",Win!A129)</f>
        <v/>
      </c>
      <c r="B129" t="str">
        <f>IF(Win!B129="","",VALUE(Win!B129))</f>
        <v/>
      </c>
      <c r="C129" t="str">
        <f>IF(Win!C129="","",Win!C129)</f>
        <v/>
      </c>
      <c r="D129" t="str">
        <f>IF(Win!D129="","",Win!D129)</f>
        <v/>
      </c>
      <c r="E129" s="17" t="str">
        <f t="shared" si="6"/>
        <v/>
      </c>
      <c r="F129" t="str">
        <f t="array" ref="F129">IF(E129="","",RANK(E129, $E$2:$E$241) + COUNTIFS($E$2:$E$241, E129, $D$2:$D$241, "&lt;"&amp;D129) + COUNTIFS($E$2:$E$241, E129, $D$2:$D$241, D129, $A$2:$A$241, "&lt;"&amp;A129))</f>
        <v/>
      </c>
      <c r="G129" t="str">
        <f ca="1">IF(Win!F129="","",Win!F129)</f>
        <v/>
      </c>
      <c r="H129" s="6" t="str">
        <f t="shared" ca="1" si="7"/>
        <v/>
      </c>
      <c r="I129" s="6" t="str">
        <f t="shared" ca="1" si="8"/>
        <v/>
      </c>
      <c r="J129" t="str">
        <f>IF(F129="","",Win!H129)</f>
        <v/>
      </c>
      <c r="M129" t="str">
        <f>IF(FRL!A129="","",FRL!A129)</f>
        <v/>
      </c>
      <c r="N129" t="str">
        <f>IF(FRL!B129="","",FRL!B129)</f>
        <v/>
      </c>
      <c r="O129" t="str">
        <f>IF(FRL!C129="","",FRL!C129)</f>
        <v/>
      </c>
      <c r="P129" t="str">
        <f>IF(FRL!D129="","",FRL!D129)</f>
        <v/>
      </c>
      <c r="Q129" s="17" t="str">
        <f t="shared" si="9"/>
        <v/>
      </c>
      <c r="R129" t="str">
        <f t="array" ref="R129">IF(Q129="","",RANK(Q129, $Q$2:$Q$241) + COUNTIFS($Q$2:$Q$241, Q129, $P$2:$P$241, "&lt;"&amp;P129) + COUNTIFS($Q$2:$Q$241, Q129, $P$2:$P$241, P129, $M$2:$M$241, "&lt;"&amp;M129))</f>
        <v/>
      </c>
      <c r="S129" t="str">
        <f ca="1">IF(FRL!F129="","",FRL!F129)</f>
        <v/>
      </c>
      <c r="T129" s="6" t="str">
        <f t="shared" ca="1" si="10"/>
        <v/>
      </c>
      <c r="U129" s="6" t="str">
        <f t="shared" ca="1" si="11"/>
        <v/>
      </c>
      <c r="V129" t="str">
        <f>IF(R129="","",FRL!H129)</f>
        <v/>
      </c>
    </row>
    <row r="130" spans="1:22" x14ac:dyDescent="0.35">
      <c r="A130" t="str">
        <f>IF(Win!A130="","",Win!A130)</f>
        <v/>
      </c>
      <c r="B130" t="str">
        <f>IF(Win!B130="","",VALUE(Win!B130))</f>
        <v/>
      </c>
      <c r="C130" t="str">
        <f>IF(Win!C130="","",Win!C130)</f>
        <v/>
      </c>
      <c r="D130" t="str">
        <f>IF(Win!D130="","",Win!D130)</f>
        <v/>
      </c>
      <c r="E130" s="17" t="str">
        <f t="shared" ref="E130:E193" si="12">IF(D130="","",IF(ROUND((B130*(D130-1)-(1-B130))/(D130-1),3)&lt;=0,"",ROUND((B130*(D130-1)-(1-B130))/(D130-1),3)))</f>
        <v/>
      </c>
      <c r="F130" t="str">
        <f t="array" ref="F130">IF(E130="","",RANK(E130, $E$2:$E$241) + COUNTIFS($E$2:$E$241, E130, $D$2:$D$241, "&lt;"&amp;D130) + COUNTIFS($E$2:$E$241, E130, $D$2:$D$241, D130, $A$2:$A$241, "&lt;"&amp;A130))</f>
        <v/>
      </c>
      <c r="G130" t="str">
        <f ca="1">IF(Win!F130="","",Win!F130)</f>
        <v/>
      </c>
      <c r="H130" s="6" t="str">
        <f t="shared" ca="1" si="7"/>
        <v/>
      </c>
      <c r="I130" s="6" t="str">
        <f t="shared" ca="1" si="8"/>
        <v/>
      </c>
      <c r="J130" t="str">
        <f>IF(F130="","",Win!H130)</f>
        <v/>
      </c>
      <c r="M130" t="str">
        <f>IF(FRL!A130="","",FRL!A130)</f>
        <v/>
      </c>
      <c r="N130" t="str">
        <f>IF(FRL!B130="","",FRL!B130)</f>
        <v/>
      </c>
      <c r="O130" t="str">
        <f>IF(FRL!C130="","",FRL!C130)</f>
        <v/>
      </c>
      <c r="P130" t="str">
        <f>IF(FRL!D130="","",FRL!D130)</f>
        <v/>
      </c>
      <c r="Q130" s="17" t="str">
        <f t="shared" si="9"/>
        <v/>
      </c>
      <c r="R130" t="str">
        <f t="array" ref="R130">IF(Q130="","",RANK(Q130, $Q$2:$Q$241) + COUNTIFS($Q$2:$Q$241, Q130, $P$2:$P$241, "&lt;"&amp;P130) + COUNTIFS($Q$2:$Q$241, Q130, $P$2:$P$241, P130, $M$2:$M$241, "&lt;"&amp;M130))</f>
        <v/>
      </c>
      <c r="S130" t="str">
        <f ca="1">IF(FRL!F130="","",FRL!F130)</f>
        <v/>
      </c>
      <c r="T130" s="6" t="str">
        <f t="shared" ca="1" si="10"/>
        <v/>
      </c>
      <c r="U130" s="6" t="str">
        <f t="shared" ca="1" si="11"/>
        <v/>
      </c>
      <c r="V130" t="str">
        <f>IF(R130="","",FRL!H130)</f>
        <v/>
      </c>
    </row>
    <row r="131" spans="1:22" x14ac:dyDescent="0.35">
      <c r="A131" t="str">
        <f>IF(Win!A131="","",Win!A131)</f>
        <v/>
      </c>
      <c r="B131" t="str">
        <f>IF(Win!B131="","",VALUE(Win!B131))</f>
        <v/>
      </c>
      <c r="C131" t="str">
        <f>IF(Win!C131="","",Win!C131)</f>
        <v/>
      </c>
      <c r="D131" t="str">
        <f>IF(Win!D131="","",Win!D131)</f>
        <v/>
      </c>
      <c r="E131" s="17" t="str">
        <f t="shared" si="12"/>
        <v/>
      </c>
      <c r="F131" t="str">
        <f t="array" ref="F131">IF(E131="","",RANK(E131, $E$2:$E$241) + COUNTIFS($E$2:$E$241, E131, $D$2:$D$241, "&lt;"&amp;D131) + COUNTIFS($E$2:$E$241, E131, $D$2:$D$241, D131, $A$2:$A$241, "&lt;"&amp;A131))</f>
        <v/>
      </c>
      <c r="G131" t="str">
        <f ca="1">IF(Win!F131="","",Win!F131)</f>
        <v/>
      </c>
      <c r="H131" s="6" t="str">
        <f t="shared" ref="H131:H194" ca="1" si="13">IF(OR(F131="",G131="",F131&gt;3),"",IF(G131=1,(IF(COUNTIFS(G:G,"&lt;="&amp;G131)&lt;=1,1,(1-COUNTIFS(G:G,"&lt;"&amp;G131))/COUNTIFS(G:G,G131)))*(1+VALUE(MID(J131,FIND(": ",J131)+2,FIND("/",J131)-FIND(":",J131)-2))-1)+(1+VALUE(MID(J131,FIND(": ",J131)+2,FIND("/",J131)-FIND(":",J131)-2))-1)/VALUE(RIGHT(J131,1)),IF(G131&lt;=VALUE(MID(J131,FIND(", ",J131)+2,IF(MID(J131,FIND(", ",J131)+2,1)="1",2,1))),(IF(COUNTIFS(G:G,"&lt;="&amp;G131)&lt;=VALUE(MID(J131,FIND(", ",J131)+2,IF(MID(J131,FIND(", ",J131)+2,1)="1",2,1))),1,(VALUE(MID(J131,FIND(", ",J131)+2,IF(MID(J131,FIND(", ",J131)+2,1)="1",2,1)))-COUNTIFS(G:G,"&lt;"&amp;G131))/COUNTIFS(G:G,G131)))*(1*(1+VALUE(MID(J131,FIND(": ",J131)+2,FIND("/",J131)-FIND(":",J131)-2))-1)/VALUE(RIGHT(J131,1))+1)-2,-2)))</f>
        <v/>
      </c>
      <c r="I131" s="6" t="str">
        <f t="shared" ref="I131:I194" ca="1" si="14">IF(OR(E131="",G131=""),"",IF(G131=1,(IF(COUNTIFS(G:G,"&lt;="&amp;G131)&lt;=1,1,(1-COUNTIFS(G:G,"&lt;"&amp;G131))/COUNTIFS(G:G,G131)))*(1+VALUE(MID(J131,FIND(": ",J131)+2,FIND("/",J131)-FIND(":",J131)-2))-1)+(1+VALUE(MID(J131,FIND(": ",J131)+2,FIND("/",J131)-FIND(":",J131)-2))-1)/VALUE(RIGHT(J131,1)),IF(G131&lt;=VALUE(MID(J131,FIND(", ",J131)+2,IF(MID(J131,FIND(", ",J131)+2,1)="1",2,1))),(IF(COUNTIFS(G:G,"&lt;="&amp;G131)&lt;=VALUE(MID(J131,FIND(", ",J131)+2,IF(MID(J131,FIND(", ",J131)+2,1)="1",2,1))),1,(VALUE(MID(J131,FIND(", ",J131)+2,IF(MID(J131,FIND(", ",J131)+2,1)="1",2,1)))-COUNTIFS(G:G,"&lt;"&amp;G131))/COUNTIFS(G:G,G131)))*(1*(1+VALUE(MID(J131,FIND(": ",J131)+2,FIND("/",J131)-FIND(":",J131)-2))-1)/VALUE(RIGHT(J131,1))+1)-2,-2)))</f>
        <v/>
      </c>
      <c r="J131" t="str">
        <f>IF(F131="","",Win!H131)</f>
        <v/>
      </c>
      <c r="M131" t="str">
        <f>IF(FRL!A131="","",FRL!A131)</f>
        <v/>
      </c>
      <c r="N131" t="str">
        <f>IF(FRL!B131="","",FRL!B131)</f>
        <v/>
      </c>
      <c r="O131" t="str">
        <f>IF(FRL!C131="","",FRL!C131)</f>
        <v/>
      </c>
      <c r="P131" t="str">
        <f>IF(FRL!D131="","",FRL!D131)</f>
        <v/>
      </c>
      <c r="Q131" s="17" t="str">
        <f t="shared" ref="Q131:Q194" si="15">IF(P131="","",IF(ROUND((N131*(P131-1)-(1-N131))/(P131-1),3)&lt;=0,"",ROUND((N131*(P131-1)-(1-N131))/(P131-1),3)))</f>
        <v/>
      </c>
      <c r="R131" t="str">
        <f t="array" ref="R131">IF(Q131="","",RANK(Q131, $Q$2:$Q$241) + COUNTIFS($Q$2:$Q$241, Q131, $P$2:$P$241, "&lt;"&amp;P131) + COUNTIFS($Q$2:$Q$241, Q131, $P$2:$P$241, P131, $M$2:$M$241, "&lt;"&amp;M131))</f>
        <v/>
      </c>
      <c r="S131" t="str">
        <f ca="1">IF(FRL!F131="","",FRL!F131)</f>
        <v/>
      </c>
      <c r="T131" s="6" t="str">
        <f t="shared" ref="T131:T194" ca="1" si="16">IF(OR(R131="",S131="",R131&gt;3),"",IF(S131=1,(IF(COUNTIFS(S:S,"&lt;="&amp;S131)&lt;=1,1,(1-COUNTIFS(S:S,"&lt;"&amp;S131))/COUNTIFS(S:S,S131)))*(1+VALUE(MID(V131,FIND(": ",V131)+2,FIND("/",V131)-FIND(":",V131)-2))-1)+(1+VALUE(MID(V131,FIND(": ",V131)+2,FIND("/",V131)-FIND(":",V131)-2))-1)/VALUE(RIGHT(V131,1)),IF(S131&lt;=VALUE(MID(V131,FIND(", ",V131)+2,IF(MID(V131,FIND(", ",V131)+2,1)="1",2,1))),(IF(COUNTIFS(S:S,"&lt;="&amp;S131)&lt;=VALUE(MID(V131,FIND(", ",V131)+2,IF(MID(V131,FIND(", ",V131)+2,1)="1",2,1))),1,(VALUE(MID(V131,FIND(", ",V131)+2,IF(MID(V131,FIND(", ",V131)+2,1)="1",2,1)))-COUNTIFS(S:S,"&lt;"&amp;S131))/COUNTIFS(S:S,S131)))*(1*(1+VALUE(MID(V131,FIND(": ",V131)+2,FIND("/",V131)-FIND(":",V131)-2))-1)/VALUE(RIGHT(V131,1))+1)-2,-2)))</f>
        <v/>
      </c>
      <c r="U131" s="6" t="str">
        <f t="shared" ref="U131:U194" ca="1" si="17">IF(OR(Q131="",S131=""),"",IF(S131=1,(IF(COUNTIFS(S:S,"&lt;="&amp;S131)&lt;=1,1,(1-COUNTIFS(S:S,"&lt;"&amp;S131))/COUNTIFS(S:S,S131)))*(1+VALUE(MID(V131,FIND(": ",V131)+2,FIND("/",V131)-FIND(":",V131)-2))-1)+(1+VALUE(MID(V131,FIND(": ",V131)+2,FIND("/",V131)-FIND(":",V131)-2))-1)/VALUE(RIGHT(V131,1)),IF(S131&lt;=VALUE(MID(V131,FIND(", ",V131)+2,IF(MID(V131,FIND(", ",V131)+2,1)="1",2,1))),(IF(COUNTIFS(S:S,"&lt;="&amp;S131)&lt;=VALUE(MID(V131,FIND(", ",V131)+2,IF(MID(V131,FIND(", ",V131)+2,1)="1",2,1))),1,(VALUE(MID(V131,FIND(", ",V131)+2,IF(MID(V131,FIND(", ",V131)+2,1)="1",2,1)))-COUNTIFS(S:S,"&lt;"&amp;S131))/COUNTIFS(S:S,S131)))*(1*(1+VALUE(MID(V131,FIND(": ",V131)+2,FIND("/",V131)-FIND(":",V131)-2))-1)/VALUE(RIGHT(V131,1))+1)-2,-2)))</f>
        <v/>
      </c>
      <c r="V131" t="str">
        <f>IF(R131="","",FRL!H131)</f>
        <v/>
      </c>
    </row>
    <row r="132" spans="1:22" x14ac:dyDescent="0.35">
      <c r="A132" t="str">
        <f>IF(Win!A132="","",Win!A132)</f>
        <v/>
      </c>
      <c r="B132" t="str">
        <f>IF(Win!B132="","",VALUE(Win!B132))</f>
        <v/>
      </c>
      <c r="C132" t="str">
        <f>IF(Win!C132="","",Win!C132)</f>
        <v/>
      </c>
      <c r="D132" t="str">
        <f>IF(Win!D132="","",Win!D132)</f>
        <v/>
      </c>
      <c r="E132" s="17" t="str">
        <f t="shared" si="12"/>
        <v/>
      </c>
      <c r="F132" t="str">
        <f t="array" ref="F132">IF(E132="","",RANK(E132, $E$2:$E$241) + COUNTIFS($E$2:$E$241, E132, $D$2:$D$241, "&lt;"&amp;D132) + COUNTIFS($E$2:$E$241, E132, $D$2:$D$241, D132, $A$2:$A$241, "&lt;"&amp;A132))</f>
        <v/>
      </c>
      <c r="G132" t="str">
        <f ca="1">IF(Win!F132="","",Win!F132)</f>
        <v/>
      </c>
      <c r="H132" s="6" t="str">
        <f t="shared" ca="1" si="13"/>
        <v/>
      </c>
      <c r="I132" s="6" t="str">
        <f t="shared" ca="1" si="14"/>
        <v/>
      </c>
      <c r="J132" t="str">
        <f>IF(F132="","",Win!H132)</f>
        <v/>
      </c>
      <c r="M132" t="str">
        <f>IF(FRL!A132="","",FRL!A132)</f>
        <v/>
      </c>
      <c r="N132" t="str">
        <f>IF(FRL!B132="","",FRL!B132)</f>
        <v/>
      </c>
      <c r="O132" t="str">
        <f>IF(FRL!C132="","",FRL!C132)</f>
        <v/>
      </c>
      <c r="P132" t="str">
        <f>IF(FRL!D132="","",FRL!D132)</f>
        <v/>
      </c>
      <c r="Q132" s="17" t="str">
        <f t="shared" si="15"/>
        <v/>
      </c>
      <c r="R132" t="str">
        <f t="array" ref="R132">IF(Q132="","",RANK(Q132, $Q$2:$Q$241) + COUNTIFS($Q$2:$Q$241, Q132, $P$2:$P$241, "&lt;"&amp;P132) + COUNTIFS($Q$2:$Q$241, Q132, $P$2:$P$241, P132, $M$2:$M$241, "&lt;"&amp;M132))</f>
        <v/>
      </c>
      <c r="S132" t="str">
        <f ca="1">IF(FRL!F132="","",FRL!F132)</f>
        <v/>
      </c>
      <c r="T132" s="6" t="str">
        <f t="shared" ca="1" si="16"/>
        <v/>
      </c>
      <c r="U132" s="6" t="str">
        <f t="shared" ca="1" si="17"/>
        <v/>
      </c>
      <c r="V132" t="str">
        <f>IF(R132="","",FRL!H132)</f>
        <v/>
      </c>
    </row>
    <row r="133" spans="1:22" x14ac:dyDescent="0.35">
      <c r="A133" t="str">
        <f>IF(Win!A133="","",Win!A133)</f>
        <v/>
      </c>
      <c r="B133" t="str">
        <f>IF(Win!B133="","",VALUE(Win!B133))</f>
        <v/>
      </c>
      <c r="C133" t="str">
        <f>IF(Win!C133="","",Win!C133)</f>
        <v/>
      </c>
      <c r="D133" t="str">
        <f>IF(Win!D133="","",Win!D133)</f>
        <v/>
      </c>
      <c r="E133" s="17" t="str">
        <f t="shared" si="12"/>
        <v/>
      </c>
      <c r="F133" t="str">
        <f t="array" ref="F133">IF(E133="","",RANK(E133, $E$2:$E$241) + COUNTIFS($E$2:$E$241, E133, $D$2:$D$241, "&lt;"&amp;D133) + COUNTIFS($E$2:$E$241, E133, $D$2:$D$241, D133, $A$2:$A$241, "&lt;"&amp;A133))</f>
        <v/>
      </c>
      <c r="G133" t="str">
        <f ca="1">IF(Win!F133="","",Win!F133)</f>
        <v/>
      </c>
      <c r="H133" s="6" t="str">
        <f t="shared" ca="1" si="13"/>
        <v/>
      </c>
      <c r="I133" s="6" t="str">
        <f t="shared" ca="1" si="14"/>
        <v/>
      </c>
      <c r="J133" t="str">
        <f>IF(F133="","",Win!H133)</f>
        <v/>
      </c>
      <c r="M133" t="str">
        <f>IF(FRL!A133="","",FRL!A133)</f>
        <v/>
      </c>
      <c r="N133" t="str">
        <f>IF(FRL!B133="","",FRL!B133)</f>
        <v/>
      </c>
      <c r="O133" t="str">
        <f>IF(FRL!C133="","",FRL!C133)</f>
        <v/>
      </c>
      <c r="P133" t="str">
        <f>IF(FRL!D133="","",FRL!D133)</f>
        <v/>
      </c>
      <c r="Q133" s="17" t="str">
        <f t="shared" si="15"/>
        <v/>
      </c>
      <c r="R133" t="str">
        <f t="array" ref="R133">IF(Q133="","",RANK(Q133, $Q$2:$Q$241) + COUNTIFS($Q$2:$Q$241, Q133, $P$2:$P$241, "&lt;"&amp;P133) + COUNTIFS($Q$2:$Q$241, Q133, $P$2:$P$241, P133, $M$2:$M$241, "&lt;"&amp;M133))</f>
        <v/>
      </c>
      <c r="S133" t="str">
        <f ca="1">IF(FRL!F133="","",FRL!F133)</f>
        <v/>
      </c>
      <c r="T133" s="6" t="str">
        <f t="shared" ca="1" si="16"/>
        <v/>
      </c>
      <c r="U133" s="6" t="str">
        <f t="shared" ca="1" si="17"/>
        <v/>
      </c>
      <c r="V133" t="str">
        <f>IF(R133="","",FRL!H133)</f>
        <v/>
      </c>
    </row>
    <row r="134" spans="1:22" x14ac:dyDescent="0.35">
      <c r="A134" t="str">
        <f>IF(Win!A134="","",Win!A134)</f>
        <v/>
      </c>
      <c r="B134" t="str">
        <f>IF(Win!B134="","",VALUE(Win!B134))</f>
        <v/>
      </c>
      <c r="C134" t="str">
        <f>IF(Win!C134="","",Win!C134)</f>
        <v/>
      </c>
      <c r="D134" t="str">
        <f>IF(Win!D134="","",Win!D134)</f>
        <v/>
      </c>
      <c r="E134" s="17" t="str">
        <f t="shared" si="12"/>
        <v/>
      </c>
      <c r="F134" t="str">
        <f t="array" ref="F134">IF(E134="","",RANK(E134, $E$2:$E$241) + COUNTIFS($E$2:$E$241, E134, $D$2:$D$241, "&lt;"&amp;D134) + COUNTIFS($E$2:$E$241, E134, $D$2:$D$241, D134, $A$2:$A$241, "&lt;"&amp;A134))</f>
        <v/>
      </c>
      <c r="G134" t="str">
        <f ca="1">IF(Win!F134="","",Win!F134)</f>
        <v/>
      </c>
      <c r="H134" s="6" t="str">
        <f t="shared" ca="1" si="13"/>
        <v/>
      </c>
      <c r="I134" s="6" t="str">
        <f t="shared" ca="1" si="14"/>
        <v/>
      </c>
      <c r="J134" t="str">
        <f>IF(F134="","",Win!H134)</f>
        <v/>
      </c>
      <c r="M134" t="str">
        <f>IF(FRL!A134="","",FRL!A134)</f>
        <v/>
      </c>
      <c r="N134" t="str">
        <f>IF(FRL!B134="","",FRL!B134)</f>
        <v/>
      </c>
      <c r="O134" t="str">
        <f>IF(FRL!C134="","",FRL!C134)</f>
        <v/>
      </c>
      <c r="P134" t="str">
        <f>IF(FRL!D134="","",FRL!D134)</f>
        <v/>
      </c>
      <c r="Q134" s="17" t="str">
        <f t="shared" si="15"/>
        <v/>
      </c>
      <c r="R134" t="str">
        <f t="array" ref="R134">IF(Q134="","",RANK(Q134, $Q$2:$Q$241) + COUNTIFS($Q$2:$Q$241, Q134, $P$2:$P$241, "&lt;"&amp;P134) + COUNTIFS($Q$2:$Q$241, Q134, $P$2:$P$241, P134, $M$2:$M$241, "&lt;"&amp;M134))</f>
        <v/>
      </c>
      <c r="S134" t="str">
        <f ca="1">IF(FRL!F134="","",FRL!F134)</f>
        <v/>
      </c>
      <c r="T134" s="6" t="str">
        <f t="shared" ca="1" si="16"/>
        <v/>
      </c>
      <c r="U134" s="6" t="str">
        <f t="shared" ca="1" si="17"/>
        <v/>
      </c>
      <c r="V134" t="str">
        <f>IF(R134="","",FRL!H134)</f>
        <v/>
      </c>
    </row>
    <row r="135" spans="1:22" x14ac:dyDescent="0.35">
      <c r="A135" t="str">
        <f>IF(Win!A135="","",Win!A135)</f>
        <v/>
      </c>
      <c r="B135" t="str">
        <f>IF(Win!B135="","",VALUE(Win!B135))</f>
        <v/>
      </c>
      <c r="C135" t="str">
        <f>IF(Win!C135="","",Win!C135)</f>
        <v/>
      </c>
      <c r="D135" t="str">
        <f>IF(Win!D135="","",Win!D135)</f>
        <v/>
      </c>
      <c r="E135" s="17" t="str">
        <f t="shared" si="12"/>
        <v/>
      </c>
      <c r="F135" t="str">
        <f t="array" ref="F135">IF(E135="","",RANK(E135, $E$2:$E$241) + COUNTIFS($E$2:$E$241, E135, $D$2:$D$241, "&lt;"&amp;D135) + COUNTIFS($E$2:$E$241, E135, $D$2:$D$241, D135, $A$2:$A$241, "&lt;"&amp;A135))</f>
        <v/>
      </c>
      <c r="G135" t="str">
        <f ca="1">IF(Win!F135="","",Win!F135)</f>
        <v/>
      </c>
      <c r="H135" s="6" t="str">
        <f t="shared" ca="1" si="13"/>
        <v/>
      </c>
      <c r="I135" s="6" t="str">
        <f t="shared" ca="1" si="14"/>
        <v/>
      </c>
      <c r="J135" t="str">
        <f>IF(F135="","",Win!H135)</f>
        <v/>
      </c>
      <c r="M135" t="str">
        <f>IF(FRL!A135="","",FRL!A135)</f>
        <v/>
      </c>
      <c r="N135" t="str">
        <f>IF(FRL!B135="","",FRL!B135)</f>
        <v/>
      </c>
      <c r="O135" t="str">
        <f>IF(FRL!C135="","",FRL!C135)</f>
        <v/>
      </c>
      <c r="P135" t="str">
        <f>IF(FRL!D135="","",FRL!D135)</f>
        <v/>
      </c>
      <c r="Q135" s="17" t="str">
        <f t="shared" si="15"/>
        <v/>
      </c>
      <c r="R135" t="str">
        <f t="array" ref="R135">IF(Q135="","",RANK(Q135, $Q$2:$Q$241) + COUNTIFS($Q$2:$Q$241, Q135, $P$2:$P$241, "&lt;"&amp;P135) + COUNTIFS($Q$2:$Q$241, Q135, $P$2:$P$241, P135, $M$2:$M$241, "&lt;"&amp;M135))</f>
        <v/>
      </c>
      <c r="S135" t="str">
        <f ca="1">IF(FRL!F135="","",FRL!F135)</f>
        <v/>
      </c>
      <c r="T135" s="6" t="str">
        <f t="shared" ca="1" si="16"/>
        <v/>
      </c>
      <c r="U135" s="6" t="str">
        <f t="shared" ca="1" si="17"/>
        <v/>
      </c>
      <c r="V135" t="str">
        <f>IF(R135="","",FRL!H135)</f>
        <v/>
      </c>
    </row>
    <row r="136" spans="1:22" x14ac:dyDescent="0.35">
      <c r="A136" t="str">
        <f>IF(Win!A136="","",Win!A136)</f>
        <v/>
      </c>
      <c r="B136" t="str">
        <f>IF(Win!B136="","",VALUE(Win!B136))</f>
        <v/>
      </c>
      <c r="C136" t="str">
        <f>IF(Win!C136="","",Win!C136)</f>
        <v/>
      </c>
      <c r="D136" t="str">
        <f>IF(Win!D136="","",Win!D136)</f>
        <v/>
      </c>
      <c r="E136" s="17" t="str">
        <f t="shared" si="12"/>
        <v/>
      </c>
      <c r="F136" t="str">
        <f t="array" ref="F136">IF(E136="","",RANK(E136, $E$2:$E$241) + COUNTIFS($E$2:$E$241, E136, $D$2:$D$241, "&lt;"&amp;D136) + COUNTIFS($E$2:$E$241, E136, $D$2:$D$241, D136, $A$2:$A$241, "&lt;"&amp;A136))</f>
        <v/>
      </c>
      <c r="G136" t="str">
        <f ca="1">IF(Win!F136="","",Win!F136)</f>
        <v/>
      </c>
      <c r="H136" s="6" t="str">
        <f t="shared" ca="1" si="13"/>
        <v/>
      </c>
      <c r="I136" s="6" t="str">
        <f t="shared" ca="1" si="14"/>
        <v/>
      </c>
      <c r="J136" t="str">
        <f>IF(F136="","",Win!H136)</f>
        <v/>
      </c>
      <c r="M136" t="str">
        <f>IF(FRL!A136="","",FRL!A136)</f>
        <v/>
      </c>
      <c r="N136" t="str">
        <f>IF(FRL!B136="","",FRL!B136)</f>
        <v/>
      </c>
      <c r="O136" t="str">
        <f>IF(FRL!C136="","",FRL!C136)</f>
        <v/>
      </c>
      <c r="P136" t="str">
        <f>IF(FRL!D136="","",FRL!D136)</f>
        <v/>
      </c>
      <c r="Q136" s="17" t="str">
        <f t="shared" si="15"/>
        <v/>
      </c>
      <c r="R136" t="str">
        <f t="array" ref="R136">IF(Q136="","",RANK(Q136, $Q$2:$Q$241) + COUNTIFS($Q$2:$Q$241, Q136, $P$2:$P$241, "&lt;"&amp;P136) + COUNTIFS($Q$2:$Q$241, Q136, $P$2:$P$241, P136, $M$2:$M$241, "&lt;"&amp;M136))</f>
        <v/>
      </c>
      <c r="S136" t="str">
        <f ca="1">IF(FRL!F136="","",FRL!F136)</f>
        <v/>
      </c>
      <c r="T136" s="6" t="str">
        <f t="shared" ca="1" si="16"/>
        <v/>
      </c>
      <c r="U136" s="6" t="str">
        <f t="shared" ca="1" si="17"/>
        <v/>
      </c>
      <c r="V136" t="str">
        <f>IF(R136="","",FRL!H136)</f>
        <v/>
      </c>
    </row>
    <row r="137" spans="1:22" x14ac:dyDescent="0.35">
      <c r="A137" t="str">
        <f>IF(Win!A137="","",Win!A137)</f>
        <v/>
      </c>
      <c r="B137" t="str">
        <f>IF(Win!B137="","",VALUE(Win!B137))</f>
        <v/>
      </c>
      <c r="C137" t="str">
        <f>IF(Win!C137="","",Win!C137)</f>
        <v/>
      </c>
      <c r="D137" t="str">
        <f>IF(Win!D137="","",Win!D137)</f>
        <v/>
      </c>
      <c r="E137" s="17" t="str">
        <f t="shared" si="12"/>
        <v/>
      </c>
      <c r="F137" t="str">
        <f t="array" ref="F137">IF(E137="","",RANK(E137, $E$2:$E$241) + COUNTIFS($E$2:$E$241, E137, $D$2:$D$241, "&lt;"&amp;D137) + COUNTIFS($E$2:$E$241, E137, $D$2:$D$241, D137, $A$2:$A$241, "&lt;"&amp;A137))</f>
        <v/>
      </c>
      <c r="G137" t="str">
        <f ca="1">IF(Win!F137="","",Win!F137)</f>
        <v/>
      </c>
      <c r="H137" s="6" t="str">
        <f t="shared" ca="1" si="13"/>
        <v/>
      </c>
      <c r="I137" s="6" t="str">
        <f t="shared" ca="1" si="14"/>
        <v/>
      </c>
      <c r="J137" t="str">
        <f>IF(F137="","",Win!H137)</f>
        <v/>
      </c>
      <c r="M137" t="str">
        <f>IF(FRL!A137="","",FRL!A137)</f>
        <v/>
      </c>
      <c r="N137" t="str">
        <f>IF(FRL!B137="","",FRL!B137)</f>
        <v/>
      </c>
      <c r="O137" t="str">
        <f>IF(FRL!C137="","",FRL!C137)</f>
        <v/>
      </c>
      <c r="P137" t="str">
        <f>IF(FRL!D137="","",FRL!D137)</f>
        <v/>
      </c>
      <c r="Q137" s="17" t="str">
        <f t="shared" si="15"/>
        <v/>
      </c>
      <c r="R137" t="str">
        <f t="array" ref="R137">IF(Q137="","",RANK(Q137, $Q$2:$Q$241) + COUNTIFS($Q$2:$Q$241, Q137, $P$2:$P$241, "&lt;"&amp;P137) + COUNTIFS($Q$2:$Q$241, Q137, $P$2:$P$241, P137, $M$2:$M$241, "&lt;"&amp;M137))</f>
        <v/>
      </c>
      <c r="S137" t="str">
        <f ca="1">IF(FRL!F137="","",FRL!F137)</f>
        <v/>
      </c>
      <c r="T137" s="6" t="str">
        <f t="shared" ca="1" si="16"/>
        <v/>
      </c>
      <c r="U137" s="6" t="str">
        <f t="shared" ca="1" si="17"/>
        <v/>
      </c>
      <c r="V137" t="str">
        <f>IF(R137="","",FRL!H137)</f>
        <v/>
      </c>
    </row>
    <row r="138" spans="1:22" x14ac:dyDescent="0.35">
      <c r="A138" t="str">
        <f>IF(Win!A138="","",Win!A138)</f>
        <v/>
      </c>
      <c r="B138" t="str">
        <f>IF(Win!B138="","",VALUE(Win!B138))</f>
        <v/>
      </c>
      <c r="C138" t="str">
        <f>IF(Win!C138="","",Win!C138)</f>
        <v/>
      </c>
      <c r="D138" t="str">
        <f>IF(Win!D138="","",Win!D138)</f>
        <v/>
      </c>
      <c r="E138" s="17" t="str">
        <f t="shared" si="12"/>
        <v/>
      </c>
      <c r="F138" t="str">
        <f t="array" ref="F138">IF(E138="","",RANK(E138, $E$2:$E$241) + COUNTIFS($E$2:$E$241, E138, $D$2:$D$241, "&lt;"&amp;D138) + COUNTIFS($E$2:$E$241, E138, $D$2:$D$241, D138, $A$2:$A$241, "&lt;"&amp;A138))</f>
        <v/>
      </c>
      <c r="G138" t="str">
        <f ca="1">IF(Win!F138="","",Win!F138)</f>
        <v/>
      </c>
      <c r="H138" s="6" t="str">
        <f t="shared" ca="1" si="13"/>
        <v/>
      </c>
      <c r="I138" s="6" t="str">
        <f t="shared" ca="1" si="14"/>
        <v/>
      </c>
      <c r="J138" t="str">
        <f>IF(F138="","",Win!H138)</f>
        <v/>
      </c>
      <c r="M138" t="str">
        <f>IF(FRL!A138="","",FRL!A138)</f>
        <v/>
      </c>
      <c r="N138" t="str">
        <f>IF(FRL!B138="","",FRL!B138)</f>
        <v/>
      </c>
      <c r="O138" t="str">
        <f>IF(FRL!C138="","",FRL!C138)</f>
        <v/>
      </c>
      <c r="P138" t="str">
        <f>IF(FRL!D138="","",FRL!D138)</f>
        <v/>
      </c>
      <c r="Q138" s="17" t="str">
        <f t="shared" si="15"/>
        <v/>
      </c>
      <c r="R138" t="str">
        <f t="array" ref="R138">IF(Q138="","",RANK(Q138, $Q$2:$Q$241) + COUNTIFS($Q$2:$Q$241, Q138, $P$2:$P$241, "&lt;"&amp;P138) + COUNTIFS($Q$2:$Q$241, Q138, $P$2:$P$241, P138, $M$2:$M$241, "&lt;"&amp;M138))</f>
        <v/>
      </c>
      <c r="S138" t="str">
        <f ca="1">IF(FRL!F138="","",FRL!F138)</f>
        <v/>
      </c>
      <c r="T138" s="6" t="str">
        <f t="shared" ca="1" si="16"/>
        <v/>
      </c>
      <c r="U138" s="6" t="str">
        <f t="shared" ca="1" si="17"/>
        <v/>
      </c>
      <c r="V138" t="str">
        <f>IF(R138="","",FRL!H138)</f>
        <v/>
      </c>
    </row>
    <row r="139" spans="1:22" x14ac:dyDescent="0.35">
      <c r="A139" t="str">
        <f>IF(Win!A139="","",Win!A139)</f>
        <v/>
      </c>
      <c r="B139" t="str">
        <f>IF(Win!B139="","",VALUE(Win!B139))</f>
        <v/>
      </c>
      <c r="C139" t="str">
        <f>IF(Win!C139="","",Win!C139)</f>
        <v/>
      </c>
      <c r="D139" t="str">
        <f>IF(Win!D139="","",Win!D139)</f>
        <v/>
      </c>
      <c r="E139" s="17" t="str">
        <f t="shared" si="12"/>
        <v/>
      </c>
      <c r="F139" t="str">
        <f t="array" ref="F139">IF(E139="","",RANK(E139, $E$2:$E$241) + COUNTIFS($E$2:$E$241, E139, $D$2:$D$241, "&lt;"&amp;D139) + COUNTIFS($E$2:$E$241, E139, $D$2:$D$241, D139, $A$2:$A$241, "&lt;"&amp;A139))</f>
        <v/>
      </c>
      <c r="G139" t="str">
        <f ca="1">IF(Win!F139="","",Win!F139)</f>
        <v/>
      </c>
      <c r="H139" s="6" t="str">
        <f t="shared" ca="1" si="13"/>
        <v/>
      </c>
      <c r="I139" s="6" t="str">
        <f t="shared" ca="1" si="14"/>
        <v/>
      </c>
      <c r="J139" t="str">
        <f>IF(F139="","",Win!H139)</f>
        <v/>
      </c>
      <c r="M139" t="str">
        <f>IF(FRL!A139="","",FRL!A139)</f>
        <v/>
      </c>
      <c r="N139" t="str">
        <f>IF(FRL!B139="","",FRL!B139)</f>
        <v/>
      </c>
      <c r="O139" t="str">
        <f>IF(FRL!C139="","",FRL!C139)</f>
        <v/>
      </c>
      <c r="P139" t="str">
        <f>IF(FRL!D139="","",FRL!D139)</f>
        <v/>
      </c>
      <c r="Q139" s="17" t="str">
        <f t="shared" si="15"/>
        <v/>
      </c>
      <c r="R139" t="str">
        <f t="array" ref="R139">IF(Q139="","",RANK(Q139, $Q$2:$Q$241) + COUNTIFS($Q$2:$Q$241, Q139, $P$2:$P$241, "&lt;"&amp;P139) + COUNTIFS($Q$2:$Q$241, Q139, $P$2:$P$241, P139, $M$2:$M$241, "&lt;"&amp;M139))</f>
        <v/>
      </c>
      <c r="S139" t="str">
        <f ca="1">IF(FRL!F139="","",FRL!F139)</f>
        <v/>
      </c>
      <c r="T139" s="6" t="str">
        <f t="shared" ca="1" si="16"/>
        <v/>
      </c>
      <c r="U139" s="6" t="str">
        <f t="shared" ca="1" si="17"/>
        <v/>
      </c>
      <c r="V139" t="str">
        <f>IF(R139="","",FRL!H139)</f>
        <v/>
      </c>
    </row>
    <row r="140" spans="1:22" x14ac:dyDescent="0.35">
      <c r="A140" t="str">
        <f>IF(Win!A140="","",Win!A140)</f>
        <v/>
      </c>
      <c r="B140" t="str">
        <f>IF(Win!B140="","",VALUE(Win!B140))</f>
        <v/>
      </c>
      <c r="C140" t="str">
        <f>IF(Win!C140="","",Win!C140)</f>
        <v/>
      </c>
      <c r="D140" t="str">
        <f>IF(Win!D140="","",Win!D140)</f>
        <v/>
      </c>
      <c r="E140" s="17" t="str">
        <f t="shared" si="12"/>
        <v/>
      </c>
      <c r="F140" t="str">
        <f t="array" ref="F140">IF(E140="","",RANK(E140, $E$2:$E$241) + COUNTIFS($E$2:$E$241, E140, $D$2:$D$241, "&lt;"&amp;D140) + COUNTIFS($E$2:$E$241, E140, $D$2:$D$241, D140, $A$2:$A$241, "&lt;"&amp;A140))</f>
        <v/>
      </c>
      <c r="G140" t="str">
        <f ca="1">IF(Win!F140="","",Win!F140)</f>
        <v/>
      </c>
      <c r="H140" s="6" t="str">
        <f t="shared" ca="1" si="13"/>
        <v/>
      </c>
      <c r="I140" s="6" t="str">
        <f t="shared" ca="1" si="14"/>
        <v/>
      </c>
      <c r="J140" t="str">
        <f>IF(F140="","",Win!H140)</f>
        <v/>
      </c>
      <c r="M140" t="str">
        <f>IF(FRL!A140="","",FRL!A140)</f>
        <v/>
      </c>
      <c r="N140" t="str">
        <f>IF(FRL!B140="","",FRL!B140)</f>
        <v/>
      </c>
      <c r="O140" t="str">
        <f>IF(FRL!C140="","",FRL!C140)</f>
        <v/>
      </c>
      <c r="P140" t="str">
        <f>IF(FRL!D140="","",FRL!D140)</f>
        <v/>
      </c>
      <c r="Q140" s="17" t="str">
        <f t="shared" si="15"/>
        <v/>
      </c>
      <c r="R140" t="str">
        <f t="array" ref="R140">IF(Q140="","",RANK(Q140, $Q$2:$Q$241) + COUNTIFS($Q$2:$Q$241, Q140, $P$2:$P$241, "&lt;"&amp;P140) + COUNTIFS($Q$2:$Q$241, Q140, $P$2:$P$241, P140, $M$2:$M$241, "&lt;"&amp;M140))</f>
        <v/>
      </c>
      <c r="S140" t="str">
        <f ca="1">IF(FRL!F140="","",FRL!F140)</f>
        <v/>
      </c>
      <c r="T140" s="6" t="str">
        <f t="shared" ca="1" si="16"/>
        <v/>
      </c>
      <c r="U140" s="6" t="str">
        <f t="shared" ca="1" si="17"/>
        <v/>
      </c>
      <c r="V140" t="str">
        <f>IF(R140="","",FRL!H140)</f>
        <v/>
      </c>
    </row>
    <row r="141" spans="1:22" x14ac:dyDescent="0.35">
      <c r="A141" t="str">
        <f>IF(Win!A141="","",Win!A141)</f>
        <v/>
      </c>
      <c r="B141" t="str">
        <f>IF(Win!B141="","",VALUE(Win!B141))</f>
        <v/>
      </c>
      <c r="C141" t="str">
        <f>IF(Win!C141="","",Win!C141)</f>
        <v/>
      </c>
      <c r="D141" t="str">
        <f>IF(Win!D141="","",Win!D141)</f>
        <v/>
      </c>
      <c r="E141" s="17" t="str">
        <f t="shared" si="12"/>
        <v/>
      </c>
      <c r="F141" t="str">
        <f t="array" ref="F141">IF(E141="","",RANK(E141, $E$2:$E$241) + COUNTIFS($E$2:$E$241, E141, $D$2:$D$241, "&lt;"&amp;D141) + COUNTIFS($E$2:$E$241, E141, $D$2:$D$241, D141, $A$2:$A$241, "&lt;"&amp;A141))</f>
        <v/>
      </c>
      <c r="G141" t="str">
        <f ca="1">IF(Win!F141="","",Win!F141)</f>
        <v/>
      </c>
      <c r="H141" s="6" t="str">
        <f t="shared" ca="1" si="13"/>
        <v/>
      </c>
      <c r="I141" s="6" t="str">
        <f t="shared" ca="1" si="14"/>
        <v/>
      </c>
      <c r="J141" t="str">
        <f>IF(F141="","",Win!H141)</f>
        <v/>
      </c>
      <c r="M141" t="str">
        <f>IF(FRL!A141="","",FRL!A141)</f>
        <v/>
      </c>
      <c r="N141" t="str">
        <f>IF(FRL!B141="","",FRL!B141)</f>
        <v/>
      </c>
      <c r="O141" t="str">
        <f>IF(FRL!C141="","",FRL!C141)</f>
        <v/>
      </c>
      <c r="P141" t="str">
        <f>IF(FRL!D141="","",FRL!D141)</f>
        <v/>
      </c>
      <c r="Q141" s="17" t="str">
        <f t="shared" si="15"/>
        <v/>
      </c>
      <c r="R141" t="str">
        <f t="array" ref="R141">IF(Q141="","",RANK(Q141, $Q$2:$Q$241) + COUNTIFS($Q$2:$Q$241, Q141, $P$2:$P$241, "&lt;"&amp;P141) + COUNTIFS($Q$2:$Q$241, Q141, $P$2:$P$241, P141, $M$2:$M$241, "&lt;"&amp;M141))</f>
        <v/>
      </c>
      <c r="S141" t="str">
        <f ca="1">IF(FRL!F141="","",FRL!F141)</f>
        <v/>
      </c>
      <c r="T141" s="6" t="str">
        <f t="shared" ca="1" si="16"/>
        <v/>
      </c>
      <c r="U141" s="6" t="str">
        <f t="shared" ca="1" si="17"/>
        <v/>
      </c>
      <c r="V141" t="str">
        <f>IF(R141="","",FRL!H141)</f>
        <v/>
      </c>
    </row>
    <row r="142" spans="1:22" x14ac:dyDescent="0.35">
      <c r="A142" t="str">
        <f>IF(Win!A142="","",Win!A142)</f>
        <v/>
      </c>
      <c r="B142" t="str">
        <f>IF(Win!B142="","",VALUE(Win!B142))</f>
        <v/>
      </c>
      <c r="C142" t="str">
        <f>IF(Win!C142="","",Win!C142)</f>
        <v/>
      </c>
      <c r="D142" t="str">
        <f>IF(Win!D142="","",Win!D142)</f>
        <v/>
      </c>
      <c r="E142" s="17" t="str">
        <f t="shared" si="12"/>
        <v/>
      </c>
      <c r="F142" t="str">
        <f t="array" ref="F142">IF(E142="","",RANK(E142, $E$2:$E$241) + COUNTIFS($E$2:$E$241, E142, $D$2:$D$241, "&lt;"&amp;D142) + COUNTIFS($E$2:$E$241, E142, $D$2:$D$241, D142, $A$2:$A$241, "&lt;"&amp;A142))</f>
        <v/>
      </c>
      <c r="G142" t="str">
        <f ca="1">IF(Win!F142="","",Win!F142)</f>
        <v/>
      </c>
      <c r="H142" s="6" t="str">
        <f t="shared" ca="1" si="13"/>
        <v/>
      </c>
      <c r="I142" s="6" t="str">
        <f t="shared" ca="1" si="14"/>
        <v/>
      </c>
      <c r="J142" t="str">
        <f>IF(F142="","",Win!H142)</f>
        <v/>
      </c>
      <c r="M142" t="str">
        <f>IF(FRL!A142="","",FRL!A142)</f>
        <v/>
      </c>
      <c r="N142" t="str">
        <f>IF(FRL!B142="","",FRL!B142)</f>
        <v/>
      </c>
      <c r="O142" t="str">
        <f>IF(FRL!C142="","",FRL!C142)</f>
        <v/>
      </c>
      <c r="P142" t="str">
        <f>IF(FRL!D142="","",FRL!D142)</f>
        <v/>
      </c>
      <c r="Q142" s="17" t="str">
        <f t="shared" si="15"/>
        <v/>
      </c>
      <c r="R142" t="str">
        <f t="array" ref="R142">IF(Q142="","",RANK(Q142, $Q$2:$Q$241) + COUNTIFS($Q$2:$Q$241, Q142, $P$2:$P$241, "&lt;"&amp;P142) + COUNTIFS($Q$2:$Q$241, Q142, $P$2:$P$241, P142, $M$2:$M$241, "&lt;"&amp;M142))</f>
        <v/>
      </c>
      <c r="S142" t="str">
        <f ca="1">IF(FRL!F142="","",FRL!F142)</f>
        <v/>
      </c>
      <c r="T142" s="6" t="str">
        <f t="shared" ca="1" si="16"/>
        <v/>
      </c>
      <c r="U142" s="6" t="str">
        <f t="shared" ca="1" si="17"/>
        <v/>
      </c>
      <c r="V142" t="str">
        <f>IF(R142="","",FRL!H142)</f>
        <v/>
      </c>
    </row>
    <row r="143" spans="1:22" x14ac:dyDescent="0.35">
      <c r="A143" t="str">
        <f>IF(Win!A143="","",Win!A143)</f>
        <v/>
      </c>
      <c r="B143" t="str">
        <f>IF(Win!B143="","",VALUE(Win!B143))</f>
        <v/>
      </c>
      <c r="C143" t="str">
        <f>IF(Win!C143="","",Win!C143)</f>
        <v/>
      </c>
      <c r="D143" t="str">
        <f>IF(Win!D143="","",Win!D143)</f>
        <v/>
      </c>
      <c r="E143" s="17" t="str">
        <f t="shared" si="12"/>
        <v/>
      </c>
      <c r="F143" t="str">
        <f t="array" ref="F143">IF(E143="","",RANK(E143, $E$2:$E$241) + COUNTIFS($E$2:$E$241, E143, $D$2:$D$241, "&lt;"&amp;D143) + COUNTIFS($E$2:$E$241, E143, $D$2:$D$241, D143, $A$2:$A$241, "&lt;"&amp;A143))</f>
        <v/>
      </c>
      <c r="G143" t="str">
        <f ca="1">IF(Win!F143="","",Win!F143)</f>
        <v/>
      </c>
      <c r="H143" s="6" t="str">
        <f t="shared" ca="1" si="13"/>
        <v/>
      </c>
      <c r="I143" s="6" t="str">
        <f t="shared" ca="1" si="14"/>
        <v/>
      </c>
      <c r="J143" t="str">
        <f>IF(F143="","",Win!H143)</f>
        <v/>
      </c>
      <c r="M143" t="str">
        <f>IF(FRL!A143="","",FRL!A143)</f>
        <v/>
      </c>
      <c r="N143" t="str">
        <f>IF(FRL!B143="","",FRL!B143)</f>
        <v/>
      </c>
      <c r="O143" t="str">
        <f>IF(FRL!C143="","",FRL!C143)</f>
        <v/>
      </c>
      <c r="P143" t="str">
        <f>IF(FRL!D143="","",FRL!D143)</f>
        <v/>
      </c>
      <c r="Q143" s="17" t="str">
        <f t="shared" si="15"/>
        <v/>
      </c>
      <c r="R143" t="str">
        <f t="array" ref="R143">IF(Q143="","",RANK(Q143, $Q$2:$Q$241) + COUNTIFS($Q$2:$Q$241, Q143, $P$2:$P$241, "&lt;"&amp;P143) + COUNTIFS($Q$2:$Q$241, Q143, $P$2:$P$241, P143, $M$2:$M$241, "&lt;"&amp;M143))</f>
        <v/>
      </c>
      <c r="S143" t="str">
        <f ca="1">IF(FRL!F143="","",FRL!F143)</f>
        <v/>
      </c>
      <c r="T143" s="6" t="str">
        <f t="shared" ca="1" si="16"/>
        <v/>
      </c>
      <c r="U143" s="6" t="str">
        <f t="shared" ca="1" si="17"/>
        <v/>
      </c>
      <c r="V143" t="str">
        <f>IF(R143="","",FRL!H143)</f>
        <v/>
      </c>
    </row>
    <row r="144" spans="1:22" x14ac:dyDescent="0.35">
      <c r="A144" t="str">
        <f>IF(Win!A144="","",Win!A144)</f>
        <v/>
      </c>
      <c r="B144" t="str">
        <f>IF(Win!B144="","",VALUE(Win!B144))</f>
        <v/>
      </c>
      <c r="C144" t="str">
        <f>IF(Win!C144="","",Win!C144)</f>
        <v/>
      </c>
      <c r="D144" t="str">
        <f>IF(Win!D144="","",Win!D144)</f>
        <v/>
      </c>
      <c r="E144" s="17" t="str">
        <f t="shared" si="12"/>
        <v/>
      </c>
      <c r="F144" t="str">
        <f t="array" ref="F144">IF(E144="","",RANK(E144, $E$2:$E$241) + COUNTIFS($E$2:$E$241, E144, $D$2:$D$241, "&lt;"&amp;D144) + COUNTIFS($E$2:$E$241, E144, $D$2:$D$241, D144, $A$2:$A$241, "&lt;"&amp;A144))</f>
        <v/>
      </c>
      <c r="G144" t="str">
        <f ca="1">IF(Win!F144="","",Win!F144)</f>
        <v/>
      </c>
      <c r="H144" s="6" t="str">
        <f t="shared" ca="1" si="13"/>
        <v/>
      </c>
      <c r="I144" s="6" t="str">
        <f t="shared" ca="1" si="14"/>
        <v/>
      </c>
      <c r="J144" t="str">
        <f>IF(F144="","",Win!H144)</f>
        <v/>
      </c>
      <c r="M144" t="str">
        <f>IF(FRL!A144="","",FRL!A144)</f>
        <v/>
      </c>
      <c r="N144" t="str">
        <f>IF(FRL!B144="","",FRL!B144)</f>
        <v/>
      </c>
      <c r="O144" t="str">
        <f>IF(FRL!C144="","",FRL!C144)</f>
        <v/>
      </c>
      <c r="P144" t="str">
        <f>IF(FRL!D144="","",FRL!D144)</f>
        <v/>
      </c>
      <c r="Q144" s="17" t="str">
        <f t="shared" si="15"/>
        <v/>
      </c>
      <c r="R144" t="str">
        <f t="array" ref="R144">IF(Q144="","",RANK(Q144, $Q$2:$Q$241) + COUNTIFS($Q$2:$Q$241, Q144, $P$2:$P$241, "&lt;"&amp;P144) + COUNTIFS($Q$2:$Q$241, Q144, $P$2:$P$241, P144, $M$2:$M$241, "&lt;"&amp;M144))</f>
        <v/>
      </c>
      <c r="S144" t="str">
        <f ca="1">IF(FRL!F144="","",FRL!F144)</f>
        <v/>
      </c>
      <c r="T144" s="6" t="str">
        <f t="shared" ca="1" si="16"/>
        <v/>
      </c>
      <c r="U144" s="6" t="str">
        <f t="shared" ca="1" si="17"/>
        <v/>
      </c>
      <c r="V144" t="str">
        <f>IF(R144="","",FRL!H144)</f>
        <v/>
      </c>
    </row>
    <row r="145" spans="1:22" x14ac:dyDescent="0.35">
      <c r="A145" t="str">
        <f>IF(Win!A145="","",Win!A145)</f>
        <v/>
      </c>
      <c r="B145" t="str">
        <f>IF(Win!B145="","",VALUE(Win!B145))</f>
        <v/>
      </c>
      <c r="C145" t="str">
        <f>IF(Win!C145="","",Win!C145)</f>
        <v/>
      </c>
      <c r="D145" t="str">
        <f>IF(Win!D145="","",Win!D145)</f>
        <v/>
      </c>
      <c r="E145" s="17" t="str">
        <f t="shared" si="12"/>
        <v/>
      </c>
      <c r="F145" t="str">
        <f t="array" ref="F145">IF(E145="","",RANK(E145, $E$2:$E$241) + COUNTIFS($E$2:$E$241, E145, $D$2:$D$241, "&lt;"&amp;D145) + COUNTIFS($E$2:$E$241, E145, $D$2:$D$241, D145, $A$2:$A$241, "&lt;"&amp;A145))</f>
        <v/>
      </c>
      <c r="G145" t="str">
        <f ca="1">IF(Win!F145="","",Win!F145)</f>
        <v/>
      </c>
      <c r="H145" s="6" t="str">
        <f t="shared" ca="1" si="13"/>
        <v/>
      </c>
      <c r="I145" s="6" t="str">
        <f t="shared" ca="1" si="14"/>
        <v/>
      </c>
      <c r="J145" t="str">
        <f>IF(F145="","",Win!H145)</f>
        <v/>
      </c>
      <c r="M145" t="str">
        <f>IF(FRL!A145="","",FRL!A145)</f>
        <v/>
      </c>
      <c r="N145" t="str">
        <f>IF(FRL!B145="","",FRL!B145)</f>
        <v/>
      </c>
      <c r="O145" t="str">
        <f>IF(FRL!C145="","",FRL!C145)</f>
        <v/>
      </c>
      <c r="P145" t="str">
        <f>IF(FRL!D145="","",FRL!D145)</f>
        <v/>
      </c>
      <c r="Q145" s="17" t="str">
        <f t="shared" si="15"/>
        <v/>
      </c>
      <c r="R145" t="str">
        <f t="array" ref="R145">IF(Q145="","",RANK(Q145, $Q$2:$Q$241) + COUNTIFS($Q$2:$Q$241, Q145, $P$2:$P$241, "&lt;"&amp;P145) + COUNTIFS($Q$2:$Q$241, Q145, $P$2:$P$241, P145, $M$2:$M$241, "&lt;"&amp;M145))</f>
        <v/>
      </c>
      <c r="S145" t="str">
        <f ca="1">IF(FRL!F145="","",FRL!F145)</f>
        <v/>
      </c>
      <c r="T145" s="6" t="str">
        <f t="shared" ca="1" si="16"/>
        <v/>
      </c>
      <c r="U145" s="6" t="str">
        <f t="shared" ca="1" si="17"/>
        <v/>
      </c>
      <c r="V145" t="str">
        <f>IF(R145="","",FRL!H145)</f>
        <v/>
      </c>
    </row>
    <row r="146" spans="1:22" x14ac:dyDescent="0.35">
      <c r="A146" t="str">
        <f>IF(Win!A146="","",Win!A146)</f>
        <v/>
      </c>
      <c r="B146" t="str">
        <f>IF(Win!B146="","",VALUE(Win!B146))</f>
        <v/>
      </c>
      <c r="C146" t="str">
        <f>IF(Win!C146="","",Win!C146)</f>
        <v/>
      </c>
      <c r="D146" t="str">
        <f>IF(Win!D146="","",Win!D146)</f>
        <v/>
      </c>
      <c r="E146" s="17" t="str">
        <f t="shared" si="12"/>
        <v/>
      </c>
      <c r="F146" t="str">
        <f t="array" ref="F146">IF(E146="","",RANK(E146, $E$2:$E$241) + COUNTIFS($E$2:$E$241, E146, $D$2:$D$241, "&lt;"&amp;D146) + COUNTIFS($E$2:$E$241, E146, $D$2:$D$241, D146, $A$2:$A$241, "&lt;"&amp;A146))</f>
        <v/>
      </c>
      <c r="G146" t="str">
        <f ca="1">IF(Win!F146="","",Win!F146)</f>
        <v/>
      </c>
      <c r="H146" s="6" t="str">
        <f t="shared" ca="1" si="13"/>
        <v/>
      </c>
      <c r="I146" s="6" t="str">
        <f t="shared" ca="1" si="14"/>
        <v/>
      </c>
      <c r="J146" t="str">
        <f>IF(F146="","",Win!H146)</f>
        <v/>
      </c>
      <c r="M146" t="str">
        <f>IF(FRL!A146="","",FRL!A146)</f>
        <v/>
      </c>
      <c r="N146" t="str">
        <f>IF(FRL!B146="","",FRL!B146)</f>
        <v/>
      </c>
      <c r="O146" t="str">
        <f>IF(FRL!C146="","",FRL!C146)</f>
        <v/>
      </c>
      <c r="P146" t="str">
        <f>IF(FRL!D146="","",FRL!D146)</f>
        <v/>
      </c>
      <c r="Q146" s="17" t="str">
        <f t="shared" si="15"/>
        <v/>
      </c>
      <c r="R146" t="str">
        <f t="array" ref="R146">IF(Q146="","",RANK(Q146, $Q$2:$Q$241) + COUNTIFS($Q$2:$Q$241, Q146, $P$2:$P$241, "&lt;"&amp;P146) + COUNTIFS($Q$2:$Q$241, Q146, $P$2:$P$241, P146, $M$2:$M$241, "&lt;"&amp;M146))</f>
        <v/>
      </c>
      <c r="S146" t="str">
        <f ca="1">IF(FRL!F146="","",FRL!F146)</f>
        <v/>
      </c>
      <c r="T146" s="6" t="str">
        <f t="shared" ca="1" si="16"/>
        <v/>
      </c>
      <c r="U146" s="6" t="str">
        <f t="shared" ca="1" si="17"/>
        <v/>
      </c>
      <c r="V146" t="str">
        <f>IF(R146="","",FRL!H146)</f>
        <v/>
      </c>
    </row>
    <row r="147" spans="1:22" x14ac:dyDescent="0.35">
      <c r="A147" t="str">
        <f>IF(Win!A147="","",Win!A147)</f>
        <v/>
      </c>
      <c r="B147" t="str">
        <f>IF(Win!B147="","",VALUE(Win!B147))</f>
        <v/>
      </c>
      <c r="C147" t="str">
        <f>IF(Win!C147="","",Win!C147)</f>
        <v/>
      </c>
      <c r="D147" t="str">
        <f>IF(Win!D147="","",Win!D147)</f>
        <v/>
      </c>
      <c r="E147" s="17" t="str">
        <f t="shared" si="12"/>
        <v/>
      </c>
      <c r="F147" t="str">
        <f t="array" ref="F147">IF(E147="","",RANK(E147, $E$2:$E$241) + COUNTIFS($E$2:$E$241, E147, $D$2:$D$241, "&lt;"&amp;D147) + COUNTIFS($E$2:$E$241, E147, $D$2:$D$241, D147, $A$2:$A$241, "&lt;"&amp;A147))</f>
        <v/>
      </c>
      <c r="G147" t="str">
        <f ca="1">IF(Win!F147="","",Win!F147)</f>
        <v/>
      </c>
      <c r="H147" s="6" t="str">
        <f t="shared" ca="1" si="13"/>
        <v/>
      </c>
      <c r="I147" s="6" t="str">
        <f t="shared" ca="1" si="14"/>
        <v/>
      </c>
      <c r="J147" t="str">
        <f>IF(F147="","",Win!H147)</f>
        <v/>
      </c>
      <c r="M147" t="str">
        <f>IF(FRL!A147="","",FRL!A147)</f>
        <v/>
      </c>
      <c r="N147" t="str">
        <f>IF(FRL!B147="","",FRL!B147)</f>
        <v/>
      </c>
      <c r="O147" t="str">
        <f>IF(FRL!C147="","",FRL!C147)</f>
        <v/>
      </c>
      <c r="P147" t="str">
        <f>IF(FRL!D147="","",FRL!D147)</f>
        <v/>
      </c>
      <c r="Q147" s="17" t="str">
        <f t="shared" si="15"/>
        <v/>
      </c>
      <c r="R147" t="str">
        <f t="array" ref="R147">IF(Q147="","",RANK(Q147, $Q$2:$Q$241) + COUNTIFS($Q$2:$Q$241, Q147, $P$2:$P$241, "&lt;"&amp;P147) + COUNTIFS($Q$2:$Q$241, Q147, $P$2:$P$241, P147, $M$2:$M$241, "&lt;"&amp;M147))</f>
        <v/>
      </c>
      <c r="S147" t="str">
        <f ca="1">IF(FRL!F147="","",FRL!F147)</f>
        <v/>
      </c>
      <c r="T147" s="6" t="str">
        <f t="shared" ca="1" si="16"/>
        <v/>
      </c>
      <c r="U147" s="6" t="str">
        <f t="shared" ca="1" si="17"/>
        <v/>
      </c>
      <c r="V147" t="str">
        <f>IF(R147="","",FRL!H147)</f>
        <v/>
      </c>
    </row>
    <row r="148" spans="1:22" x14ac:dyDescent="0.35">
      <c r="A148" t="str">
        <f>IF(Win!A148="","",Win!A148)</f>
        <v/>
      </c>
      <c r="B148" t="str">
        <f>IF(Win!B148="","",VALUE(Win!B148))</f>
        <v/>
      </c>
      <c r="C148" t="str">
        <f>IF(Win!C148="","",Win!C148)</f>
        <v/>
      </c>
      <c r="D148" t="str">
        <f>IF(Win!D148="","",Win!D148)</f>
        <v/>
      </c>
      <c r="E148" s="17" t="str">
        <f t="shared" si="12"/>
        <v/>
      </c>
      <c r="F148" t="str">
        <f t="array" ref="F148">IF(E148="","",RANK(E148, $E$2:$E$241) + COUNTIFS($E$2:$E$241, E148, $D$2:$D$241, "&lt;"&amp;D148) + COUNTIFS($E$2:$E$241, E148, $D$2:$D$241, D148, $A$2:$A$241, "&lt;"&amp;A148))</f>
        <v/>
      </c>
      <c r="G148" t="str">
        <f ca="1">IF(Win!F148="","",Win!F148)</f>
        <v/>
      </c>
      <c r="H148" s="6" t="str">
        <f t="shared" ca="1" si="13"/>
        <v/>
      </c>
      <c r="I148" s="6" t="str">
        <f t="shared" ca="1" si="14"/>
        <v/>
      </c>
      <c r="J148" t="str">
        <f>IF(F148="","",Win!H148)</f>
        <v/>
      </c>
      <c r="M148" t="str">
        <f>IF(FRL!A148="","",FRL!A148)</f>
        <v/>
      </c>
      <c r="N148" t="str">
        <f>IF(FRL!B148="","",FRL!B148)</f>
        <v/>
      </c>
      <c r="O148" t="str">
        <f>IF(FRL!C148="","",FRL!C148)</f>
        <v/>
      </c>
      <c r="P148" t="str">
        <f>IF(FRL!D148="","",FRL!D148)</f>
        <v/>
      </c>
      <c r="Q148" s="17" t="str">
        <f t="shared" si="15"/>
        <v/>
      </c>
      <c r="R148" t="str">
        <f t="array" ref="R148">IF(Q148="","",RANK(Q148, $Q$2:$Q$241) + COUNTIFS($Q$2:$Q$241, Q148, $P$2:$P$241, "&lt;"&amp;P148) + COUNTIFS($Q$2:$Q$241, Q148, $P$2:$P$241, P148, $M$2:$M$241, "&lt;"&amp;M148))</f>
        <v/>
      </c>
      <c r="S148" t="str">
        <f ca="1">IF(FRL!F148="","",FRL!F148)</f>
        <v/>
      </c>
      <c r="T148" s="6" t="str">
        <f t="shared" ca="1" si="16"/>
        <v/>
      </c>
      <c r="U148" s="6" t="str">
        <f t="shared" ca="1" si="17"/>
        <v/>
      </c>
      <c r="V148" t="str">
        <f>IF(R148="","",FRL!H148)</f>
        <v/>
      </c>
    </row>
    <row r="149" spans="1:22" x14ac:dyDescent="0.35">
      <c r="A149" t="str">
        <f>IF(Win!A149="","",Win!A149)</f>
        <v/>
      </c>
      <c r="B149" t="str">
        <f>IF(Win!B149="","",VALUE(Win!B149))</f>
        <v/>
      </c>
      <c r="C149" t="str">
        <f>IF(Win!C149="","",Win!C149)</f>
        <v/>
      </c>
      <c r="D149" t="str">
        <f>IF(Win!D149="","",Win!D149)</f>
        <v/>
      </c>
      <c r="E149" s="17" t="str">
        <f t="shared" si="12"/>
        <v/>
      </c>
      <c r="F149" t="str">
        <f t="array" ref="F149">IF(E149="","",RANK(E149, $E$2:$E$241) + COUNTIFS($E$2:$E$241, E149, $D$2:$D$241, "&lt;"&amp;D149) + COUNTIFS($E$2:$E$241, E149, $D$2:$D$241, D149, $A$2:$A$241, "&lt;"&amp;A149))</f>
        <v/>
      </c>
      <c r="G149" t="str">
        <f ca="1">IF(Win!F149="","",Win!F149)</f>
        <v/>
      </c>
      <c r="H149" s="6" t="str">
        <f t="shared" ca="1" si="13"/>
        <v/>
      </c>
      <c r="I149" s="6" t="str">
        <f t="shared" ca="1" si="14"/>
        <v/>
      </c>
      <c r="J149" t="str">
        <f>IF(F149="","",Win!H149)</f>
        <v/>
      </c>
      <c r="M149" t="str">
        <f>IF(FRL!A149="","",FRL!A149)</f>
        <v/>
      </c>
      <c r="N149" t="str">
        <f>IF(FRL!B149="","",FRL!B149)</f>
        <v/>
      </c>
      <c r="O149" t="str">
        <f>IF(FRL!C149="","",FRL!C149)</f>
        <v/>
      </c>
      <c r="P149" t="str">
        <f>IF(FRL!D149="","",FRL!D149)</f>
        <v/>
      </c>
      <c r="Q149" s="17" t="str">
        <f t="shared" si="15"/>
        <v/>
      </c>
      <c r="R149" t="str">
        <f t="array" ref="R149">IF(Q149="","",RANK(Q149, $Q$2:$Q$241) + COUNTIFS($Q$2:$Q$241, Q149, $P$2:$P$241, "&lt;"&amp;P149) + COUNTIFS($Q$2:$Q$241, Q149, $P$2:$P$241, P149, $M$2:$M$241, "&lt;"&amp;M149))</f>
        <v/>
      </c>
      <c r="S149" t="str">
        <f ca="1">IF(FRL!F149="","",FRL!F149)</f>
        <v/>
      </c>
      <c r="T149" s="6" t="str">
        <f t="shared" ca="1" si="16"/>
        <v/>
      </c>
      <c r="U149" s="6" t="str">
        <f t="shared" ca="1" si="17"/>
        <v/>
      </c>
      <c r="V149" t="str">
        <f>IF(R149="","",FRL!H149)</f>
        <v/>
      </c>
    </row>
    <row r="150" spans="1:22" x14ac:dyDescent="0.35">
      <c r="A150" t="str">
        <f>IF(Win!A150="","",Win!A150)</f>
        <v/>
      </c>
      <c r="B150" t="str">
        <f>IF(Win!B150="","",VALUE(Win!B150))</f>
        <v/>
      </c>
      <c r="C150" t="str">
        <f>IF(Win!C150="","",Win!C150)</f>
        <v/>
      </c>
      <c r="D150" t="str">
        <f>IF(Win!D150="","",Win!D150)</f>
        <v/>
      </c>
      <c r="E150" s="17" t="str">
        <f t="shared" si="12"/>
        <v/>
      </c>
      <c r="F150" t="str">
        <f t="array" ref="F150">IF(E150="","",RANK(E150, $E$2:$E$241) + COUNTIFS($E$2:$E$241, E150, $D$2:$D$241, "&lt;"&amp;D150) + COUNTIFS($E$2:$E$241, E150, $D$2:$D$241, D150, $A$2:$A$241, "&lt;"&amp;A150))</f>
        <v/>
      </c>
      <c r="G150" t="str">
        <f ca="1">IF(Win!F150="","",Win!F150)</f>
        <v/>
      </c>
      <c r="H150" s="6" t="str">
        <f t="shared" ca="1" si="13"/>
        <v/>
      </c>
      <c r="I150" s="6" t="str">
        <f t="shared" ca="1" si="14"/>
        <v/>
      </c>
      <c r="J150" t="str">
        <f>IF(F150="","",Win!H150)</f>
        <v/>
      </c>
      <c r="M150" t="str">
        <f>IF(FRL!A150="","",FRL!A150)</f>
        <v/>
      </c>
      <c r="N150" t="str">
        <f>IF(FRL!B150="","",FRL!B150)</f>
        <v/>
      </c>
      <c r="O150" t="str">
        <f>IF(FRL!C150="","",FRL!C150)</f>
        <v/>
      </c>
      <c r="P150" t="str">
        <f>IF(FRL!D150="","",FRL!D150)</f>
        <v/>
      </c>
      <c r="Q150" s="17" t="str">
        <f t="shared" si="15"/>
        <v/>
      </c>
      <c r="R150" t="str">
        <f t="array" ref="R150">IF(Q150="","",RANK(Q150, $Q$2:$Q$241) + COUNTIFS($Q$2:$Q$241, Q150, $P$2:$P$241, "&lt;"&amp;P150) + COUNTIFS($Q$2:$Q$241, Q150, $P$2:$P$241, P150, $M$2:$M$241, "&lt;"&amp;M150))</f>
        <v/>
      </c>
      <c r="S150" t="str">
        <f ca="1">IF(FRL!F150="","",FRL!F150)</f>
        <v/>
      </c>
      <c r="T150" s="6" t="str">
        <f t="shared" ca="1" si="16"/>
        <v/>
      </c>
      <c r="U150" s="6" t="str">
        <f t="shared" ca="1" si="17"/>
        <v/>
      </c>
      <c r="V150" t="str">
        <f>IF(R150="","",FRL!H150)</f>
        <v/>
      </c>
    </row>
    <row r="151" spans="1:22" x14ac:dyDescent="0.35">
      <c r="A151" t="str">
        <f>IF(Win!A151="","",Win!A151)</f>
        <v/>
      </c>
      <c r="B151" t="str">
        <f>IF(Win!B151="","",VALUE(Win!B151))</f>
        <v/>
      </c>
      <c r="C151" t="str">
        <f>IF(Win!C151="","",Win!C151)</f>
        <v/>
      </c>
      <c r="D151" t="str">
        <f>IF(Win!D151="","",Win!D151)</f>
        <v/>
      </c>
      <c r="E151" s="17" t="str">
        <f t="shared" si="12"/>
        <v/>
      </c>
      <c r="F151" t="str">
        <f t="array" ref="F151">IF(E151="","",RANK(E151, $E$2:$E$241) + COUNTIFS($E$2:$E$241, E151, $D$2:$D$241, "&lt;"&amp;D151) + COUNTIFS($E$2:$E$241, E151, $D$2:$D$241, D151, $A$2:$A$241, "&lt;"&amp;A151))</f>
        <v/>
      </c>
      <c r="G151" t="str">
        <f ca="1">IF(Win!F151="","",Win!F151)</f>
        <v/>
      </c>
      <c r="H151" s="6" t="str">
        <f t="shared" ca="1" si="13"/>
        <v/>
      </c>
      <c r="I151" s="6" t="str">
        <f t="shared" ca="1" si="14"/>
        <v/>
      </c>
      <c r="J151" t="str">
        <f>IF(F151="","",Win!H151)</f>
        <v/>
      </c>
      <c r="M151" t="str">
        <f>IF(FRL!A151="","",FRL!A151)</f>
        <v/>
      </c>
      <c r="N151" t="str">
        <f>IF(FRL!B151="","",FRL!B151)</f>
        <v/>
      </c>
      <c r="O151" t="str">
        <f>IF(FRL!C151="","",FRL!C151)</f>
        <v/>
      </c>
      <c r="P151" t="str">
        <f>IF(FRL!D151="","",FRL!D151)</f>
        <v/>
      </c>
      <c r="Q151" s="17" t="str">
        <f t="shared" si="15"/>
        <v/>
      </c>
      <c r="R151" t="str">
        <f t="array" ref="R151">IF(Q151="","",RANK(Q151, $Q$2:$Q$241) + COUNTIFS($Q$2:$Q$241, Q151, $P$2:$P$241, "&lt;"&amp;P151) + COUNTIFS($Q$2:$Q$241, Q151, $P$2:$P$241, P151, $M$2:$M$241, "&lt;"&amp;M151))</f>
        <v/>
      </c>
      <c r="S151" t="str">
        <f ca="1">IF(FRL!F151="","",FRL!F151)</f>
        <v/>
      </c>
      <c r="T151" s="6" t="str">
        <f t="shared" ca="1" si="16"/>
        <v/>
      </c>
      <c r="U151" s="6" t="str">
        <f t="shared" ca="1" si="17"/>
        <v/>
      </c>
      <c r="V151" t="str">
        <f>IF(R151="","",FRL!H151)</f>
        <v/>
      </c>
    </row>
    <row r="152" spans="1:22" x14ac:dyDescent="0.35">
      <c r="A152" t="str">
        <f>IF(Win!A152="","",Win!A152)</f>
        <v/>
      </c>
      <c r="B152" t="str">
        <f>IF(Win!B152="","",VALUE(Win!B152))</f>
        <v/>
      </c>
      <c r="C152" t="str">
        <f>IF(Win!C152="","",Win!C152)</f>
        <v/>
      </c>
      <c r="D152" t="str">
        <f>IF(Win!D152="","",Win!D152)</f>
        <v/>
      </c>
      <c r="E152" s="17" t="str">
        <f t="shared" si="12"/>
        <v/>
      </c>
      <c r="F152" t="str">
        <f t="array" ref="F152">IF(E152="","",RANK(E152, $E$2:$E$241) + COUNTIFS($E$2:$E$241, E152, $D$2:$D$241, "&lt;"&amp;D152) + COUNTIFS($E$2:$E$241, E152, $D$2:$D$241, D152, $A$2:$A$241, "&lt;"&amp;A152))</f>
        <v/>
      </c>
      <c r="G152" t="str">
        <f ca="1">IF(Win!F152="","",Win!F152)</f>
        <v/>
      </c>
      <c r="H152" s="6" t="str">
        <f t="shared" ca="1" si="13"/>
        <v/>
      </c>
      <c r="I152" s="6" t="str">
        <f t="shared" ca="1" si="14"/>
        <v/>
      </c>
      <c r="J152" t="str">
        <f>IF(F152="","",Win!H152)</f>
        <v/>
      </c>
      <c r="M152" t="str">
        <f>IF(FRL!A152="","",FRL!A152)</f>
        <v/>
      </c>
      <c r="N152" t="str">
        <f>IF(FRL!B152="","",FRL!B152)</f>
        <v/>
      </c>
      <c r="O152" t="str">
        <f>IF(FRL!C152="","",FRL!C152)</f>
        <v/>
      </c>
      <c r="P152" t="str">
        <f>IF(FRL!D152="","",FRL!D152)</f>
        <v/>
      </c>
      <c r="Q152" s="17" t="str">
        <f t="shared" si="15"/>
        <v/>
      </c>
      <c r="R152" t="str">
        <f t="array" ref="R152">IF(Q152="","",RANK(Q152, $Q$2:$Q$241) + COUNTIFS($Q$2:$Q$241, Q152, $P$2:$P$241, "&lt;"&amp;P152) + COUNTIFS($Q$2:$Q$241, Q152, $P$2:$P$241, P152, $M$2:$M$241, "&lt;"&amp;M152))</f>
        <v/>
      </c>
      <c r="S152" t="str">
        <f ca="1">IF(FRL!F152="","",FRL!F152)</f>
        <v/>
      </c>
      <c r="T152" s="6" t="str">
        <f t="shared" ca="1" si="16"/>
        <v/>
      </c>
      <c r="U152" s="6" t="str">
        <f t="shared" ca="1" si="17"/>
        <v/>
      </c>
      <c r="V152" t="str">
        <f>IF(R152="","",FRL!H152)</f>
        <v/>
      </c>
    </row>
    <row r="153" spans="1:22" x14ac:dyDescent="0.35">
      <c r="A153" t="str">
        <f>IF(Win!A153="","",Win!A153)</f>
        <v/>
      </c>
      <c r="B153" t="str">
        <f>IF(Win!B153="","",VALUE(Win!B153))</f>
        <v/>
      </c>
      <c r="C153" t="str">
        <f>IF(Win!C153="","",Win!C153)</f>
        <v/>
      </c>
      <c r="D153" t="str">
        <f>IF(Win!D153="","",Win!D153)</f>
        <v/>
      </c>
      <c r="E153" s="17" t="str">
        <f t="shared" si="12"/>
        <v/>
      </c>
      <c r="F153" t="str">
        <f t="array" ref="F153">IF(E153="","",RANK(E153, $E$2:$E$241) + COUNTIFS($E$2:$E$241, E153, $D$2:$D$241, "&lt;"&amp;D153) + COUNTIFS($E$2:$E$241, E153, $D$2:$D$241, D153, $A$2:$A$241, "&lt;"&amp;A153))</f>
        <v/>
      </c>
      <c r="G153" t="str">
        <f ca="1">IF(Win!F153="","",Win!F153)</f>
        <v/>
      </c>
      <c r="H153" s="6" t="str">
        <f t="shared" ca="1" si="13"/>
        <v/>
      </c>
      <c r="I153" s="6" t="str">
        <f t="shared" ca="1" si="14"/>
        <v/>
      </c>
      <c r="J153" t="str">
        <f>IF(F153="","",Win!H153)</f>
        <v/>
      </c>
      <c r="M153" t="str">
        <f>IF(FRL!A153="","",FRL!A153)</f>
        <v/>
      </c>
      <c r="N153" t="str">
        <f>IF(FRL!B153="","",FRL!B153)</f>
        <v/>
      </c>
      <c r="O153" t="str">
        <f>IF(FRL!C153="","",FRL!C153)</f>
        <v/>
      </c>
      <c r="P153" t="str">
        <f>IF(FRL!D153="","",FRL!D153)</f>
        <v/>
      </c>
      <c r="Q153" s="17" t="str">
        <f t="shared" si="15"/>
        <v/>
      </c>
      <c r="R153" t="str">
        <f t="array" ref="R153">IF(Q153="","",RANK(Q153, $Q$2:$Q$241) + COUNTIFS($Q$2:$Q$241, Q153, $P$2:$P$241, "&lt;"&amp;P153) + COUNTIFS($Q$2:$Q$241, Q153, $P$2:$P$241, P153, $M$2:$M$241, "&lt;"&amp;M153))</f>
        <v/>
      </c>
      <c r="S153" t="str">
        <f ca="1">IF(FRL!F153="","",FRL!F153)</f>
        <v/>
      </c>
      <c r="T153" s="6" t="str">
        <f t="shared" ca="1" si="16"/>
        <v/>
      </c>
      <c r="U153" s="6" t="str">
        <f t="shared" ca="1" si="17"/>
        <v/>
      </c>
      <c r="V153" t="str">
        <f>IF(R153="","",FRL!H153)</f>
        <v/>
      </c>
    </row>
    <row r="154" spans="1:22" x14ac:dyDescent="0.35">
      <c r="A154" t="str">
        <f>IF(Win!A154="","",Win!A154)</f>
        <v/>
      </c>
      <c r="B154" t="str">
        <f>IF(Win!B154="","",VALUE(Win!B154))</f>
        <v/>
      </c>
      <c r="C154" t="str">
        <f>IF(Win!C154="","",Win!C154)</f>
        <v/>
      </c>
      <c r="D154" t="str">
        <f>IF(Win!D154="","",Win!D154)</f>
        <v/>
      </c>
      <c r="E154" s="17" t="str">
        <f t="shared" si="12"/>
        <v/>
      </c>
      <c r="F154" t="str">
        <f t="array" ref="F154">IF(E154="","",RANK(E154, $E$2:$E$241) + COUNTIFS($E$2:$E$241, E154, $D$2:$D$241, "&lt;"&amp;D154) + COUNTIFS($E$2:$E$241, E154, $D$2:$D$241, D154, $A$2:$A$241, "&lt;"&amp;A154))</f>
        <v/>
      </c>
      <c r="G154" t="str">
        <f ca="1">IF(Win!F154="","",Win!F154)</f>
        <v/>
      </c>
      <c r="H154" s="6" t="str">
        <f t="shared" ca="1" si="13"/>
        <v/>
      </c>
      <c r="I154" s="6" t="str">
        <f t="shared" ca="1" si="14"/>
        <v/>
      </c>
      <c r="J154" t="str">
        <f>IF(F154="","",Win!H154)</f>
        <v/>
      </c>
      <c r="M154" t="str">
        <f>IF(FRL!A154="","",FRL!A154)</f>
        <v/>
      </c>
      <c r="N154" t="str">
        <f>IF(FRL!B154="","",FRL!B154)</f>
        <v/>
      </c>
      <c r="O154" t="str">
        <f>IF(FRL!C154="","",FRL!C154)</f>
        <v/>
      </c>
      <c r="P154" t="str">
        <f>IF(FRL!D154="","",FRL!D154)</f>
        <v/>
      </c>
      <c r="Q154" s="17" t="str">
        <f t="shared" si="15"/>
        <v/>
      </c>
      <c r="R154" t="str">
        <f t="array" ref="R154">IF(Q154="","",RANK(Q154, $Q$2:$Q$241) + COUNTIFS($Q$2:$Q$241, Q154, $P$2:$P$241, "&lt;"&amp;P154) + COUNTIFS($Q$2:$Q$241, Q154, $P$2:$P$241, P154, $M$2:$M$241, "&lt;"&amp;M154))</f>
        <v/>
      </c>
      <c r="S154" t="str">
        <f ca="1">IF(FRL!F154="","",FRL!F154)</f>
        <v/>
      </c>
      <c r="T154" s="6" t="str">
        <f t="shared" ca="1" si="16"/>
        <v/>
      </c>
      <c r="U154" s="6" t="str">
        <f t="shared" ca="1" si="17"/>
        <v/>
      </c>
      <c r="V154" t="str">
        <f>IF(R154="","",FRL!H154)</f>
        <v/>
      </c>
    </row>
    <row r="155" spans="1:22" x14ac:dyDescent="0.35">
      <c r="A155" t="str">
        <f>IF(Win!A155="","",Win!A155)</f>
        <v/>
      </c>
      <c r="B155" t="str">
        <f>IF(Win!B155="","",VALUE(Win!B155))</f>
        <v/>
      </c>
      <c r="C155" t="str">
        <f>IF(Win!C155="","",Win!C155)</f>
        <v/>
      </c>
      <c r="D155" t="str">
        <f>IF(Win!D155="","",Win!D155)</f>
        <v/>
      </c>
      <c r="E155" s="17" t="str">
        <f t="shared" si="12"/>
        <v/>
      </c>
      <c r="F155" t="str">
        <f t="array" ref="F155">IF(E155="","",RANK(E155, $E$2:$E$241) + COUNTIFS($E$2:$E$241, E155, $D$2:$D$241, "&lt;"&amp;D155) + COUNTIFS($E$2:$E$241, E155, $D$2:$D$241, D155, $A$2:$A$241, "&lt;"&amp;A155))</f>
        <v/>
      </c>
      <c r="G155" t="str">
        <f ca="1">IF(Win!F155="","",Win!F155)</f>
        <v/>
      </c>
      <c r="H155" s="6" t="str">
        <f t="shared" ca="1" si="13"/>
        <v/>
      </c>
      <c r="I155" s="6" t="str">
        <f t="shared" ca="1" si="14"/>
        <v/>
      </c>
      <c r="J155" t="str">
        <f>IF(F155="","",Win!H155)</f>
        <v/>
      </c>
      <c r="M155" t="str">
        <f>IF(FRL!A155="","",FRL!A155)</f>
        <v/>
      </c>
      <c r="N155" t="str">
        <f>IF(FRL!B155="","",FRL!B155)</f>
        <v/>
      </c>
      <c r="O155" t="str">
        <f>IF(FRL!C155="","",FRL!C155)</f>
        <v/>
      </c>
      <c r="P155" t="str">
        <f>IF(FRL!D155="","",FRL!D155)</f>
        <v/>
      </c>
      <c r="Q155" s="17" t="str">
        <f t="shared" si="15"/>
        <v/>
      </c>
      <c r="R155" t="str">
        <f t="array" ref="R155">IF(Q155="","",RANK(Q155, $Q$2:$Q$241) + COUNTIFS($Q$2:$Q$241, Q155, $P$2:$P$241, "&lt;"&amp;P155) + COUNTIFS($Q$2:$Q$241, Q155, $P$2:$P$241, P155, $M$2:$M$241, "&lt;"&amp;M155))</f>
        <v/>
      </c>
      <c r="S155" t="str">
        <f ca="1">IF(FRL!F155="","",FRL!F155)</f>
        <v/>
      </c>
      <c r="T155" s="6" t="str">
        <f t="shared" ca="1" si="16"/>
        <v/>
      </c>
      <c r="U155" s="6" t="str">
        <f t="shared" ca="1" si="17"/>
        <v/>
      </c>
      <c r="V155" t="str">
        <f>IF(R155="","",FRL!H155)</f>
        <v/>
      </c>
    </row>
    <row r="156" spans="1:22" x14ac:dyDescent="0.35">
      <c r="A156" t="str">
        <f>IF(Win!A156="","",Win!A156)</f>
        <v/>
      </c>
      <c r="B156" t="str">
        <f>IF(Win!B156="","",VALUE(Win!B156))</f>
        <v/>
      </c>
      <c r="C156" t="str">
        <f>IF(Win!C156="","",Win!C156)</f>
        <v/>
      </c>
      <c r="D156" t="str">
        <f>IF(Win!D156="","",Win!D156)</f>
        <v/>
      </c>
      <c r="E156" s="17" t="str">
        <f t="shared" si="12"/>
        <v/>
      </c>
      <c r="F156" t="str">
        <f t="array" ref="F156">IF(E156="","",RANK(E156, $E$2:$E$241) + COUNTIFS($E$2:$E$241, E156, $D$2:$D$241, "&lt;"&amp;D156) + COUNTIFS($E$2:$E$241, E156, $D$2:$D$241, D156, $A$2:$A$241, "&lt;"&amp;A156))</f>
        <v/>
      </c>
      <c r="G156" t="str">
        <f ca="1">IF(Win!F156="","",Win!F156)</f>
        <v/>
      </c>
      <c r="H156" s="6" t="str">
        <f t="shared" ca="1" si="13"/>
        <v/>
      </c>
      <c r="I156" s="6" t="str">
        <f t="shared" ca="1" si="14"/>
        <v/>
      </c>
      <c r="J156" t="str">
        <f>IF(F156="","",Win!H156)</f>
        <v/>
      </c>
      <c r="M156" t="str">
        <f>IF(FRL!A156="","",FRL!A156)</f>
        <v/>
      </c>
      <c r="N156" t="str">
        <f>IF(FRL!B156="","",FRL!B156)</f>
        <v/>
      </c>
      <c r="O156" t="str">
        <f>IF(FRL!C156="","",FRL!C156)</f>
        <v/>
      </c>
      <c r="P156" t="str">
        <f>IF(FRL!D156="","",FRL!D156)</f>
        <v/>
      </c>
      <c r="Q156" s="17" t="str">
        <f t="shared" si="15"/>
        <v/>
      </c>
      <c r="R156" t="str">
        <f t="array" ref="R156">IF(Q156="","",RANK(Q156, $Q$2:$Q$241) + COUNTIFS($Q$2:$Q$241, Q156, $P$2:$P$241, "&lt;"&amp;P156) + COUNTIFS($Q$2:$Q$241, Q156, $P$2:$P$241, P156, $M$2:$M$241, "&lt;"&amp;M156))</f>
        <v/>
      </c>
      <c r="S156" t="str">
        <f ca="1">IF(FRL!F156="","",FRL!F156)</f>
        <v/>
      </c>
      <c r="T156" s="6" t="str">
        <f t="shared" ca="1" si="16"/>
        <v/>
      </c>
      <c r="U156" s="6" t="str">
        <f t="shared" ca="1" si="17"/>
        <v/>
      </c>
      <c r="V156" t="str">
        <f>IF(R156="","",FRL!H156)</f>
        <v/>
      </c>
    </row>
    <row r="157" spans="1:22" x14ac:dyDescent="0.35">
      <c r="A157" t="str">
        <f>IF(Win!A157="","",Win!A157)</f>
        <v/>
      </c>
      <c r="B157" t="str">
        <f>IF(Win!B157="","",VALUE(Win!B157))</f>
        <v/>
      </c>
      <c r="C157" t="str">
        <f>IF(Win!C157="","",Win!C157)</f>
        <v/>
      </c>
      <c r="D157" t="str">
        <f>IF(Win!D157="","",Win!D157)</f>
        <v/>
      </c>
      <c r="E157" s="17" t="str">
        <f t="shared" si="12"/>
        <v/>
      </c>
      <c r="F157" t="str">
        <f t="array" ref="F157">IF(E157="","",RANK(E157, $E$2:$E$241) + COUNTIFS($E$2:$E$241, E157, $D$2:$D$241, "&lt;"&amp;D157) + COUNTIFS($E$2:$E$241, E157, $D$2:$D$241, D157, $A$2:$A$241, "&lt;"&amp;A157))</f>
        <v/>
      </c>
      <c r="G157" t="str">
        <f ca="1">IF(Win!F157="","",Win!F157)</f>
        <v/>
      </c>
      <c r="H157" s="6" t="str">
        <f t="shared" ca="1" si="13"/>
        <v/>
      </c>
      <c r="I157" s="6" t="str">
        <f t="shared" ca="1" si="14"/>
        <v/>
      </c>
      <c r="J157" t="str">
        <f>IF(F157="","",Win!H157)</f>
        <v/>
      </c>
      <c r="M157" t="str">
        <f>IF(FRL!A157="","",FRL!A157)</f>
        <v/>
      </c>
      <c r="N157" t="str">
        <f>IF(FRL!B157="","",FRL!B157)</f>
        <v/>
      </c>
      <c r="O157" t="str">
        <f>IF(FRL!C157="","",FRL!C157)</f>
        <v/>
      </c>
      <c r="P157" t="str">
        <f>IF(FRL!D157="","",FRL!D157)</f>
        <v/>
      </c>
      <c r="Q157" s="17" t="str">
        <f t="shared" si="15"/>
        <v/>
      </c>
      <c r="R157" t="str">
        <f t="array" ref="R157">IF(Q157="","",RANK(Q157, $Q$2:$Q$241) + COUNTIFS($Q$2:$Q$241, Q157, $P$2:$P$241, "&lt;"&amp;P157) + COUNTIFS($Q$2:$Q$241, Q157, $P$2:$P$241, P157, $M$2:$M$241, "&lt;"&amp;M157))</f>
        <v/>
      </c>
      <c r="S157" t="str">
        <f ca="1">IF(FRL!F157="","",FRL!F157)</f>
        <v/>
      </c>
      <c r="T157" s="6" t="str">
        <f t="shared" ca="1" si="16"/>
        <v/>
      </c>
      <c r="U157" s="6" t="str">
        <f t="shared" ca="1" si="17"/>
        <v/>
      </c>
      <c r="V157" t="str">
        <f>IF(R157="","",FRL!H157)</f>
        <v/>
      </c>
    </row>
    <row r="158" spans="1:22" x14ac:dyDescent="0.35">
      <c r="A158" t="str">
        <f>IF(Win!A158="","",Win!A158)</f>
        <v/>
      </c>
      <c r="B158" t="str">
        <f>IF(Win!B158="","",VALUE(Win!B158))</f>
        <v/>
      </c>
      <c r="C158" t="str">
        <f>IF(Win!C158="","",Win!C158)</f>
        <v/>
      </c>
      <c r="D158" t="str">
        <f>IF(Win!D158="","",Win!D158)</f>
        <v/>
      </c>
      <c r="E158" s="17" t="str">
        <f t="shared" si="12"/>
        <v/>
      </c>
      <c r="F158" t="str">
        <f t="array" ref="F158">IF(E158="","",RANK(E158, $E$2:$E$241) + COUNTIFS($E$2:$E$241, E158, $D$2:$D$241, "&lt;"&amp;D158) + COUNTIFS($E$2:$E$241, E158, $D$2:$D$241, D158, $A$2:$A$241, "&lt;"&amp;A158))</f>
        <v/>
      </c>
      <c r="G158" t="str">
        <f ca="1">IF(Win!F158="","",Win!F158)</f>
        <v/>
      </c>
      <c r="H158" s="6" t="str">
        <f t="shared" ca="1" si="13"/>
        <v/>
      </c>
      <c r="I158" s="6" t="str">
        <f t="shared" ca="1" si="14"/>
        <v/>
      </c>
      <c r="J158" t="str">
        <f>IF(F158="","",Win!H158)</f>
        <v/>
      </c>
      <c r="M158" t="str">
        <f>IF(FRL!A158="","",FRL!A158)</f>
        <v/>
      </c>
      <c r="N158" t="str">
        <f>IF(FRL!B158="","",FRL!B158)</f>
        <v/>
      </c>
      <c r="O158" t="str">
        <f>IF(FRL!C158="","",FRL!C158)</f>
        <v/>
      </c>
      <c r="P158" t="str">
        <f>IF(FRL!D158="","",FRL!D158)</f>
        <v/>
      </c>
      <c r="Q158" s="17" t="str">
        <f t="shared" si="15"/>
        <v/>
      </c>
      <c r="R158" t="str">
        <f t="array" ref="R158">IF(Q158="","",RANK(Q158, $Q$2:$Q$241) + COUNTIFS($Q$2:$Q$241, Q158, $P$2:$P$241, "&lt;"&amp;P158) + COUNTIFS($Q$2:$Q$241, Q158, $P$2:$P$241, P158, $M$2:$M$241, "&lt;"&amp;M158))</f>
        <v/>
      </c>
      <c r="S158" t="str">
        <f ca="1">IF(FRL!F158="","",FRL!F158)</f>
        <v/>
      </c>
      <c r="T158" s="6" t="str">
        <f t="shared" ca="1" si="16"/>
        <v/>
      </c>
      <c r="U158" s="6" t="str">
        <f t="shared" ca="1" si="17"/>
        <v/>
      </c>
      <c r="V158" t="str">
        <f>IF(R158="","",FRL!H158)</f>
        <v/>
      </c>
    </row>
    <row r="159" spans="1:22" x14ac:dyDescent="0.35">
      <c r="A159" t="str">
        <f>IF(Win!A159="","",Win!A159)</f>
        <v/>
      </c>
      <c r="B159" t="str">
        <f>IF(Win!B159="","",VALUE(Win!B159))</f>
        <v/>
      </c>
      <c r="C159" t="str">
        <f>IF(Win!C159="","",Win!C159)</f>
        <v/>
      </c>
      <c r="D159" t="str">
        <f>IF(Win!D159="","",Win!D159)</f>
        <v/>
      </c>
      <c r="E159" s="17" t="str">
        <f t="shared" si="12"/>
        <v/>
      </c>
      <c r="F159" t="str">
        <f t="array" ref="F159">IF(E159="","",RANK(E159, $E$2:$E$241) + COUNTIFS($E$2:$E$241, E159, $D$2:$D$241, "&lt;"&amp;D159) + COUNTIFS($E$2:$E$241, E159, $D$2:$D$241, D159, $A$2:$A$241, "&lt;"&amp;A159))</f>
        <v/>
      </c>
      <c r="G159" t="str">
        <f ca="1">IF(Win!F159="","",Win!F159)</f>
        <v/>
      </c>
      <c r="H159" s="6" t="str">
        <f t="shared" ca="1" si="13"/>
        <v/>
      </c>
      <c r="I159" s="6" t="str">
        <f t="shared" ca="1" si="14"/>
        <v/>
      </c>
      <c r="J159" t="str">
        <f>IF(F159="","",Win!H159)</f>
        <v/>
      </c>
      <c r="M159" t="str">
        <f>IF(FRL!A159="","",FRL!A159)</f>
        <v/>
      </c>
      <c r="N159" t="str">
        <f>IF(FRL!B159="","",FRL!B159)</f>
        <v/>
      </c>
      <c r="O159" t="str">
        <f>IF(FRL!C159="","",FRL!C159)</f>
        <v/>
      </c>
      <c r="P159" t="str">
        <f>IF(FRL!D159="","",FRL!D159)</f>
        <v/>
      </c>
      <c r="Q159" s="17" t="str">
        <f t="shared" si="15"/>
        <v/>
      </c>
      <c r="R159" t="str">
        <f t="array" ref="R159">IF(Q159="","",RANK(Q159, $Q$2:$Q$241) + COUNTIFS($Q$2:$Q$241, Q159, $P$2:$P$241, "&lt;"&amp;P159) + COUNTIFS($Q$2:$Q$241, Q159, $P$2:$P$241, P159, $M$2:$M$241, "&lt;"&amp;M159))</f>
        <v/>
      </c>
      <c r="S159" t="str">
        <f ca="1">IF(FRL!F159="","",FRL!F159)</f>
        <v/>
      </c>
      <c r="T159" s="6" t="str">
        <f t="shared" ca="1" si="16"/>
        <v/>
      </c>
      <c r="U159" s="6" t="str">
        <f t="shared" ca="1" si="17"/>
        <v/>
      </c>
      <c r="V159" t="str">
        <f>IF(R159="","",FRL!H159)</f>
        <v/>
      </c>
    </row>
    <row r="160" spans="1:22" x14ac:dyDescent="0.35">
      <c r="A160" t="str">
        <f>IF(Win!A160="","",Win!A160)</f>
        <v/>
      </c>
      <c r="B160" t="str">
        <f>IF(Win!B160="","",VALUE(Win!B160))</f>
        <v/>
      </c>
      <c r="C160" t="str">
        <f>IF(Win!C160="","",Win!C160)</f>
        <v/>
      </c>
      <c r="D160" t="str">
        <f>IF(Win!D160="","",Win!D160)</f>
        <v/>
      </c>
      <c r="E160" s="17" t="str">
        <f t="shared" si="12"/>
        <v/>
      </c>
      <c r="F160" t="str">
        <f t="array" ref="F160">IF(E160="","",RANK(E160, $E$2:$E$241) + COUNTIFS($E$2:$E$241, E160, $D$2:$D$241, "&lt;"&amp;D160) + COUNTIFS($E$2:$E$241, E160, $D$2:$D$241, D160, $A$2:$A$241, "&lt;"&amp;A160))</f>
        <v/>
      </c>
      <c r="G160" t="str">
        <f ca="1">IF(Win!F160="","",Win!F160)</f>
        <v/>
      </c>
      <c r="H160" s="6" t="str">
        <f t="shared" ca="1" si="13"/>
        <v/>
      </c>
      <c r="I160" s="6" t="str">
        <f t="shared" ca="1" si="14"/>
        <v/>
      </c>
      <c r="J160" t="str">
        <f>IF(F160="","",Win!H160)</f>
        <v/>
      </c>
      <c r="M160" t="str">
        <f>IF(FRL!A160="","",FRL!A160)</f>
        <v/>
      </c>
      <c r="N160" t="str">
        <f>IF(FRL!B160="","",FRL!B160)</f>
        <v/>
      </c>
      <c r="O160" t="str">
        <f>IF(FRL!C160="","",FRL!C160)</f>
        <v/>
      </c>
      <c r="P160" t="str">
        <f>IF(FRL!D160="","",FRL!D160)</f>
        <v/>
      </c>
      <c r="Q160" s="17" t="str">
        <f t="shared" si="15"/>
        <v/>
      </c>
      <c r="R160" t="str">
        <f t="array" ref="R160">IF(Q160="","",RANK(Q160, $Q$2:$Q$241) + COUNTIFS($Q$2:$Q$241, Q160, $P$2:$P$241, "&lt;"&amp;P160) + COUNTIFS($Q$2:$Q$241, Q160, $P$2:$P$241, P160, $M$2:$M$241, "&lt;"&amp;M160))</f>
        <v/>
      </c>
      <c r="S160" t="str">
        <f ca="1">IF(FRL!F160="","",FRL!F160)</f>
        <v/>
      </c>
      <c r="T160" s="6" t="str">
        <f t="shared" ca="1" si="16"/>
        <v/>
      </c>
      <c r="U160" s="6" t="str">
        <f t="shared" ca="1" si="17"/>
        <v/>
      </c>
      <c r="V160" t="str">
        <f>IF(R160="","",FRL!H160)</f>
        <v/>
      </c>
    </row>
    <row r="161" spans="1:22" x14ac:dyDescent="0.35">
      <c r="A161" t="str">
        <f>IF(Win!A161="","",Win!A161)</f>
        <v/>
      </c>
      <c r="B161" t="str">
        <f>IF(Win!B161="","",VALUE(Win!B161))</f>
        <v/>
      </c>
      <c r="C161" t="str">
        <f>IF(Win!C161="","",Win!C161)</f>
        <v/>
      </c>
      <c r="D161" t="str">
        <f>IF(Win!D161="","",Win!D161)</f>
        <v/>
      </c>
      <c r="E161" s="17" t="str">
        <f t="shared" si="12"/>
        <v/>
      </c>
      <c r="F161" t="str">
        <f t="array" ref="F161">IF(E161="","",RANK(E161, $E$2:$E$241) + COUNTIFS($E$2:$E$241, E161, $D$2:$D$241, "&lt;"&amp;D161) + COUNTIFS($E$2:$E$241, E161, $D$2:$D$241, D161, $A$2:$A$241, "&lt;"&amp;A161))</f>
        <v/>
      </c>
      <c r="G161" t="str">
        <f ca="1">IF(Win!F161="","",Win!F161)</f>
        <v/>
      </c>
      <c r="H161" s="6" t="str">
        <f t="shared" ca="1" si="13"/>
        <v/>
      </c>
      <c r="I161" s="6" t="str">
        <f t="shared" ca="1" si="14"/>
        <v/>
      </c>
      <c r="J161" t="str">
        <f>IF(F161="","",Win!H161)</f>
        <v/>
      </c>
      <c r="M161" t="str">
        <f>IF(FRL!A161="","",FRL!A161)</f>
        <v/>
      </c>
      <c r="N161" t="str">
        <f>IF(FRL!B161="","",FRL!B161)</f>
        <v/>
      </c>
      <c r="O161" t="str">
        <f>IF(FRL!C161="","",FRL!C161)</f>
        <v/>
      </c>
      <c r="P161" t="str">
        <f>IF(FRL!D161="","",FRL!D161)</f>
        <v/>
      </c>
      <c r="Q161" s="17" t="str">
        <f t="shared" si="15"/>
        <v/>
      </c>
      <c r="R161" t="str">
        <f t="array" ref="R161">IF(Q161="","",RANK(Q161, $Q$2:$Q$241) + COUNTIFS($Q$2:$Q$241, Q161, $P$2:$P$241, "&lt;"&amp;P161) + COUNTIFS($Q$2:$Q$241, Q161, $P$2:$P$241, P161, $M$2:$M$241, "&lt;"&amp;M161))</f>
        <v/>
      </c>
      <c r="S161" t="str">
        <f ca="1">IF(FRL!F161="","",FRL!F161)</f>
        <v/>
      </c>
      <c r="T161" s="6" t="str">
        <f t="shared" ca="1" si="16"/>
        <v/>
      </c>
      <c r="U161" s="6" t="str">
        <f t="shared" ca="1" si="17"/>
        <v/>
      </c>
      <c r="V161" t="str">
        <f>IF(R161="","",FRL!H161)</f>
        <v/>
      </c>
    </row>
    <row r="162" spans="1:22" x14ac:dyDescent="0.35">
      <c r="A162" t="str">
        <f>IF(Win!A162="","",Win!A162)</f>
        <v/>
      </c>
      <c r="B162" t="str">
        <f>IF(Win!B162="","",VALUE(Win!B162))</f>
        <v/>
      </c>
      <c r="C162" t="str">
        <f>IF(Win!C162="","",Win!C162)</f>
        <v/>
      </c>
      <c r="D162" t="str">
        <f>IF(Win!D162="","",Win!D162)</f>
        <v/>
      </c>
      <c r="E162" s="17" t="str">
        <f t="shared" si="12"/>
        <v/>
      </c>
      <c r="F162" t="str">
        <f t="array" ref="F162">IF(E162="","",RANK(E162, $E$2:$E$241) + COUNTIFS($E$2:$E$241, E162, $D$2:$D$241, "&lt;"&amp;D162) + COUNTIFS($E$2:$E$241, E162, $D$2:$D$241, D162, $A$2:$A$241, "&lt;"&amp;A162))</f>
        <v/>
      </c>
      <c r="G162" t="str">
        <f ca="1">IF(Win!F162="","",Win!F162)</f>
        <v/>
      </c>
      <c r="H162" s="6" t="str">
        <f t="shared" ca="1" si="13"/>
        <v/>
      </c>
      <c r="I162" s="6" t="str">
        <f t="shared" ca="1" si="14"/>
        <v/>
      </c>
      <c r="J162" t="str">
        <f>IF(F162="","",Win!H162)</f>
        <v/>
      </c>
      <c r="M162" t="str">
        <f>IF(FRL!A162="","",FRL!A162)</f>
        <v/>
      </c>
      <c r="N162" t="str">
        <f>IF(FRL!B162="","",FRL!B162)</f>
        <v/>
      </c>
      <c r="O162" t="str">
        <f>IF(FRL!C162="","",FRL!C162)</f>
        <v/>
      </c>
      <c r="P162" t="str">
        <f>IF(FRL!D162="","",FRL!D162)</f>
        <v/>
      </c>
      <c r="Q162" s="17" t="str">
        <f t="shared" si="15"/>
        <v/>
      </c>
      <c r="R162" t="str">
        <f t="array" ref="R162">IF(Q162="","",RANK(Q162, $Q$2:$Q$241) + COUNTIFS($Q$2:$Q$241, Q162, $P$2:$P$241, "&lt;"&amp;P162) + COUNTIFS($Q$2:$Q$241, Q162, $P$2:$P$241, P162, $M$2:$M$241, "&lt;"&amp;M162))</f>
        <v/>
      </c>
      <c r="S162" t="str">
        <f ca="1">IF(FRL!F162="","",FRL!F162)</f>
        <v/>
      </c>
      <c r="T162" s="6" t="str">
        <f t="shared" ca="1" si="16"/>
        <v/>
      </c>
      <c r="U162" s="6" t="str">
        <f t="shared" ca="1" si="17"/>
        <v/>
      </c>
      <c r="V162" t="str">
        <f>IF(R162="","",FRL!H162)</f>
        <v/>
      </c>
    </row>
    <row r="163" spans="1:22" x14ac:dyDescent="0.35">
      <c r="A163" t="str">
        <f>IF(Win!A163="","",Win!A163)</f>
        <v/>
      </c>
      <c r="B163" t="str">
        <f>IF(Win!B163="","",VALUE(Win!B163))</f>
        <v/>
      </c>
      <c r="C163" t="str">
        <f>IF(Win!C163="","",Win!C163)</f>
        <v/>
      </c>
      <c r="D163" t="str">
        <f>IF(Win!D163="","",Win!D163)</f>
        <v/>
      </c>
      <c r="E163" s="17" t="str">
        <f t="shared" si="12"/>
        <v/>
      </c>
      <c r="F163" t="str">
        <f t="array" ref="F163">IF(E163="","",RANK(E163, $E$2:$E$241) + COUNTIFS($E$2:$E$241, E163, $D$2:$D$241, "&lt;"&amp;D163) + COUNTIFS($E$2:$E$241, E163, $D$2:$D$241, D163, $A$2:$A$241, "&lt;"&amp;A163))</f>
        <v/>
      </c>
      <c r="G163" t="str">
        <f ca="1">IF(Win!F163="","",Win!F163)</f>
        <v/>
      </c>
      <c r="H163" s="6" t="str">
        <f t="shared" ca="1" si="13"/>
        <v/>
      </c>
      <c r="I163" s="6" t="str">
        <f t="shared" ca="1" si="14"/>
        <v/>
      </c>
      <c r="J163" t="str">
        <f>IF(F163="","",Win!H163)</f>
        <v/>
      </c>
      <c r="M163" t="str">
        <f>IF(FRL!A163="","",FRL!A163)</f>
        <v/>
      </c>
      <c r="N163" t="str">
        <f>IF(FRL!B163="","",FRL!B163)</f>
        <v/>
      </c>
      <c r="O163" t="str">
        <f>IF(FRL!C163="","",FRL!C163)</f>
        <v/>
      </c>
      <c r="P163" t="str">
        <f>IF(FRL!D163="","",FRL!D163)</f>
        <v/>
      </c>
      <c r="Q163" s="17" t="str">
        <f t="shared" si="15"/>
        <v/>
      </c>
      <c r="R163" t="str">
        <f t="array" ref="R163">IF(Q163="","",RANK(Q163, $Q$2:$Q$241) + COUNTIFS($Q$2:$Q$241, Q163, $P$2:$P$241, "&lt;"&amp;P163) + COUNTIFS($Q$2:$Q$241, Q163, $P$2:$P$241, P163, $M$2:$M$241, "&lt;"&amp;M163))</f>
        <v/>
      </c>
      <c r="S163" t="str">
        <f ca="1">IF(FRL!F163="","",FRL!F163)</f>
        <v/>
      </c>
      <c r="T163" s="6" t="str">
        <f t="shared" ca="1" si="16"/>
        <v/>
      </c>
      <c r="U163" s="6" t="str">
        <f t="shared" ca="1" si="17"/>
        <v/>
      </c>
      <c r="V163" t="str">
        <f>IF(R163="","",FRL!H163)</f>
        <v/>
      </c>
    </row>
    <row r="164" spans="1:22" x14ac:dyDescent="0.35">
      <c r="A164" t="str">
        <f>IF(Win!A164="","",Win!A164)</f>
        <v/>
      </c>
      <c r="B164" t="str">
        <f>IF(Win!B164="","",VALUE(Win!B164))</f>
        <v/>
      </c>
      <c r="C164" t="str">
        <f>IF(Win!C164="","",Win!C164)</f>
        <v/>
      </c>
      <c r="D164" t="str">
        <f>IF(Win!D164="","",Win!D164)</f>
        <v/>
      </c>
      <c r="E164" s="17" t="str">
        <f t="shared" si="12"/>
        <v/>
      </c>
      <c r="F164" t="str">
        <f t="array" ref="F164">IF(E164="","",RANK(E164, $E$2:$E$241) + COUNTIFS($E$2:$E$241, E164, $D$2:$D$241, "&lt;"&amp;D164) + COUNTIFS($E$2:$E$241, E164, $D$2:$D$241, D164, $A$2:$A$241, "&lt;"&amp;A164))</f>
        <v/>
      </c>
      <c r="G164" t="str">
        <f ca="1">IF(Win!F164="","",Win!F164)</f>
        <v/>
      </c>
      <c r="H164" s="6" t="str">
        <f t="shared" ca="1" si="13"/>
        <v/>
      </c>
      <c r="I164" s="6" t="str">
        <f t="shared" ca="1" si="14"/>
        <v/>
      </c>
      <c r="J164" t="str">
        <f>IF(F164="","",Win!H164)</f>
        <v/>
      </c>
      <c r="M164" t="str">
        <f>IF(FRL!A164="","",FRL!A164)</f>
        <v/>
      </c>
      <c r="N164" t="str">
        <f>IF(FRL!B164="","",FRL!B164)</f>
        <v/>
      </c>
      <c r="O164" t="str">
        <f>IF(FRL!C164="","",FRL!C164)</f>
        <v/>
      </c>
      <c r="P164" t="str">
        <f>IF(FRL!D164="","",FRL!D164)</f>
        <v/>
      </c>
      <c r="Q164" s="17" t="str">
        <f t="shared" si="15"/>
        <v/>
      </c>
      <c r="R164" t="str">
        <f t="array" ref="R164">IF(Q164="","",RANK(Q164, $Q$2:$Q$241) + COUNTIFS($Q$2:$Q$241, Q164, $P$2:$P$241, "&lt;"&amp;P164) + COUNTIFS($Q$2:$Q$241, Q164, $P$2:$P$241, P164, $M$2:$M$241, "&lt;"&amp;M164))</f>
        <v/>
      </c>
      <c r="S164" t="str">
        <f ca="1">IF(FRL!F164="","",FRL!F164)</f>
        <v/>
      </c>
      <c r="T164" s="6" t="str">
        <f t="shared" ca="1" si="16"/>
        <v/>
      </c>
      <c r="U164" s="6" t="str">
        <f t="shared" ca="1" si="17"/>
        <v/>
      </c>
      <c r="V164" t="str">
        <f>IF(R164="","",FRL!H164)</f>
        <v/>
      </c>
    </row>
    <row r="165" spans="1:22" x14ac:dyDescent="0.35">
      <c r="A165" t="str">
        <f>IF(Win!A165="","",Win!A165)</f>
        <v/>
      </c>
      <c r="B165" t="str">
        <f>IF(Win!B165="","",VALUE(Win!B165))</f>
        <v/>
      </c>
      <c r="C165" t="str">
        <f>IF(Win!C165="","",Win!C165)</f>
        <v/>
      </c>
      <c r="D165" t="str">
        <f>IF(Win!D165="","",Win!D165)</f>
        <v/>
      </c>
      <c r="E165" s="17" t="str">
        <f t="shared" si="12"/>
        <v/>
      </c>
      <c r="F165" t="str">
        <f t="array" ref="F165">IF(E165="","",RANK(E165, $E$2:$E$241) + COUNTIFS($E$2:$E$241, E165, $D$2:$D$241, "&lt;"&amp;D165) + COUNTIFS($E$2:$E$241, E165, $D$2:$D$241, D165, $A$2:$A$241, "&lt;"&amp;A165))</f>
        <v/>
      </c>
      <c r="G165" t="str">
        <f ca="1">IF(Win!F165="","",Win!F165)</f>
        <v/>
      </c>
      <c r="H165" s="6" t="str">
        <f t="shared" ca="1" si="13"/>
        <v/>
      </c>
      <c r="I165" s="6" t="str">
        <f t="shared" ca="1" si="14"/>
        <v/>
      </c>
      <c r="J165" t="str">
        <f>IF(F165="","",Win!H165)</f>
        <v/>
      </c>
      <c r="M165" t="str">
        <f>IF(FRL!A165="","",FRL!A165)</f>
        <v/>
      </c>
      <c r="N165" t="str">
        <f>IF(FRL!B165="","",FRL!B165)</f>
        <v/>
      </c>
      <c r="O165" t="str">
        <f>IF(FRL!C165="","",FRL!C165)</f>
        <v/>
      </c>
      <c r="P165" t="str">
        <f>IF(FRL!D165="","",FRL!D165)</f>
        <v/>
      </c>
      <c r="Q165" s="17" t="str">
        <f t="shared" si="15"/>
        <v/>
      </c>
      <c r="R165" t="str">
        <f t="array" ref="R165">IF(Q165="","",RANK(Q165, $Q$2:$Q$241) + COUNTIFS($Q$2:$Q$241, Q165, $P$2:$P$241, "&lt;"&amp;P165) + COUNTIFS($Q$2:$Q$241, Q165, $P$2:$P$241, P165, $M$2:$M$241, "&lt;"&amp;M165))</f>
        <v/>
      </c>
      <c r="S165" t="str">
        <f ca="1">IF(FRL!F165="","",FRL!F165)</f>
        <v/>
      </c>
      <c r="T165" s="6" t="str">
        <f t="shared" ca="1" si="16"/>
        <v/>
      </c>
      <c r="U165" s="6" t="str">
        <f t="shared" ca="1" si="17"/>
        <v/>
      </c>
      <c r="V165" t="str">
        <f>IF(R165="","",FRL!H165)</f>
        <v/>
      </c>
    </row>
    <row r="166" spans="1:22" x14ac:dyDescent="0.35">
      <c r="A166" t="str">
        <f>IF(Win!A166="","",Win!A166)</f>
        <v/>
      </c>
      <c r="B166" t="str">
        <f>IF(Win!B166="","",VALUE(Win!B166))</f>
        <v/>
      </c>
      <c r="C166" t="str">
        <f>IF(Win!C166="","",Win!C166)</f>
        <v/>
      </c>
      <c r="D166" t="str">
        <f>IF(Win!D166="","",Win!D166)</f>
        <v/>
      </c>
      <c r="E166" s="17" t="str">
        <f t="shared" si="12"/>
        <v/>
      </c>
      <c r="F166" t="str">
        <f t="array" ref="F166">IF(E166="","",RANK(E166, $E$2:$E$241) + COUNTIFS($E$2:$E$241, E166, $D$2:$D$241, "&lt;"&amp;D166) + COUNTIFS($E$2:$E$241, E166, $D$2:$D$241, D166, $A$2:$A$241, "&lt;"&amp;A166))</f>
        <v/>
      </c>
      <c r="G166" t="str">
        <f ca="1">IF(Win!F166="","",Win!F166)</f>
        <v/>
      </c>
      <c r="H166" s="6" t="str">
        <f t="shared" ca="1" si="13"/>
        <v/>
      </c>
      <c r="I166" s="6" t="str">
        <f t="shared" ca="1" si="14"/>
        <v/>
      </c>
      <c r="J166" t="str">
        <f>IF(F166="","",Win!H166)</f>
        <v/>
      </c>
      <c r="M166" t="str">
        <f>IF(FRL!A166="","",FRL!A166)</f>
        <v/>
      </c>
      <c r="N166" t="str">
        <f>IF(FRL!B166="","",FRL!B166)</f>
        <v/>
      </c>
      <c r="O166" t="str">
        <f>IF(FRL!C166="","",FRL!C166)</f>
        <v/>
      </c>
      <c r="P166" t="str">
        <f>IF(FRL!D166="","",FRL!D166)</f>
        <v/>
      </c>
      <c r="Q166" s="17" t="str">
        <f t="shared" si="15"/>
        <v/>
      </c>
      <c r="R166" t="str">
        <f t="array" ref="R166">IF(Q166="","",RANK(Q166, $Q$2:$Q$241) + COUNTIFS($Q$2:$Q$241, Q166, $P$2:$P$241, "&lt;"&amp;P166) + COUNTIFS($Q$2:$Q$241, Q166, $P$2:$P$241, P166, $M$2:$M$241, "&lt;"&amp;M166))</f>
        <v/>
      </c>
      <c r="S166" t="str">
        <f ca="1">IF(FRL!F166="","",FRL!F166)</f>
        <v/>
      </c>
      <c r="T166" s="6" t="str">
        <f t="shared" ca="1" si="16"/>
        <v/>
      </c>
      <c r="U166" s="6" t="str">
        <f t="shared" ca="1" si="17"/>
        <v/>
      </c>
      <c r="V166" t="str">
        <f>IF(R166="","",FRL!H166)</f>
        <v/>
      </c>
    </row>
    <row r="167" spans="1:22" x14ac:dyDescent="0.35">
      <c r="A167" t="str">
        <f>IF(Win!A167="","",Win!A167)</f>
        <v/>
      </c>
      <c r="B167" t="str">
        <f>IF(Win!B167="","",VALUE(Win!B167))</f>
        <v/>
      </c>
      <c r="C167" t="str">
        <f>IF(Win!C167="","",Win!C167)</f>
        <v/>
      </c>
      <c r="D167" t="str">
        <f>IF(Win!D167="","",Win!D167)</f>
        <v/>
      </c>
      <c r="E167" s="17" t="str">
        <f t="shared" si="12"/>
        <v/>
      </c>
      <c r="F167" t="str">
        <f t="array" ref="F167">IF(E167="","",RANK(E167, $E$2:$E$241) + COUNTIFS($E$2:$E$241, E167, $D$2:$D$241, "&lt;"&amp;D167) + COUNTIFS($E$2:$E$241, E167, $D$2:$D$241, D167, $A$2:$A$241, "&lt;"&amp;A167))</f>
        <v/>
      </c>
      <c r="G167" t="str">
        <f ca="1">IF(Win!F167="","",Win!F167)</f>
        <v/>
      </c>
      <c r="H167" s="6" t="str">
        <f t="shared" ca="1" si="13"/>
        <v/>
      </c>
      <c r="I167" s="6" t="str">
        <f t="shared" ca="1" si="14"/>
        <v/>
      </c>
      <c r="J167" t="str">
        <f>IF(F167="","",Win!H167)</f>
        <v/>
      </c>
      <c r="M167" t="str">
        <f>IF(FRL!A167="","",FRL!A167)</f>
        <v/>
      </c>
      <c r="N167" t="str">
        <f>IF(FRL!B167="","",FRL!B167)</f>
        <v/>
      </c>
      <c r="O167" t="str">
        <f>IF(FRL!C167="","",FRL!C167)</f>
        <v/>
      </c>
      <c r="P167" t="str">
        <f>IF(FRL!D167="","",FRL!D167)</f>
        <v/>
      </c>
      <c r="Q167" s="17" t="str">
        <f t="shared" si="15"/>
        <v/>
      </c>
      <c r="R167" t="str">
        <f t="array" ref="R167">IF(Q167="","",RANK(Q167, $Q$2:$Q$241) + COUNTIFS($Q$2:$Q$241, Q167, $P$2:$P$241, "&lt;"&amp;P167) + COUNTIFS($Q$2:$Q$241, Q167, $P$2:$P$241, P167, $M$2:$M$241, "&lt;"&amp;M167))</f>
        <v/>
      </c>
      <c r="S167" t="str">
        <f ca="1">IF(FRL!F167="","",FRL!F167)</f>
        <v/>
      </c>
      <c r="T167" s="6" t="str">
        <f t="shared" ca="1" si="16"/>
        <v/>
      </c>
      <c r="U167" s="6" t="str">
        <f t="shared" ca="1" si="17"/>
        <v/>
      </c>
      <c r="V167" t="str">
        <f>IF(R167="","",FRL!H167)</f>
        <v/>
      </c>
    </row>
    <row r="168" spans="1:22" x14ac:dyDescent="0.35">
      <c r="A168" t="str">
        <f>IF(Win!A168="","",Win!A168)</f>
        <v/>
      </c>
      <c r="B168" t="str">
        <f>IF(Win!B168="","",VALUE(Win!B168))</f>
        <v/>
      </c>
      <c r="C168" t="str">
        <f>IF(Win!C168="","",Win!C168)</f>
        <v/>
      </c>
      <c r="D168" t="str">
        <f>IF(Win!D168="","",Win!D168)</f>
        <v/>
      </c>
      <c r="E168" s="17" t="str">
        <f t="shared" si="12"/>
        <v/>
      </c>
      <c r="F168" t="str">
        <f t="array" ref="F168">IF(E168="","",RANK(E168, $E$2:$E$241) + COUNTIFS($E$2:$E$241, E168, $D$2:$D$241, "&lt;"&amp;D168) + COUNTIFS($E$2:$E$241, E168, $D$2:$D$241, D168, $A$2:$A$241, "&lt;"&amp;A168))</f>
        <v/>
      </c>
      <c r="G168" t="str">
        <f ca="1">IF(Win!F168="","",Win!F168)</f>
        <v/>
      </c>
      <c r="H168" s="6" t="str">
        <f t="shared" ca="1" si="13"/>
        <v/>
      </c>
      <c r="I168" s="6" t="str">
        <f t="shared" ca="1" si="14"/>
        <v/>
      </c>
      <c r="J168" t="str">
        <f>IF(F168="","",Win!H168)</f>
        <v/>
      </c>
      <c r="M168" t="str">
        <f>IF(FRL!A168="","",FRL!A168)</f>
        <v/>
      </c>
      <c r="N168" t="str">
        <f>IF(FRL!B168="","",FRL!B168)</f>
        <v/>
      </c>
      <c r="O168" t="str">
        <f>IF(FRL!C168="","",FRL!C168)</f>
        <v/>
      </c>
      <c r="P168" t="str">
        <f>IF(FRL!D168="","",FRL!D168)</f>
        <v/>
      </c>
      <c r="Q168" s="17" t="str">
        <f t="shared" si="15"/>
        <v/>
      </c>
      <c r="R168" t="str">
        <f t="array" ref="R168">IF(Q168="","",RANK(Q168, $Q$2:$Q$241) + COUNTIFS($Q$2:$Q$241, Q168, $P$2:$P$241, "&lt;"&amp;P168) + COUNTIFS($Q$2:$Q$241, Q168, $P$2:$P$241, P168, $M$2:$M$241, "&lt;"&amp;M168))</f>
        <v/>
      </c>
      <c r="S168" t="str">
        <f ca="1">IF(FRL!F168="","",FRL!F168)</f>
        <v/>
      </c>
      <c r="T168" s="6" t="str">
        <f t="shared" ca="1" si="16"/>
        <v/>
      </c>
      <c r="U168" s="6" t="str">
        <f t="shared" ca="1" si="17"/>
        <v/>
      </c>
      <c r="V168" t="str">
        <f>IF(R168="","",FRL!H168)</f>
        <v/>
      </c>
    </row>
    <row r="169" spans="1:22" x14ac:dyDescent="0.35">
      <c r="A169" t="str">
        <f>IF(Win!A169="","",Win!A169)</f>
        <v/>
      </c>
      <c r="B169" t="str">
        <f>IF(Win!B169="","",VALUE(Win!B169))</f>
        <v/>
      </c>
      <c r="C169" t="str">
        <f>IF(Win!C169="","",Win!C169)</f>
        <v/>
      </c>
      <c r="D169" t="str">
        <f>IF(Win!D169="","",Win!D169)</f>
        <v/>
      </c>
      <c r="E169" s="17" t="str">
        <f t="shared" si="12"/>
        <v/>
      </c>
      <c r="F169" t="str">
        <f t="array" ref="F169">IF(E169="","",RANK(E169, $E$2:$E$241) + COUNTIFS($E$2:$E$241, E169, $D$2:$D$241, "&lt;"&amp;D169) + COUNTIFS($E$2:$E$241, E169, $D$2:$D$241, D169, $A$2:$A$241, "&lt;"&amp;A169))</f>
        <v/>
      </c>
      <c r="G169" t="str">
        <f ca="1">IF(Win!F169="","",Win!F169)</f>
        <v/>
      </c>
      <c r="H169" s="6" t="str">
        <f t="shared" ca="1" si="13"/>
        <v/>
      </c>
      <c r="I169" s="6" t="str">
        <f t="shared" ca="1" si="14"/>
        <v/>
      </c>
      <c r="J169" t="str">
        <f>IF(F169="","",Win!H169)</f>
        <v/>
      </c>
      <c r="M169" t="str">
        <f>IF(FRL!A169="","",FRL!A169)</f>
        <v/>
      </c>
      <c r="N169" t="str">
        <f>IF(FRL!B169="","",FRL!B169)</f>
        <v/>
      </c>
      <c r="O169" t="str">
        <f>IF(FRL!C169="","",FRL!C169)</f>
        <v/>
      </c>
      <c r="P169" t="str">
        <f>IF(FRL!D169="","",FRL!D169)</f>
        <v/>
      </c>
      <c r="Q169" s="17" t="str">
        <f t="shared" si="15"/>
        <v/>
      </c>
      <c r="R169" t="str">
        <f t="array" ref="R169">IF(Q169="","",RANK(Q169, $Q$2:$Q$241) + COUNTIFS($Q$2:$Q$241, Q169, $P$2:$P$241, "&lt;"&amp;P169) + COUNTIFS($Q$2:$Q$241, Q169, $P$2:$P$241, P169, $M$2:$M$241, "&lt;"&amp;M169))</f>
        <v/>
      </c>
      <c r="S169" t="str">
        <f>IF(FRL!F169="","",FRL!F169)</f>
        <v/>
      </c>
      <c r="T169" s="6" t="str">
        <f t="shared" si="16"/>
        <v/>
      </c>
      <c r="U169" s="6" t="str">
        <f t="shared" si="17"/>
        <v/>
      </c>
      <c r="V169" t="str">
        <f>IF(R169="","",FRL!H169)</f>
        <v/>
      </c>
    </row>
    <row r="170" spans="1:22" x14ac:dyDescent="0.35">
      <c r="A170" t="str">
        <f>IF(Win!A170="","",Win!A170)</f>
        <v/>
      </c>
      <c r="B170" t="str">
        <f>IF(Win!B170="","",VALUE(Win!B170))</f>
        <v/>
      </c>
      <c r="C170" t="str">
        <f>IF(Win!C170="","",Win!C170)</f>
        <v/>
      </c>
      <c r="D170" t="str">
        <f>IF(Win!D170="","",Win!D170)</f>
        <v/>
      </c>
      <c r="E170" s="17" t="str">
        <f t="shared" si="12"/>
        <v/>
      </c>
      <c r="F170" t="str">
        <f t="array" ref="F170">IF(E170="","",RANK(E170, $E$2:$E$241) + COUNTIFS($E$2:$E$241, E170, $D$2:$D$241, "&lt;"&amp;D170) + COUNTIFS($E$2:$E$241, E170, $D$2:$D$241, D170, $A$2:$A$241, "&lt;"&amp;A170))</f>
        <v/>
      </c>
      <c r="G170" t="str">
        <f>IF(Win!F170="","",Win!F170)</f>
        <v/>
      </c>
      <c r="H170" s="6" t="str">
        <f t="shared" si="13"/>
        <v/>
      </c>
      <c r="I170" s="6" t="str">
        <f t="shared" si="14"/>
        <v/>
      </c>
      <c r="J170" t="str">
        <f>IF(F170="","",Win!H170)</f>
        <v/>
      </c>
      <c r="M170" t="str">
        <f>IF(FRL!A170="","",FRL!A170)</f>
        <v/>
      </c>
      <c r="N170" t="str">
        <f>IF(FRL!B170="","",FRL!B170)</f>
        <v/>
      </c>
      <c r="O170" t="str">
        <f>IF(FRL!C170="","",FRL!C170)</f>
        <v/>
      </c>
      <c r="P170" t="str">
        <f>IF(FRL!D170="","",FRL!D170)</f>
        <v/>
      </c>
      <c r="Q170" s="17" t="str">
        <f t="shared" si="15"/>
        <v/>
      </c>
      <c r="R170" t="str">
        <f t="array" ref="R170">IF(Q170="","",RANK(Q170, $Q$2:$Q$241) + COUNTIFS($Q$2:$Q$241, Q170, $P$2:$P$241, "&lt;"&amp;P170) + COUNTIFS($Q$2:$Q$241, Q170, $P$2:$P$241, P170, $M$2:$M$241, "&lt;"&amp;M170))</f>
        <v/>
      </c>
      <c r="S170" t="str">
        <f>IF(FRL!F170="","",FRL!F170)</f>
        <v/>
      </c>
      <c r="T170" s="6" t="str">
        <f t="shared" si="16"/>
        <v/>
      </c>
      <c r="U170" s="6" t="str">
        <f t="shared" si="17"/>
        <v/>
      </c>
      <c r="V170" t="str">
        <f>IF(R170="","",FRL!H170)</f>
        <v/>
      </c>
    </row>
    <row r="171" spans="1:22" x14ac:dyDescent="0.35">
      <c r="A171" t="str">
        <f>IF(Win!A171="","",Win!A171)</f>
        <v/>
      </c>
      <c r="B171" t="str">
        <f>IF(Win!B171="","",VALUE(Win!B171))</f>
        <v/>
      </c>
      <c r="C171" t="str">
        <f>IF(Win!C171="","",Win!C171)</f>
        <v/>
      </c>
      <c r="D171" t="str">
        <f>IF(Win!D171="","",Win!D171)</f>
        <v/>
      </c>
      <c r="E171" s="17" t="str">
        <f t="shared" si="12"/>
        <v/>
      </c>
      <c r="F171" t="str">
        <f t="array" ref="F171">IF(E171="","",RANK(E171, $E$2:$E$241) + COUNTIFS($E$2:$E$241, E171, $D$2:$D$241, "&lt;"&amp;D171) + COUNTIFS($E$2:$E$241, E171, $D$2:$D$241, D171, $A$2:$A$241, "&lt;"&amp;A171))</f>
        <v/>
      </c>
      <c r="G171" t="str">
        <f>IF(Win!F171="","",Win!F171)</f>
        <v/>
      </c>
      <c r="H171" s="6" t="str">
        <f t="shared" si="13"/>
        <v/>
      </c>
      <c r="I171" s="6" t="str">
        <f t="shared" si="14"/>
        <v/>
      </c>
      <c r="J171" t="str">
        <f>IF(F171="","",Win!H171)</f>
        <v/>
      </c>
      <c r="M171" t="str">
        <f>IF(FRL!A171="","",FRL!A171)</f>
        <v/>
      </c>
      <c r="N171" t="str">
        <f>IF(FRL!B171="","",FRL!B171)</f>
        <v/>
      </c>
      <c r="O171" t="str">
        <f>IF(FRL!C171="","",FRL!C171)</f>
        <v/>
      </c>
      <c r="P171" t="str">
        <f>IF(FRL!D171="","",FRL!D171)</f>
        <v/>
      </c>
      <c r="Q171" s="17" t="str">
        <f t="shared" si="15"/>
        <v/>
      </c>
      <c r="R171" t="str">
        <f t="array" ref="R171">IF(Q171="","",RANK(Q171, $Q$2:$Q$241) + COUNTIFS($Q$2:$Q$241, Q171, $P$2:$P$241, "&lt;"&amp;P171) + COUNTIFS($Q$2:$Q$241, Q171, $P$2:$P$241, P171, $M$2:$M$241, "&lt;"&amp;M171))</f>
        <v/>
      </c>
      <c r="S171" t="str">
        <f>IF(FRL!F171="","",FRL!F171)</f>
        <v/>
      </c>
      <c r="T171" s="6" t="str">
        <f t="shared" si="16"/>
        <v/>
      </c>
      <c r="U171" s="6" t="str">
        <f t="shared" si="17"/>
        <v/>
      </c>
      <c r="V171" t="str">
        <f>IF(R171="","",FRL!H171)</f>
        <v/>
      </c>
    </row>
    <row r="172" spans="1:22" x14ac:dyDescent="0.35">
      <c r="A172" t="str">
        <f>IF(Win!A172="","",Win!A172)</f>
        <v/>
      </c>
      <c r="B172" t="str">
        <f>IF(Win!B172="","",VALUE(Win!B172))</f>
        <v/>
      </c>
      <c r="C172" t="str">
        <f>IF(Win!C172="","",Win!C172)</f>
        <v/>
      </c>
      <c r="D172" t="str">
        <f>IF(Win!D172="","",Win!D172)</f>
        <v/>
      </c>
      <c r="E172" s="17" t="str">
        <f t="shared" si="12"/>
        <v/>
      </c>
      <c r="F172" t="str">
        <f t="array" ref="F172">IF(E172="","",RANK(E172, $E$2:$E$241) + COUNTIFS($E$2:$E$241, E172, $D$2:$D$241, "&lt;"&amp;D172) + COUNTIFS($E$2:$E$241, E172, $D$2:$D$241, D172, $A$2:$A$241, "&lt;"&amp;A172))</f>
        <v/>
      </c>
      <c r="G172" t="str">
        <f>IF(Win!F172="","",Win!F172)</f>
        <v/>
      </c>
      <c r="H172" s="6" t="str">
        <f t="shared" si="13"/>
        <v/>
      </c>
      <c r="I172" s="6" t="str">
        <f t="shared" si="14"/>
        <v/>
      </c>
      <c r="J172" t="str">
        <f>IF(F172="","",Win!H172)</f>
        <v/>
      </c>
      <c r="M172" t="str">
        <f>IF(FRL!A172="","",FRL!A172)</f>
        <v/>
      </c>
      <c r="N172" t="str">
        <f>IF(FRL!B172="","",FRL!B172)</f>
        <v/>
      </c>
      <c r="O172" t="str">
        <f>IF(FRL!C172="","",FRL!C172)</f>
        <v/>
      </c>
      <c r="P172" t="str">
        <f>IF(FRL!D172="","",FRL!D172)</f>
        <v/>
      </c>
      <c r="Q172" s="17" t="str">
        <f t="shared" si="15"/>
        <v/>
      </c>
      <c r="R172" t="str">
        <f t="array" ref="R172">IF(Q172="","",RANK(Q172, $Q$2:$Q$241) + COUNTIFS($Q$2:$Q$241, Q172, $P$2:$P$241, "&lt;"&amp;P172) + COUNTIFS($Q$2:$Q$241, Q172, $P$2:$P$241, P172, $M$2:$M$241, "&lt;"&amp;M172))</f>
        <v/>
      </c>
      <c r="S172" t="str">
        <f>IF(FRL!F172="","",FRL!F172)</f>
        <v/>
      </c>
      <c r="T172" s="6" t="str">
        <f t="shared" si="16"/>
        <v/>
      </c>
      <c r="U172" s="6" t="str">
        <f t="shared" si="17"/>
        <v/>
      </c>
      <c r="V172" t="str">
        <f>IF(R172="","",FRL!H172)</f>
        <v/>
      </c>
    </row>
    <row r="173" spans="1:22" x14ac:dyDescent="0.35">
      <c r="A173" t="str">
        <f>IF(Win!A173="","",Win!A173)</f>
        <v/>
      </c>
      <c r="B173" t="str">
        <f>IF(Win!B173="","",VALUE(Win!B173))</f>
        <v/>
      </c>
      <c r="C173" t="str">
        <f>IF(Win!C173="","",Win!C173)</f>
        <v/>
      </c>
      <c r="D173" t="str">
        <f>IF(Win!D173="","",Win!D173)</f>
        <v/>
      </c>
      <c r="E173" s="17" t="str">
        <f t="shared" si="12"/>
        <v/>
      </c>
      <c r="F173" t="str">
        <f t="array" ref="F173">IF(E173="","",RANK(E173, $E$2:$E$241) + COUNTIFS($E$2:$E$241, E173, $D$2:$D$241, "&lt;"&amp;D173) + COUNTIFS($E$2:$E$241, E173, $D$2:$D$241, D173, $A$2:$A$241, "&lt;"&amp;A173))</f>
        <v/>
      </c>
      <c r="G173" t="str">
        <f>IF(Win!F173="","",Win!F173)</f>
        <v/>
      </c>
      <c r="H173" s="6" t="str">
        <f t="shared" si="13"/>
        <v/>
      </c>
      <c r="I173" s="6" t="str">
        <f t="shared" si="14"/>
        <v/>
      </c>
      <c r="J173" t="str">
        <f>IF(F173="","",Win!H173)</f>
        <v/>
      </c>
      <c r="M173" t="str">
        <f>IF(FRL!A173="","",FRL!A173)</f>
        <v/>
      </c>
      <c r="N173" t="str">
        <f>IF(FRL!B173="","",FRL!B173)</f>
        <v/>
      </c>
      <c r="O173" t="str">
        <f>IF(FRL!C173="","",FRL!C173)</f>
        <v/>
      </c>
      <c r="P173" t="str">
        <f>IF(FRL!D173="","",FRL!D173)</f>
        <v/>
      </c>
      <c r="Q173" s="17" t="str">
        <f t="shared" si="15"/>
        <v/>
      </c>
      <c r="R173" t="str">
        <f t="array" ref="R173">IF(Q173="","",RANK(Q173, $Q$2:$Q$241) + COUNTIFS($Q$2:$Q$241, Q173, $P$2:$P$241, "&lt;"&amp;P173) + COUNTIFS($Q$2:$Q$241, Q173, $P$2:$P$241, P173, $M$2:$M$241, "&lt;"&amp;M173))</f>
        <v/>
      </c>
      <c r="S173" t="str">
        <f>IF(FRL!F173="","",FRL!F173)</f>
        <v/>
      </c>
      <c r="T173" s="6" t="str">
        <f t="shared" si="16"/>
        <v/>
      </c>
      <c r="U173" s="6" t="str">
        <f t="shared" si="17"/>
        <v/>
      </c>
      <c r="V173" t="str">
        <f>IF(R173="","",FRL!H173)</f>
        <v/>
      </c>
    </row>
    <row r="174" spans="1:22" x14ac:dyDescent="0.35">
      <c r="A174" t="str">
        <f>IF(Win!A174="","",Win!A174)</f>
        <v/>
      </c>
      <c r="B174" t="str">
        <f>IF(Win!B174="","",VALUE(Win!B174))</f>
        <v/>
      </c>
      <c r="C174" t="str">
        <f>IF(Win!C174="","",Win!C174)</f>
        <v/>
      </c>
      <c r="D174" t="str">
        <f>IF(Win!D174="","",Win!D174)</f>
        <v/>
      </c>
      <c r="E174" s="17" t="str">
        <f t="shared" si="12"/>
        <v/>
      </c>
      <c r="F174" t="str">
        <f t="array" ref="F174">IF(E174="","",RANK(E174, $E$2:$E$241) + COUNTIFS($E$2:$E$241, E174, $D$2:$D$241, "&lt;"&amp;D174) + COUNTIFS($E$2:$E$241, E174, $D$2:$D$241, D174, $A$2:$A$241, "&lt;"&amp;A174))</f>
        <v/>
      </c>
      <c r="G174" t="str">
        <f>IF(Win!F174="","",Win!F174)</f>
        <v/>
      </c>
      <c r="H174" s="6" t="str">
        <f t="shared" si="13"/>
        <v/>
      </c>
      <c r="I174" s="6" t="str">
        <f t="shared" si="14"/>
        <v/>
      </c>
      <c r="J174" t="str">
        <f>IF(F174="","",Win!H174)</f>
        <v/>
      </c>
      <c r="M174" t="str">
        <f>IF(FRL!A174="","",FRL!A174)</f>
        <v/>
      </c>
      <c r="N174" t="str">
        <f>IF(FRL!B174="","",FRL!B174)</f>
        <v/>
      </c>
      <c r="O174" t="str">
        <f>IF(FRL!C174="","",FRL!C174)</f>
        <v/>
      </c>
      <c r="P174" t="str">
        <f>IF(FRL!D174="","",FRL!D174)</f>
        <v/>
      </c>
      <c r="Q174" s="17" t="str">
        <f t="shared" si="15"/>
        <v/>
      </c>
      <c r="R174" t="str">
        <f t="array" ref="R174">IF(Q174="","",RANK(Q174, $Q$2:$Q$241) + COUNTIFS($Q$2:$Q$241, Q174, $P$2:$P$241, "&lt;"&amp;P174) + COUNTIFS($Q$2:$Q$241, Q174, $P$2:$P$241, P174, $M$2:$M$241, "&lt;"&amp;M174))</f>
        <v/>
      </c>
      <c r="S174" t="str">
        <f>IF(FRL!F174="","",FRL!F174)</f>
        <v/>
      </c>
      <c r="T174" s="6" t="str">
        <f t="shared" si="16"/>
        <v/>
      </c>
      <c r="U174" s="6" t="str">
        <f t="shared" si="17"/>
        <v/>
      </c>
      <c r="V174" t="str">
        <f>IF(R174="","",FRL!H174)</f>
        <v/>
      </c>
    </row>
    <row r="175" spans="1:22" x14ac:dyDescent="0.35">
      <c r="A175" t="str">
        <f>IF(Win!A175="","",Win!A175)</f>
        <v/>
      </c>
      <c r="B175" t="str">
        <f>IF(Win!B175="","",VALUE(Win!B175))</f>
        <v/>
      </c>
      <c r="C175" t="str">
        <f>IF(Win!C175="","",Win!C175)</f>
        <v/>
      </c>
      <c r="D175" t="str">
        <f>IF(Win!D175="","",Win!D175)</f>
        <v/>
      </c>
      <c r="E175" s="17" t="str">
        <f t="shared" si="12"/>
        <v/>
      </c>
      <c r="F175" t="str">
        <f t="array" ref="F175">IF(E175="","",RANK(E175, $E$2:$E$241) + COUNTIFS($E$2:$E$241, E175, $D$2:$D$241, "&lt;"&amp;D175) + COUNTIFS($E$2:$E$241, E175, $D$2:$D$241, D175, $A$2:$A$241, "&lt;"&amp;A175))</f>
        <v/>
      </c>
      <c r="G175" t="str">
        <f>IF(Win!F175="","",Win!F175)</f>
        <v/>
      </c>
      <c r="H175" s="6" t="str">
        <f t="shared" si="13"/>
        <v/>
      </c>
      <c r="I175" s="6" t="str">
        <f t="shared" si="14"/>
        <v/>
      </c>
      <c r="J175" t="str">
        <f>IF(F175="","",Win!H175)</f>
        <v/>
      </c>
      <c r="M175" t="str">
        <f>IF(FRL!A175="","",FRL!A175)</f>
        <v/>
      </c>
      <c r="N175" t="str">
        <f>IF(FRL!B175="","",FRL!B175)</f>
        <v/>
      </c>
      <c r="O175" t="str">
        <f>IF(FRL!C175="","",FRL!C175)</f>
        <v/>
      </c>
      <c r="P175" t="str">
        <f>IF(FRL!D175="","",FRL!D175)</f>
        <v/>
      </c>
      <c r="Q175" s="17" t="str">
        <f t="shared" si="15"/>
        <v/>
      </c>
      <c r="R175" t="str">
        <f t="array" ref="R175">IF(Q175="","",RANK(Q175, $Q$2:$Q$241) + COUNTIFS($Q$2:$Q$241, Q175, $P$2:$P$241, "&lt;"&amp;P175) + COUNTIFS($Q$2:$Q$241, Q175, $P$2:$P$241, P175, $M$2:$M$241, "&lt;"&amp;M175))</f>
        <v/>
      </c>
      <c r="S175" t="str">
        <f>IF(FRL!F175="","",FRL!F175)</f>
        <v/>
      </c>
      <c r="T175" s="6" t="str">
        <f t="shared" si="16"/>
        <v/>
      </c>
      <c r="U175" s="6" t="str">
        <f t="shared" si="17"/>
        <v/>
      </c>
      <c r="V175" t="str">
        <f>IF(R175="","",FRL!H175)</f>
        <v/>
      </c>
    </row>
    <row r="176" spans="1:22" x14ac:dyDescent="0.35">
      <c r="A176" t="str">
        <f>IF(Win!A176="","",Win!A176)</f>
        <v/>
      </c>
      <c r="B176" t="str">
        <f>IF(Win!B176="","",VALUE(Win!B176))</f>
        <v/>
      </c>
      <c r="C176" t="str">
        <f>IF(Win!C176="","",Win!C176)</f>
        <v/>
      </c>
      <c r="D176" t="str">
        <f>IF(Win!D176="","",Win!D176)</f>
        <v/>
      </c>
      <c r="E176" s="17" t="str">
        <f t="shared" si="12"/>
        <v/>
      </c>
      <c r="F176" t="str">
        <f t="array" ref="F176">IF(E176="","",RANK(E176, $E$2:$E$241) + COUNTIFS($E$2:$E$241, E176, $D$2:$D$241, "&lt;"&amp;D176) + COUNTIFS($E$2:$E$241, E176, $D$2:$D$241, D176, $A$2:$A$241, "&lt;"&amp;A176))</f>
        <v/>
      </c>
      <c r="G176" t="str">
        <f>IF(Win!F176="","",Win!F176)</f>
        <v/>
      </c>
      <c r="H176" s="6" t="str">
        <f t="shared" si="13"/>
        <v/>
      </c>
      <c r="I176" s="6" t="str">
        <f t="shared" si="14"/>
        <v/>
      </c>
      <c r="J176" t="str">
        <f>IF(F176="","",Win!H176)</f>
        <v/>
      </c>
      <c r="M176" t="str">
        <f>IF(FRL!A176="","",FRL!A176)</f>
        <v/>
      </c>
      <c r="N176" t="str">
        <f>IF(FRL!B176="","",FRL!B176)</f>
        <v/>
      </c>
      <c r="O176" t="str">
        <f>IF(FRL!C176="","",FRL!C176)</f>
        <v/>
      </c>
      <c r="P176" t="str">
        <f>IF(FRL!D176="","",FRL!D176)</f>
        <v/>
      </c>
      <c r="Q176" s="17" t="str">
        <f t="shared" si="15"/>
        <v/>
      </c>
      <c r="R176" t="str">
        <f t="array" ref="R176">IF(Q176="","",RANK(Q176, $Q$2:$Q$241) + COUNTIFS($Q$2:$Q$241, Q176, $P$2:$P$241, "&lt;"&amp;P176) + COUNTIFS($Q$2:$Q$241, Q176, $P$2:$P$241, P176, $M$2:$M$241, "&lt;"&amp;M176))</f>
        <v/>
      </c>
      <c r="S176" t="str">
        <f>IF(FRL!F176="","",FRL!F176)</f>
        <v/>
      </c>
      <c r="T176" s="6" t="str">
        <f t="shared" si="16"/>
        <v/>
      </c>
      <c r="U176" s="6" t="str">
        <f t="shared" si="17"/>
        <v/>
      </c>
      <c r="V176" t="str">
        <f>IF(R176="","",FRL!H176)</f>
        <v/>
      </c>
    </row>
    <row r="177" spans="1:22" x14ac:dyDescent="0.35">
      <c r="A177" t="str">
        <f>IF(Win!A177="","",Win!A177)</f>
        <v/>
      </c>
      <c r="B177" t="str">
        <f>IF(Win!B177="","",VALUE(Win!B177))</f>
        <v/>
      </c>
      <c r="C177" t="str">
        <f>IF(Win!C177="","",Win!C177)</f>
        <v/>
      </c>
      <c r="D177" t="str">
        <f>IF(Win!D177="","",Win!D177)</f>
        <v/>
      </c>
      <c r="E177" s="17" t="str">
        <f t="shared" si="12"/>
        <v/>
      </c>
      <c r="F177" t="str">
        <f t="array" ref="F177">IF(E177="","",RANK(E177, $E$2:$E$241) + COUNTIFS($E$2:$E$241, E177, $D$2:$D$241, "&lt;"&amp;D177) + COUNTIFS($E$2:$E$241, E177, $D$2:$D$241, D177, $A$2:$A$241, "&lt;"&amp;A177))</f>
        <v/>
      </c>
      <c r="G177" t="str">
        <f>IF(Win!F177="","",Win!F177)</f>
        <v/>
      </c>
      <c r="H177" s="6" t="str">
        <f t="shared" si="13"/>
        <v/>
      </c>
      <c r="I177" s="6" t="str">
        <f t="shared" si="14"/>
        <v/>
      </c>
      <c r="J177" t="str">
        <f>IF(F177="","",Win!H177)</f>
        <v/>
      </c>
      <c r="M177" t="str">
        <f>IF(FRL!A177="","",FRL!A177)</f>
        <v/>
      </c>
      <c r="N177" t="str">
        <f>IF(FRL!B177="","",FRL!B177)</f>
        <v/>
      </c>
      <c r="O177" t="str">
        <f>IF(FRL!C177="","",FRL!C177)</f>
        <v/>
      </c>
      <c r="P177" t="str">
        <f>IF(FRL!D177="","",FRL!D177)</f>
        <v/>
      </c>
      <c r="Q177" s="17" t="str">
        <f t="shared" si="15"/>
        <v/>
      </c>
      <c r="R177" t="str">
        <f t="array" ref="R177">IF(Q177="","",RANK(Q177, $Q$2:$Q$241) + COUNTIFS($Q$2:$Q$241, Q177, $P$2:$P$241, "&lt;"&amp;P177) + COUNTIFS($Q$2:$Q$241, Q177, $P$2:$P$241, P177, $M$2:$M$241, "&lt;"&amp;M177))</f>
        <v/>
      </c>
      <c r="S177" t="str">
        <f>IF(FRL!F177="","",FRL!F177)</f>
        <v/>
      </c>
      <c r="T177" s="6" t="str">
        <f t="shared" si="16"/>
        <v/>
      </c>
      <c r="U177" s="6" t="str">
        <f t="shared" si="17"/>
        <v/>
      </c>
      <c r="V177" t="str">
        <f>IF(R177="","",FRL!H177)</f>
        <v/>
      </c>
    </row>
    <row r="178" spans="1:22" x14ac:dyDescent="0.35">
      <c r="A178" t="str">
        <f>IF(Win!A178="","",Win!A178)</f>
        <v/>
      </c>
      <c r="B178" t="str">
        <f>IF(Win!B178="","",VALUE(Win!B178))</f>
        <v/>
      </c>
      <c r="C178" t="str">
        <f>IF(Win!C178="","",Win!C178)</f>
        <v/>
      </c>
      <c r="D178" t="str">
        <f>IF(Win!D178="","",Win!D178)</f>
        <v/>
      </c>
      <c r="E178" s="17" t="str">
        <f t="shared" si="12"/>
        <v/>
      </c>
      <c r="F178" t="str">
        <f t="array" ref="F178">IF(E178="","",RANK(E178, $E$2:$E$241) + COUNTIFS($E$2:$E$241, E178, $D$2:$D$241, "&lt;"&amp;D178) + COUNTIFS($E$2:$E$241, E178, $D$2:$D$241, D178, $A$2:$A$241, "&lt;"&amp;A178))</f>
        <v/>
      </c>
      <c r="G178" t="str">
        <f>IF(Win!F178="","",Win!F178)</f>
        <v/>
      </c>
      <c r="H178" s="6" t="str">
        <f t="shared" si="13"/>
        <v/>
      </c>
      <c r="I178" s="6" t="str">
        <f t="shared" si="14"/>
        <v/>
      </c>
      <c r="J178" t="str">
        <f>IF(F178="","",Win!H178)</f>
        <v/>
      </c>
      <c r="M178" t="str">
        <f>IF(FRL!A178="","",FRL!A178)</f>
        <v/>
      </c>
      <c r="N178" t="str">
        <f>IF(FRL!B178="","",FRL!B178)</f>
        <v/>
      </c>
      <c r="O178" t="str">
        <f>IF(FRL!C178="","",FRL!C178)</f>
        <v/>
      </c>
      <c r="P178" t="str">
        <f>IF(FRL!D178="","",FRL!D178)</f>
        <v/>
      </c>
      <c r="Q178" s="17" t="str">
        <f t="shared" si="15"/>
        <v/>
      </c>
      <c r="R178" t="str">
        <f t="array" ref="R178">IF(Q178="","",RANK(Q178, $Q$2:$Q$241) + COUNTIFS($Q$2:$Q$241, Q178, $P$2:$P$241, "&lt;"&amp;P178) + COUNTIFS($Q$2:$Q$241, Q178, $P$2:$P$241, P178, $M$2:$M$241, "&lt;"&amp;M178))</f>
        <v/>
      </c>
      <c r="S178" t="str">
        <f>IF(FRL!F178="","",FRL!F178)</f>
        <v/>
      </c>
      <c r="T178" s="6" t="str">
        <f t="shared" si="16"/>
        <v/>
      </c>
      <c r="U178" s="6" t="str">
        <f t="shared" si="17"/>
        <v/>
      </c>
      <c r="V178" t="str">
        <f>IF(R178="","",FRL!H178)</f>
        <v/>
      </c>
    </row>
    <row r="179" spans="1:22" x14ac:dyDescent="0.35">
      <c r="A179" t="str">
        <f>IF(Win!A179="","",Win!A179)</f>
        <v/>
      </c>
      <c r="B179" t="str">
        <f>IF(Win!B179="","",VALUE(Win!B179))</f>
        <v/>
      </c>
      <c r="C179" t="str">
        <f>IF(Win!C179="","",Win!C179)</f>
        <v/>
      </c>
      <c r="D179" t="str">
        <f>IF(Win!D179="","",Win!D179)</f>
        <v/>
      </c>
      <c r="E179" s="17" t="str">
        <f t="shared" si="12"/>
        <v/>
      </c>
      <c r="F179" t="str">
        <f t="array" ref="F179">IF(E179="","",RANK(E179, $E$2:$E$241) + COUNTIFS($E$2:$E$241, E179, $D$2:$D$241, "&lt;"&amp;D179) + COUNTIFS($E$2:$E$241, E179, $D$2:$D$241, D179, $A$2:$A$241, "&lt;"&amp;A179))</f>
        <v/>
      </c>
      <c r="G179" t="str">
        <f>IF(Win!F179="","",Win!F179)</f>
        <v/>
      </c>
      <c r="H179" s="6" t="str">
        <f t="shared" si="13"/>
        <v/>
      </c>
      <c r="I179" s="6" t="str">
        <f t="shared" si="14"/>
        <v/>
      </c>
      <c r="J179" t="str">
        <f>IF(F179="","",Win!H179)</f>
        <v/>
      </c>
      <c r="M179" t="str">
        <f>IF(FRL!A179="","",FRL!A179)</f>
        <v/>
      </c>
      <c r="N179" t="str">
        <f>IF(FRL!B179="","",FRL!B179)</f>
        <v/>
      </c>
      <c r="O179" t="str">
        <f>IF(FRL!C179="","",FRL!C179)</f>
        <v/>
      </c>
      <c r="P179" t="str">
        <f>IF(FRL!D179="","",FRL!D179)</f>
        <v/>
      </c>
      <c r="Q179" s="17" t="str">
        <f t="shared" si="15"/>
        <v/>
      </c>
      <c r="R179" t="str">
        <f t="array" ref="R179">IF(Q179="","",RANK(Q179, $Q$2:$Q$241) + COUNTIFS($Q$2:$Q$241, Q179, $P$2:$P$241, "&lt;"&amp;P179) + COUNTIFS($Q$2:$Q$241, Q179, $P$2:$P$241, P179, $M$2:$M$241, "&lt;"&amp;M179))</f>
        <v/>
      </c>
      <c r="S179" t="str">
        <f>IF(FRL!F179="","",FRL!F179)</f>
        <v/>
      </c>
      <c r="T179" s="6" t="str">
        <f t="shared" si="16"/>
        <v/>
      </c>
      <c r="U179" s="6" t="str">
        <f t="shared" si="17"/>
        <v/>
      </c>
      <c r="V179" t="str">
        <f>IF(R179="","",FRL!H179)</f>
        <v/>
      </c>
    </row>
    <row r="180" spans="1:22" x14ac:dyDescent="0.35">
      <c r="A180" t="str">
        <f>IF(Win!A180="","",Win!A180)</f>
        <v/>
      </c>
      <c r="B180" t="str">
        <f>IF(Win!B180="","",VALUE(Win!B180))</f>
        <v/>
      </c>
      <c r="C180" t="str">
        <f>IF(Win!C180="","",Win!C180)</f>
        <v/>
      </c>
      <c r="D180" t="str">
        <f>IF(Win!D180="","",Win!D180)</f>
        <v/>
      </c>
      <c r="E180" s="17" t="str">
        <f t="shared" si="12"/>
        <v/>
      </c>
      <c r="F180" t="str">
        <f t="array" ref="F180">IF(E180="","",RANK(E180, $E$2:$E$241) + COUNTIFS($E$2:$E$241, E180, $D$2:$D$241, "&lt;"&amp;D180) + COUNTIFS($E$2:$E$241, E180, $D$2:$D$241, D180, $A$2:$A$241, "&lt;"&amp;A180))</f>
        <v/>
      </c>
      <c r="G180" t="str">
        <f>IF(Win!F180="","",Win!F180)</f>
        <v/>
      </c>
      <c r="H180" s="6" t="str">
        <f t="shared" si="13"/>
        <v/>
      </c>
      <c r="I180" s="6" t="str">
        <f t="shared" si="14"/>
        <v/>
      </c>
      <c r="J180" t="str">
        <f>IF(F180="","",Win!H180)</f>
        <v/>
      </c>
      <c r="M180" t="str">
        <f>IF(FRL!A180="","",FRL!A180)</f>
        <v/>
      </c>
      <c r="N180" t="str">
        <f>IF(FRL!B180="","",FRL!B180)</f>
        <v/>
      </c>
      <c r="O180" t="str">
        <f>IF(FRL!C180="","",FRL!C180)</f>
        <v/>
      </c>
      <c r="P180" t="str">
        <f>IF(FRL!D180="","",FRL!D180)</f>
        <v/>
      </c>
      <c r="Q180" s="17" t="str">
        <f t="shared" si="15"/>
        <v/>
      </c>
      <c r="R180" t="str">
        <f t="array" ref="R180">IF(Q180="","",RANK(Q180, $Q$2:$Q$241) + COUNTIFS($Q$2:$Q$241, Q180, $P$2:$P$241, "&lt;"&amp;P180) + COUNTIFS($Q$2:$Q$241, Q180, $P$2:$P$241, P180, $M$2:$M$241, "&lt;"&amp;M180))</f>
        <v/>
      </c>
      <c r="S180" t="str">
        <f>IF(FRL!F180="","",FRL!F180)</f>
        <v/>
      </c>
      <c r="T180" s="6" t="str">
        <f t="shared" si="16"/>
        <v/>
      </c>
      <c r="U180" s="6" t="str">
        <f t="shared" si="17"/>
        <v/>
      </c>
      <c r="V180" t="str">
        <f>IF(R180="","",FRL!H180)</f>
        <v/>
      </c>
    </row>
    <row r="181" spans="1:22" x14ac:dyDescent="0.35">
      <c r="A181" t="str">
        <f>IF(Win!A181="","",Win!A181)</f>
        <v/>
      </c>
      <c r="B181" t="str">
        <f>IF(Win!B181="","",VALUE(Win!B181))</f>
        <v/>
      </c>
      <c r="C181" t="str">
        <f>IF(Win!C181="","",Win!C181)</f>
        <v/>
      </c>
      <c r="D181" t="str">
        <f>IF(Win!D181="","",Win!D181)</f>
        <v/>
      </c>
      <c r="E181" s="17" t="str">
        <f t="shared" si="12"/>
        <v/>
      </c>
      <c r="F181" t="str">
        <f t="array" ref="F181">IF(E181="","",RANK(E181, $E$2:$E$241) + COUNTIFS($E$2:$E$241, E181, $D$2:$D$241, "&lt;"&amp;D181) + COUNTIFS($E$2:$E$241, E181, $D$2:$D$241, D181, $A$2:$A$241, "&lt;"&amp;A181))</f>
        <v/>
      </c>
      <c r="G181" t="str">
        <f>IF(Win!F181="","",Win!F181)</f>
        <v/>
      </c>
      <c r="H181" s="6" t="str">
        <f t="shared" si="13"/>
        <v/>
      </c>
      <c r="I181" s="6" t="str">
        <f t="shared" si="14"/>
        <v/>
      </c>
      <c r="J181" t="str">
        <f>IF(F181="","",Win!H181)</f>
        <v/>
      </c>
      <c r="M181" t="str">
        <f>IF(FRL!A181="","",FRL!A181)</f>
        <v/>
      </c>
      <c r="N181" t="str">
        <f>IF(FRL!B181="","",FRL!B181)</f>
        <v/>
      </c>
      <c r="O181" t="str">
        <f>IF(FRL!C181="","",FRL!C181)</f>
        <v/>
      </c>
      <c r="P181" t="str">
        <f>IF(FRL!D181="","",FRL!D181)</f>
        <v/>
      </c>
      <c r="Q181" s="17" t="str">
        <f t="shared" si="15"/>
        <v/>
      </c>
      <c r="R181" t="str">
        <f t="array" ref="R181">IF(Q181="","",RANK(Q181, $Q$2:$Q$241) + COUNTIFS($Q$2:$Q$241, Q181, $P$2:$P$241, "&lt;"&amp;P181) + COUNTIFS($Q$2:$Q$241, Q181, $P$2:$P$241, P181, $M$2:$M$241, "&lt;"&amp;M181))</f>
        <v/>
      </c>
      <c r="S181" t="str">
        <f>IF(FRL!F181="","",FRL!F181)</f>
        <v/>
      </c>
      <c r="T181" s="6" t="str">
        <f t="shared" si="16"/>
        <v/>
      </c>
      <c r="U181" s="6" t="str">
        <f t="shared" si="17"/>
        <v/>
      </c>
      <c r="V181" t="str">
        <f>IF(R181="","",FRL!H181)</f>
        <v/>
      </c>
    </row>
    <row r="182" spans="1:22" x14ac:dyDescent="0.35">
      <c r="A182" t="str">
        <f>IF(Win!A182="","",Win!A182)</f>
        <v/>
      </c>
      <c r="B182" t="str">
        <f>IF(Win!B182="","",VALUE(Win!B182))</f>
        <v/>
      </c>
      <c r="C182" t="str">
        <f>IF(Win!C182="","",Win!C182)</f>
        <v/>
      </c>
      <c r="D182" t="str">
        <f>IF(Win!D182="","",Win!D182)</f>
        <v/>
      </c>
      <c r="E182" s="17" t="str">
        <f t="shared" si="12"/>
        <v/>
      </c>
      <c r="F182" t="str">
        <f t="array" ref="F182">IF(E182="","",RANK(E182, $E$2:$E$241) + COUNTIFS($E$2:$E$241, E182, $D$2:$D$241, "&lt;"&amp;D182) + COUNTIFS($E$2:$E$241, E182, $D$2:$D$241, D182, $A$2:$A$241, "&lt;"&amp;A182))</f>
        <v/>
      </c>
      <c r="G182" t="str">
        <f>IF(Win!F182="","",Win!F182)</f>
        <v/>
      </c>
      <c r="H182" s="6" t="str">
        <f t="shared" si="13"/>
        <v/>
      </c>
      <c r="I182" s="6" t="str">
        <f t="shared" si="14"/>
        <v/>
      </c>
      <c r="J182" t="str">
        <f>IF(F182="","",Win!H182)</f>
        <v/>
      </c>
      <c r="M182" t="str">
        <f>IF(FRL!A182="","",FRL!A182)</f>
        <v/>
      </c>
      <c r="N182" t="str">
        <f>IF(FRL!B182="","",FRL!B182)</f>
        <v/>
      </c>
      <c r="O182" t="str">
        <f>IF(FRL!C182="","",FRL!C182)</f>
        <v/>
      </c>
      <c r="P182" t="str">
        <f>IF(FRL!D182="","",FRL!D182)</f>
        <v/>
      </c>
      <c r="Q182" s="17" t="str">
        <f t="shared" si="15"/>
        <v/>
      </c>
      <c r="R182" t="str">
        <f t="array" ref="R182">IF(Q182="","",RANK(Q182, $Q$2:$Q$241) + COUNTIFS($Q$2:$Q$241, Q182, $P$2:$P$241, "&lt;"&amp;P182) + COUNTIFS($Q$2:$Q$241, Q182, $P$2:$P$241, P182, $M$2:$M$241, "&lt;"&amp;M182))</f>
        <v/>
      </c>
      <c r="S182" t="str">
        <f>IF(FRL!F182="","",FRL!F182)</f>
        <v/>
      </c>
      <c r="T182" s="6" t="str">
        <f t="shared" si="16"/>
        <v/>
      </c>
      <c r="U182" s="6" t="str">
        <f t="shared" si="17"/>
        <v/>
      </c>
      <c r="V182" t="str">
        <f>IF(R182="","",FRL!H182)</f>
        <v/>
      </c>
    </row>
    <row r="183" spans="1:22" x14ac:dyDescent="0.35">
      <c r="A183" t="str">
        <f>IF(Win!A183="","",Win!A183)</f>
        <v/>
      </c>
      <c r="B183" t="str">
        <f>IF(Win!B183="","",VALUE(Win!B183))</f>
        <v/>
      </c>
      <c r="C183" t="str">
        <f>IF(Win!C183="","",Win!C183)</f>
        <v/>
      </c>
      <c r="D183" t="str">
        <f>IF(Win!D183="","",Win!D183)</f>
        <v/>
      </c>
      <c r="E183" s="17" t="str">
        <f t="shared" si="12"/>
        <v/>
      </c>
      <c r="F183" t="str">
        <f t="array" ref="F183">IF(E183="","",RANK(E183, $E$2:$E$241) + COUNTIFS($E$2:$E$241, E183, $D$2:$D$241, "&lt;"&amp;D183) + COUNTIFS($E$2:$E$241, E183, $D$2:$D$241, D183, $A$2:$A$241, "&lt;"&amp;A183))</f>
        <v/>
      </c>
      <c r="G183" t="str">
        <f>IF(Win!F183="","",Win!F183)</f>
        <v/>
      </c>
      <c r="H183" s="6" t="str">
        <f t="shared" si="13"/>
        <v/>
      </c>
      <c r="I183" s="6" t="str">
        <f t="shared" si="14"/>
        <v/>
      </c>
      <c r="J183" t="str">
        <f>IF(F183="","",Win!H183)</f>
        <v/>
      </c>
      <c r="M183" t="str">
        <f>IF(FRL!A183="","",FRL!A183)</f>
        <v/>
      </c>
      <c r="N183" t="str">
        <f>IF(FRL!B183="","",FRL!B183)</f>
        <v/>
      </c>
      <c r="O183" t="str">
        <f>IF(FRL!C183="","",FRL!C183)</f>
        <v/>
      </c>
      <c r="P183" t="str">
        <f>IF(FRL!D183="","",FRL!D183)</f>
        <v/>
      </c>
      <c r="Q183" s="17" t="str">
        <f t="shared" si="15"/>
        <v/>
      </c>
      <c r="R183" t="str">
        <f t="array" ref="R183">IF(Q183="","",RANK(Q183, $Q$2:$Q$241) + COUNTIFS($Q$2:$Q$241, Q183, $P$2:$P$241, "&lt;"&amp;P183) + COUNTIFS($Q$2:$Q$241, Q183, $P$2:$P$241, P183, $M$2:$M$241, "&lt;"&amp;M183))</f>
        <v/>
      </c>
      <c r="S183" t="str">
        <f>IF(FRL!F183="","",FRL!F183)</f>
        <v/>
      </c>
      <c r="T183" s="6" t="str">
        <f t="shared" si="16"/>
        <v/>
      </c>
      <c r="U183" s="6" t="str">
        <f t="shared" si="17"/>
        <v/>
      </c>
      <c r="V183" t="str">
        <f>IF(R183="","",FRL!H183)</f>
        <v/>
      </c>
    </row>
    <row r="184" spans="1:22" x14ac:dyDescent="0.35">
      <c r="A184" t="str">
        <f>IF(Win!A184="","",Win!A184)</f>
        <v/>
      </c>
      <c r="B184" t="str">
        <f>IF(Win!B184="","",VALUE(Win!B184))</f>
        <v/>
      </c>
      <c r="C184" t="str">
        <f>IF(Win!C184="","",Win!C184)</f>
        <v/>
      </c>
      <c r="D184" t="str">
        <f>IF(Win!D184="","",Win!D184)</f>
        <v/>
      </c>
      <c r="E184" s="17" t="str">
        <f t="shared" si="12"/>
        <v/>
      </c>
      <c r="F184" t="str">
        <f t="array" ref="F184">IF(E184="","",RANK(E184, $E$2:$E$241) + COUNTIFS($E$2:$E$241, E184, $D$2:$D$241, "&lt;"&amp;D184) + COUNTIFS($E$2:$E$241, E184, $D$2:$D$241, D184, $A$2:$A$241, "&lt;"&amp;A184))</f>
        <v/>
      </c>
      <c r="G184" t="str">
        <f>IF(Win!F184="","",Win!F184)</f>
        <v/>
      </c>
      <c r="H184" s="6" t="str">
        <f t="shared" si="13"/>
        <v/>
      </c>
      <c r="I184" s="6" t="str">
        <f t="shared" si="14"/>
        <v/>
      </c>
      <c r="J184" t="str">
        <f>IF(F184="","",Win!H184)</f>
        <v/>
      </c>
      <c r="M184" t="str">
        <f>IF(FRL!A184="","",FRL!A184)</f>
        <v/>
      </c>
      <c r="N184" t="str">
        <f>IF(FRL!B184="","",FRL!B184)</f>
        <v/>
      </c>
      <c r="O184" t="str">
        <f>IF(FRL!C184="","",FRL!C184)</f>
        <v/>
      </c>
      <c r="P184" t="str">
        <f>IF(FRL!D184="","",FRL!D184)</f>
        <v/>
      </c>
      <c r="Q184" s="17" t="str">
        <f t="shared" si="15"/>
        <v/>
      </c>
      <c r="R184" t="str">
        <f t="array" ref="R184">IF(Q184="","",RANK(Q184, $Q$2:$Q$241) + COUNTIFS($Q$2:$Q$241, Q184, $P$2:$P$241, "&lt;"&amp;P184) + COUNTIFS($Q$2:$Q$241, Q184, $P$2:$P$241, P184, $M$2:$M$241, "&lt;"&amp;M184))</f>
        <v/>
      </c>
      <c r="S184" t="str">
        <f>IF(FRL!F184="","",FRL!F184)</f>
        <v/>
      </c>
      <c r="T184" s="6" t="str">
        <f t="shared" si="16"/>
        <v/>
      </c>
      <c r="U184" s="6" t="str">
        <f t="shared" si="17"/>
        <v/>
      </c>
      <c r="V184" t="str">
        <f>IF(R184="","",FRL!H184)</f>
        <v/>
      </c>
    </row>
    <row r="185" spans="1:22" x14ac:dyDescent="0.35">
      <c r="A185" t="str">
        <f>IF(Win!A185="","",Win!A185)</f>
        <v/>
      </c>
      <c r="B185" t="str">
        <f>IF(Win!B185="","",VALUE(Win!B185))</f>
        <v/>
      </c>
      <c r="C185" t="str">
        <f>IF(Win!C185="","",Win!C185)</f>
        <v/>
      </c>
      <c r="D185" t="str">
        <f>IF(Win!D185="","",Win!D185)</f>
        <v/>
      </c>
      <c r="E185" s="17" t="str">
        <f t="shared" si="12"/>
        <v/>
      </c>
      <c r="F185" t="str">
        <f t="array" ref="F185">IF(E185="","",RANK(E185, $E$2:$E$241) + COUNTIFS($E$2:$E$241, E185, $D$2:$D$241, "&lt;"&amp;D185) + COUNTIFS($E$2:$E$241, E185, $D$2:$D$241, D185, $A$2:$A$241, "&lt;"&amp;A185))</f>
        <v/>
      </c>
      <c r="G185" t="str">
        <f>IF(Win!F185="","",Win!F185)</f>
        <v/>
      </c>
      <c r="H185" s="6" t="str">
        <f t="shared" si="13"/>
        <v/>
      </c>
      <c r="I185" s="6" t="str">
        <f t="shared" si="14"/>
        <v/>
      </c>
      <c r="J185" t="str">
        <f>IF(F185="","",Win!H185)</f>
        <v/>
      </c>
      <c r="M185" t="str">
        <f>IF(FRL!A185="","",FRL!A185)</f>
        <v/>
      </c>
      <c r="N185" t="str">
        <f>IF(FRL!B185="","",FRL!B185)</f>
        <v/>
      </c>
      <c r="O185" t="str">
        <f>IF(FRL!C185="","",FRL!C185)</f>
        <v/>
      </c>
      <c r="P185" t="str">
        <f>IF(FRL!D185="","",FRL!D185)</f>
        <v/>
      </c>
      <c r="Q185" s="17" t="str">
        <f t="shared" si="15"/>
        <v/>
      </c>
      <c r="R185" t="str">
        <f t="array" ref="R185">IF(Q185="","",RANK(Q185, $Q$2:$Q$241) + COUNTIFS($Q$2:$Q$241, Q185, $P$2:$P$241, "&lt;"&amp;P185) + COUNTIFS($Q$2:$Q$241, Q185, $P$2:$P$241, P185, $M$2:$M$241, "&lt;"&amp;M185))</f>
        <v/>
      </c>
      <c r="S185" t="str">
        <f>IF(FRL!F185="","",FRL!F185)</f>
        <v/>
      </c>
      <c r="T185" s="6" t="str">
        <f t="shared" si="16"/>
        <v/>
      </c>
      <c r="U185" s="6" t="str">
        <f t="shared" si="17"/>
        <v/>
      </c>
      <c r="V185" t="str">
        <f>IF(R185="","",FRL!H185)</f>
        <v/>
      </c>
    </row>
    <row r="186" spans="1:22" x14ac:dyDescent="0.35">
      <c r="A186" t="str">
        <f>IF(Win!A186="","",Win!A186)</f>
        <v/>
      </c>
      <c r="B186" t="str">
        <f>IF(Win!B186="","",VALUE(Win!B186))</f>
        <v/>
      </c>
      <c r="C186" t="str">
        <f>IF(Win!C186="","",Win!C186)</f>
        <v/>
      </c>
      <c r="D186" t="str">
        <f>IF(Win!D186="","",Win!D186)</f>
        <v/>
      </c>
      <c r="E186" s="17" t="str">
        <f t="shared" si="12"/>
        <v/>
      </c>
      <c r="F186" t="str">
        <f t="array" ref="F186">IF(E186="","",RANK(E186, $E$2:$E$241) + COUNTIFS($E$2:$E$241, E186, $D$2:$D$241, "&lt;"&amp;D186) + COUNTIFS($E$2:$E$241, E186, $D$2:$D$241, D186, $A$2:$A$241, "&lt;"&amp;A186))</f>
        <v/>
      </c>
      <c r="G186" t="str">
        <f>IF(Win!F186="","",Win!F186)</f>
        <v/>
      </c>
      <c r="H186" s="6" t="str">
        <f t="shared" si="13"/>
        <v/>
      </c>
      <c r="I186" s="6" t="str">
        <f t="shared" si="14"/>
        <v/>
      </c>
      <c r="J186" t="str">
        <f>IF(F186="","",Win!H186)</f>
        <v/>
      </c>
      <c r="M186" t="str">
        <f>IF(FRL!A186="","",FRL!A186)</f>
        <v/>
      </c>
      <c r="N186" t="str">
        <f>IF(FRL!B186="","",FRL!B186)</f>
        <v/>
      </c>
      <c r="O186" t="str">
        <f>IF(FRL!C186="","",FRL!C186)</f>
        <v/>
      </c>
      <c r="P186" t="str">
        <f>IF(FRL!D186="","",FRL!D186)</f>
        <v/>
      </c>
      <c r="Q186" s="17" t="str">
        <f t="shared" si="15"/>
        <v/>
      </c>
      <c r="R186" t="str">
        <f t="array" ref="R186">IF(Q186="","",RANK(Q186, $Q$2:$Q$241) + COUNTIFS($Q$2:$Q$241, Q186, $P$2:$P$241, "&lt;"&amp;P186) + COUNTIFS($Q$2:$Q$241, Q186, $P$2:$P$241, P186, $M$2:$M$241, "&lt;"&amp;M186))</f>
        <v/>
      </c>
      <c r="S186" t="str">
        <f>IF(FRL!F186="","",FRL!F186)</f>
        <v/>
      </c>
      <c r="T186" s="6" t="str">
        <f t="shared" si="16"/>
        <v/>
      </c>
      <c r="U186" s="6" t="str">
        <f t="shared" si="17"/>
        <v/>
      </c>
      <c r="V186" t="str">
        <f>IF(R186="","",FRL!H186)</f>
        <v/>
      </c>
    </row>
    <row r="187" spans="1:22" x14ac:dyDescent="0.35">
      <c r="A187" t="str">
        <f>IF(Win!A187="","",Win!A187)</f>
        <v/>
      </c>
      <c r="B187" t="str">
        <f>IF(Win!B187="","",VALUE(Win!B187))</f>
        <v/>
      </c>
      <c r="C187" t="str">
        <f>IF(Win!C187="","",Win!C187)</f>
        <v/>
      </c>
      <c r="D187" t="str">
        <f>IF(Win!D187="","",Win!D187)</f>
        <v/>
      </c>
      <c r="E187" s="17" t="str">
        <f t="shared" si="12"/>
        <v/>
      </c>
      <c r="F187" t="str">
        <f t="array" ref="F187">IF(E187="","",RANK(E187, $E$2:$E$241) + COUNTIFS($E$2:$E$241, E187, $D$2:$D$241, "&lt;"&amp;D187) + COUNTIFS($E$2:$E$241, E187, $D$2:$D$241, D187, $A$2:$A$241, "&lt;"&amp;A187))</f>
        <v/>
      </c>
      <c r="G187" t="str">
        <f>IF(Win!F187="","",Win!F187)</f>
        <v/>
      </c>
      <c r="H187" s="6" t="str">
        <f t="shared" si="13"/>
        <v/>
      </c>
      <c r="I187" s="6" t="str">
        <f t="shared" si="14"/>
        <v/>
      </c>
      <c r="J187" t="str">
        <f>IF(F187="","",Win!H187)</f>
        <v/>
      </c>
      <c r="M187" t="str">
        <f>IF(FRL!A187="","",FRL!A187)</f>
        <v/>
      </c>
      <c r="N187" t="str">
        <f>IF(FRL!B187="","",FRL!B187)</f>
        <v/>
      </c>
      <c r="O187" t="str">
        <f>IF(FRL!C187="","",FRL!C187)</f>
        <v/>
      </c>
      <c r="P187" t="str">
        <f>IF(FRL!D187="","",FRL!D187)</f>
        <v/>
      </c>
      <c r="Q187" s="17" t="str">
        <f t="shared" si="15"/>
        <v/>
      </c>
      <c r="R187" t="str">
        <f t="array" ref="R187">IF(Q187="","",RANK(Q187, $Q$2:$Q$241) + COUNTIFS($Q$2:$Q$241, Q187, $P$2:$P$241, "&lt;"&amp;P187) + COUNTIFS($Q$2:$Q$241, Q187, $P$2:$P$241, P187, $M$2:$M$241, "&lt;"&amp;M187))</f>
        <v/>
      </c>
      <c r="S187" t="str">
        <f>IF(FRL!F187="","",FRL!F187)</f>
        <v/>
      </c>
      <c r="T187" s="6" t="str">
        <f t="shared" si="16"/>
        <v/>
      </c>
      <c r="U187" s="6" t="str">
        <f t="shared" si="17"/>
        <v/>
      </c>
      <c r="V187" t="str">
        <f>IF(R187="","",FRL!H187)</f>
        <v/>
      </c>
    </row>
    <row r="188" spans="1:22" x14ac:dyDescent="0.35">
      <c r="A188" t="str">
        <f>IF(Win!A188="","",Win!A188)</f>
        <v/>
      </c>
      <c r="B188" t="str">
        <f>IF(Win!B188="","",VALUE(Win!B188))</f>
        <v/>
      </c>
      <c r="C188" t="str">
        <f>IF(Win!C188="","",Win!C188)</f>
        <v/>
      </c>
      <c r="D188" t="str">
        <f>IF(Win!D188="","",Win!D188)</f>
        <v/>
      </c>
      <c r="E188" s="17" t="str">
        <f t="shared" si="12"/>
        <v/>
      </c>
      <c r="F188" t="str">
        <f t="array" ref="F188">IF(E188="","",RANK(E188, $E$2:$E$241) + COUNTIFS($E$2:$E$241, E188, $D$2:$D$241, "&lt;"&amp;D188) + COUNTIFS($E$2:$E$241, E188, $D$2:$D$241, D188, $A$2:$A$241, "&lt;"&amp;A188))</f>
        <v/>
      </c>
      <c r="G188" t="str">
        <f>IF(Win!F188="","",Win!F188)</f>
        <v/>
      </c>
      <c r="H188" s="6" t="str">
        <f t="shared" si="13"/>
        <v/>
      </c>
      <c r="I188" s="6" t="str">
        <f t="shared" si="14"/>
        <v/>
      </c>
      <c r="J188" t="str">
        <f>IF(F188="","",Win!H188)</f>
        <v/>
      </c>
      <c r="M188" t="str">
        <f>IF(FRL!A188="","",FRL!A188)</f>
        <v/>
      </c>
      <c r="N188" t="str">
        <f>IF(FRL!B188="","",FRL!B188)</f>
        <v/>
      </c>
      <c r="O188" t="str">
        <f>IF(FRL!C188="","",FRL!C188)</f>
        <v/>
      </c>
      <c r="P188" t="str">
        <f>IF(FRL!D188="","",FRL!D188)</f>
        <v/>
      </c>
      <c r="Q188" s="17" t="str">
        <f t="shared" si="15"/>
        <v/>
      </c>
      <c r="R188" t="str">
        <f t="array" ref="R188">IF(Q188="","",RANK(Q188, $Q$2:$Q$241) + COUNTIFS($Q$2:$Q$241, Q188, $P$2:$P$241, "&lt;"&amp;P188) + COUNTIFS($Q$2:$Q$241, Q188, $P$2:$P$241, P188, $M$2:$M$241, "&lt;"&amp;M188))</f>
        <v/>
      </c>
      <c r="S188" t="str">
        <f>IF(FRL!F188="","",FRL!F188)</f>
        <v/>
      </c>
      <c r="T188" s="6" t="str">
        <f t="shared" si="16"/>
        <v/>
      </c>
      <c r="U188" s="6" t="str">
        <f t="shared" si="17"/>
        <v/>
      </c>
      <c r="V188" t="str">
        <f>IF(R188="","",FRL!H188)</f>
        <v/>
      </c>
    </row>
    <row r="189" spans="1:22" x14ac:dyDescent="0.35">
      <c r="A189" t="str">
        <f>IF(Win!A189="","",Win!A189)</f>
        <v/>
      </c>
      <c r="B189" t="str">
        <f>IF(Win!B189="","",VALUE(Win!B189))</f>
        <v/>
      </c>
      <c r="C189" t="str">
        <f>IF(Win!C189="","",Win!C189)</f>
        <v/>
      </c>
      <c r="D189" t="str">
        <f>IF(Win!D189="","",Win!D189)</f>
        <v/>
      </c>
      <c r="E189" s="17" t="str">
        <f t="shared" si="12"/>
        <v/>
      </c>
      <c r="F189" t="str">
        <f t="array" ref="F189">IF(E189="","",RANK(E189, $E$2:$E$241) + COUNTIFS($E$2:$E$241, E189, $D$2:$D$241, "&lt;"&amp;D189) + COUNTIFS($E$2:$E$241, E189, $D$2:$D$241, D189, $A$2:$A$241, "&lt;"&amp;A189))</f>
        <v/>
      </c>
      <c r="G189" t="str">
        <f>IF(Win!F189="","",Win!F189)</f>
        <v/>
      </c>
      <c r="H189" s="6" t="str">
        <f t="shared" si="13"/>
        <v/>
      </c>
      <c r="I189" s="6" t="str">
        <f t="shared" si="14"/>
        <v/>
      </c>
      <c r="J189" t="str">
        <f>IF(F189="","",Win!H189)</f>
        <v/>
      </c>
      <c r="M189" t="str">
        <f>IF(FRL!A189="","",FRL!A189)</f>
        <v/>
      </c>
      <c r="N189" t="str">
        <f>IF(FRL!B189="","",FRL!B189)</f>
        <v/>
      </c>
      <c r="O189" t="str">
        <f>IF(FRL!C189="","",FRL!C189)</f>
        <v/>
      </c>
      <c r="P189" t="str">
        <f>IF(FRL!D189="","",FRL!D189)</f>
        <v/>
      </c>
      <c r="Q189" s="17" t="str">
        <f t="shared" si="15"/>
        <v/>
      </c>
      <c r="R189" t="str">
        <f t="array" ref="R189">IF(Q189="","",RANK(Q189, $Q$2:$Q$241) + COUNTIFS($Q$2:$Q$241, Q189, $P$2:$P$241, "&lt;"&amp;P189) + COUNTIFS($Q$2:$Q$241, Q189, $P$2:$P$241, P189, $M$2:$M$241, "&lt;"&amp;M189))</f>
        <v/>
      </c>
      <c r="S189" t="str">
        <f>IF(FRL!F189="","",FRL!F189)</f>
        <v/>
      </c>
      <c r="T189" s="6" t="str">
        <f t="shared" si="16"/>
        <v/>
      </c>
      <c r="U189" s="6" t="str">
        <f t="shared" si="17"/>
        <v/>
      </c>
      <c r="V189" t="str">
        <f>IF(R189="","",FRL!H189)</f>
        <v/>
      </c>
    </row>
    <row r="190" spans="1:22" x14ac:dyDescent="0.35">
      <c r="A190" t="str">
        <f>IF(Win!A190="","",Win!A190)</f>
        <v/>
      </c>
      <c r="B190" t="str">
        <f>IF(Win!B190="","",VALUE(Win!B190))</f>
        <v/>
      </c>
      <c r="C190" t="str">
        <f>IF(Win!C190="","",Win!C190)</f>
        <v/>
      </c>
      <c r="D190" t="str">
        <f>IF(Win!D190="","",Win!D190)</f>
        <v/>
      </c>
      <c r="E190" s="17" t="str">
        <f t="shared" si="12"/>
        <v/>
      </c>
      <c r="F190" t="str">
        <f t="array" ref="F190">IF(E190="","",RANK(E190, $E$2:$E$241) + COUNTIFS($E$2:$E$241, E190, $D$2:$D$241, "&lt;"&amp;D190) + COUNTIFS($E$2:$E$241, E190, $D$2:$D$241, D190, $A$2:$A$241, "&lt;"&amp;A190))</f>
        <v/>
      </c>
      <c r="G190" t="str">
        <f>IF(Win!F190="","",Win!F190)</f>
        <v/>
      </c>
      <c r="H190" s="6" t="str">
        <f t="shared" si="13"/>
        <v/>
      </c>
      <c r="I190" s="6" t="str">
        <f t="shared" si="14"/>
        <v/>
      </c>
      <c r="J190" t="str">
        <f>IF(F190="","",Win!H190)</f>
        <v/>
      </c>
      <c r="M190" t="str">
        <f>IF(FRL!A190="","",FRL!A190)</f>
        <v/>
      </c>
      <c r="N190" t="str">
        <f>IF(FRL!B190="","",FRL!B190)</f>
        <v/>
      </c>
      <c r="O190" t="str">
        <f>IF(FRL!C190="","",FRL!C190)</f>
        <v/>
      </c>
      <c r="P190" t="str">
        <f>IF(FRL!D190="","",FRL!D190)</f>
        <v/>
      </c>
      <c r="Q190" s="17" t="str">
        <f t="shared" si="15"/>
        <v/>
      </c>
      <c r="R190" t="str">
        <f t="array" ref="R190">IF(Q190="","",RANK(Q190, $Q$2:$Q$241) + COUNTIFS($Q$2:$Q$241, Q190, $P$2:$P$241, "&lt;"&amp;P190) + COUNTIFS($Q$2:$Q$241, Q190, $P$2:$P$241, P190, $M$2:$M$241, "&lt;"&amp;M190))</f>
        <v/>
      </c>
      <c r="S190" t="str">
        <f>IF(FRL!F190="","",FRL!F190)</f>
        <v/>
      </c>
      <c r="T190" s="6" t="str">
        <f t="shared" si="16"/>
        <v/>
      </c>
      <c r="U190" s="6" t="str">
        <f t="shared" si="17"/>
        <v/>
      </c>
      <c r="V190" t="str">
        <f>IF(R190="","",FRL!H190)</f>
        <v/>
      </c>
    </row>
    <row r="191" spans="1:22" x14ac:dyDescent="0.35">
      <c r="A191" t="str">
        <f>IF(Win!A191="","",Win!A191)</f>
        <v/>
      </c>
      <c r="B191" t="str">
        <f>IF(Win!B191="","",VALUE(Win!B191))</f>
        <v/>
      </c>
      <c r="C191" t="str">
        <f>IF(Win!C191="","",Win!C191)</f>
        <v/>
      </c>
      <c r="D191" t="str">
        <f>IF(Win!D191="","",Win!D191)</f>
        <v/>
      </c>
      <c r="E191" s="17" t="str">
        <f t="shared" si="12"/>
        <v/>
      </c>
      <c r="F191" t="str">
        <f t="array" ref="F191">IF(E191="","",RANK(E191, $E$2:$E$241) + COUNTIFS($E$2:$E$241, E191, $D$2:$D$241, "&lt;"&amp;D191) + COUNTIFS($E$2:$E$241, E191, $D$2:$D$241, D191, $A$2:$A$241, "&lt;"&amp;A191))</f>
        <v/>
      </c>
      <c r="G191" t="str">
        <f>IF(Win!F191="","",Win!F191)</f>
        <v/>
      </c>
      <c r="H191" s="6" t="str">
        <f t="shared" si="13"/>
        <v/>
      </c>
      <c r="I191" s="6" t="str">
        <f t="shared" si="14"/>
        <v/>
      </c>
      <c r="J191" t="str">
        <f>IF(F191="","",Win!H191)</f>
        <v/>
      </c>
      <c r="M191" t="str">
        <f>IF(FRL!A191="","",FRL!A191)</f>
        <v/>
      </c>
      <c r="N191" t="str">
        <f>IF(FRL!B191="","",FRL!B191)</f>
        <v/>
      </c>
      <c r="O191" t="str">
        <f>IF(FRL!C191="","",FRL!C191)</f>
        <v/>
      </c>
      <c r="P191" t="str">
        <f>IF(FRL!D191="","",FRL!D191)</f>
        <v/>
      </c>
      <c r="Q191" s="17" t="str">
        <f t="shared" si="15"/>
        <v/>
      </c>
      <c r="R191" t="str">
        <f t="array" ref="R191">IF(Q191="","",RANK(Q191, $Q$2:$Q$241) + COUNTIFS($Q$2:$Q$241, Q191, $P$2:$P$241, "&lt;"&amp;P191) + COUNTIFS($Q$2:$Q$241, Q191, $P$2:$P$241, P191, $M$2:$M$241, "&lt;"&amp;M191))</f>
        <v/>
      </c>
      <c r="S191" t="str">
        <f>IF(FRL!F191="","",FRL!F191)</f>
        <v/>
      </c>
      <c r="T191" s="6" t="str">
        <f t="shared" si="16"/>
        <v/>
      </c>
      <c r="U191" s="6" t="str">
        <f t="shared" si="17"/>
        <v/>
      </c>
      <c r="V191" t="str">
        <f>IF(R191="","",FRL!H191)</f>
        <v/>
      </c>
    </row>
    <row r="192" spans="1:22" x14ac:dyDescent="0.35">
      <c r="A192" t="str">
        <f>IF(Win!A192="","",Win!A192)</f>
        <v/>
      </c>
      <c r="B192" t="str">
        <f>IF(Win!B192="","",VALUE(Win!B192))</f>
        <v/>
      </c>
      <c r="C192" t="str">
        <f>IF(Win!C192="","",Win!C192)</f>
        <v/>
      </c>
      <c r="D192" t="str">
        <f>IF(Win!D192="","",Win!D192)</f>
        <v/>
      </c>
      <c r="E192" s="17" t="str">
        <f t="shared" si="12"/>
        <v/>
      </c>
      <c r="F192" t="str">
        <f t="array" ref="F192">IF(E192="","",RANK(E192, $E$2:$E$241) + COUNTIFS($E$2:$E$241, E192, $D$2:$D$241, "&lt;"&amp;D192) + COUNTIFS($E$2:$E$241, E192, $D$2:$D$241, D192, $A$2:$A$241, "&lt;"&amp;A192))</f>
        <v/>
      </c>
      <c r="G192" t="str">
        <f>IF(Win!F192="","",Win!F192)</f>
        <v/>
      </c>
      <c r="H192" s="6" t="str">
        <f t="shared" si="13"/>
        <v/>
      </c>
      <c r="I192" s="6" t="str">
        <f t="shared" si="14"/>
        <v/>
      </c>
      <c r="J192" t="str">
        <f>IF(F192="","",Win!H192)</f>
        <v/>
      </c>
      <c r="M192" t="str">
        <f>IF(FRL!A192="","",FRL!A192)</f>
        <v/>
      </c>
      <c r="N192" t="str">
        <f>IF(FRL!B192="","",FRL!B192)</f>
        <v/>
      </c>
      <c r="O192" t="str">
        <f>IF(FRL!C192="","",FRL!C192)</f>
        <v/>
      </c>
      <c r="P192" t="str">
        <f>IF(FRL!D192="","",FRL!D192)</f>
        <v/>
      </c>
      <c r="Q192" s="17" t="str">
        <f t="shared" si="15"/>
        <v/>
      </c>
      <c r="R192" t="str">
        <f t="array" ref="R192">IF(Q192="","",RANK(Q192, $Q$2:$Q$241) + COUNTIFS($Q$2:$Q$241, Q192, $P$2:$P$241, "&lt;"&amp;P192) + COUNTIFS($Q$2:$Q$241, Q192, $P$2:$P$241, P192, $M$2:$M$241, "&lt;"&amp;M192))</f>
        <v/>
      </c>
      <c r="S192" t="str">
        <f>IF(FRL!F192="","",FRL!F192)</f>
        <v/>
      </c>
      <c r="T192" s="6" t="str">
        <f t="shared" si="16"/>
        <v/>
      </c>
      <c r="U192" s="6" t="str">
        <f t="shared" si="17"/>
        <v/>
      </c>
      <c r="V192" t="str">
        <f>IF(R192="","",FRL!H192)</f>
        <v/>
      </c>
    </row>
    <row r="193" spans="1:22" x14ac:dyDescent="0.35">
      <c r="A193" t="str">
        <f>IF(Win!A193="","",Win!A193)</f>
        <v/>
      </c>
      <c r="B193" t="str">
        <f>IF(Win!B193="","",VALUE(Win!B193))</f>
        <v/>
      </c>
      <c r="C193" t="str">
        <f>IF(Win!C193="","",Win!C193)</f>
        <v/>
      </c>
      <c r="D193" t="str">
        <f>IF(Win!D193="","",Win!D193)</f>
        <v/>
      </c>
      <c r="E193" s="17" t="str">
        <f t="shared" si="12"/>
        <v/>
      </c>
      <c r="F193" t="str">
        <f t="array" ref="F193">IF(E193="","",RANK(E193, $E$2:$E$241) + COUNTIFS($E$2:$E$241, E193, $D$2:$D$241, "&lt;"&amp;D193) + COUNTIFS($E$2:$E$241, E193, $D$2:$D$241, D193, $A$2:$A$241, "&lt;"&amp;A193))</f>
        <v/>
      </c>
      <c r="G193" t="str">
        <f>IF(Win!F193="","",Win!F193)</f>
        <v/>
      </c>
      <c r="H193" s="6" t="str">
        <f t="shared" si="13"/>
        <v/>
      </c>
      <c r="I193" s="6" t="str">
        <f t="shared" si="14"/>
        <v/>
      </c>
      <c r="J193" t="str">
        <f>IF(F193="","",Win!H193)</f>
        <v/>
      </c>
      <c r="M193" t="str">
        <f>IF(FRL!A193="","",FRL!A193)</f>
        <v/>
      </c>
      <c r="N193" t="str">
        <f>IF(FRL!B193="","",FRL!B193)</f>
        <v/>
      </c>
      <c r="O193" t="str">
        <f>IF(FRL!C193="","",FRL!C193)</f>
        <v/>
      </c>
      <c r="P193" t="str">
        <f>IF(FRL!D193="","",FRL!D193)</f>
        <v/>
      </c>
      <c r="Q193" s="17" t="str">
        <f t="shared" si="15"/>
        <v/>
      </c>
      <c r="R193" t="str">
        <f t="array" ref="R193">IF(Q193="","",RANK(Q193, $Q$2:$Q$241) + COUNTIFS($Q$2:$Q$241, Q193, $P$2:$P$241, "&lt;"&amp;P193) + COUNTIFS($Q$2:$Q$241, Q193, $P$2:$P$241, P193, $M$2:$M$241, "&lt;"&amp;M193))</f>
        <v/>
      </c>
      <c r="S193" t="str">
        <f>IF(FRL!F193="","",FRL!F193)</f>
        <v/>
      </c>
      <c r="T193" s="6" t="str">
        <f t="shared" si="16"/>
        <v/>
      </c>
      <c r="U193" s="6" t="str">
        <f t="shared" si="17"/>
        <v/>
      </c>
      <c r="V193" t="str">
        <f>IF(R193="","",FRL!H193)</f>
        <v/>
      </c>
    </row>
    <row r="194" spans="1:22" x14ac:dyDescent="0.35">
      <c r="A194" t="str">
        <f>IF(Win!A194="","",Win!A194)</f>
        <v/>
      </c>
      <c r="B194" t="str">
        <f>IF(Win!B194="","",VALUE(Win!B194))</f>
        <v/>
      </c>
      <c r="C194" t="str">
        <f>IF(Win!C194="","",Win!C194)</f>
        <v/>
      </c>
      <c r="D194" t="str">
        <f>IF(Win!D194="","",Win!D194)</f>
        <v/>
      </c>
      <c r="E194" s="17" t="str">
        <f t="shared" ref="E194:E241" si="18">IF(D194="","",IF(ROUND((B194*(D194-1)-(1-B194))/(D194-1),3)&lt;=0,"",ROUND((B194*(D194-1)-(1-B194))/(D194-1),3)))</f>
        <v/>
      </c>
      <c r="F194" t="str">
        <f t="array" ref="F194">IF(E194="","",RANK(E194, $E$2:$E$241) + COUNTIFS($E$2:$E$241, E194, $D$2:$D$241, "&lt;"&amp;D194) + COUNTIFS($E$2:$E$241, E194, $D$2:$D$241, D194, $A$2:$A$241, "&lt;"&amp;A194))</f>
        <v/>
      </c>
      <c r="G194" t="str">
        <f>IF(Win!F194="","",Win!F194)</f>
        <v/>
      </c>
      <c r="H194" s="6" t="str">
        <f t="shared" si="13"/>
        <v/>
      </c>
      <c r="I194" s="6" t="str">
        <f t="shared" si="14"/>
        <v/>
      </c>
      <c r="J194" t="str">
        <f>IF(F194="","",Win!H194)</f>
        <v/>
      </c>
      <c r="M194" t="str">
        <f>IF(FRL!A194="","",FRL!A194)</f>
        <v/>
      </c>
      <c r="N194" t="str">
        <f>IF(FRL!B194="","",FRL!B194)</f>
        <v/>
      </c>
      <c r="O194" t="str">
        <f>IF(FRL!C194="","",FRL!C194)</f>
        <v/>
      </c>
      <c r="P194" t="str">
        <f>IF(FRL!D194="","",FRL!D194)</f>
        <v/>
      </c>
      <c r="Q194" s="17" t="str">
        <f t="shared" si="15"/>
        <v/>
      </c>
      <c r="R194" t="str">
        <f t="array" ref="R194">IF(Q194="","",RANK(Q194, $Q$2:$Q$241) + COUNTIFS($Q$2:$Q$241, Q194, $P$2:$P$241, "&lt;"&amp;P194) + COUNTIFS($Q$2:$Q$241, Q194, $P$2:$P$241, P194, $M$2:$M$241, "&lt;"&amp;M194))</f>
        <v/>
      </c>
      <c r="S194" t="str">
        <f>IF(FRL!F194="","",FRL!F194)</f>
        <v/>
      </c>
      <c r="T194" s="6" t="str">
        <f t="shared" si="16"/>
        <v/>
      </c>
      <c r="U194" s="6" t="str">
        <f t="shared" si="17"/>
        <v/>
      </c>
      <c r="V194" t="str">
        <f>IF(R194="","",FRL!H194)</f>
        <v/>
      </c>
    </row>
    <row r="195" spans="1:22" x14ac:dyDescent="0.35">
      <c r="A195" t="str">
        <f>IF(Win!A195="","",Win!A195)</f>
        <v/>
      </c>
      <c r="B195" t="str">
        <f>IF(Win!B195="","",VALUE(Win!B195))</f>
        <v/>
      </c>
      <c r="C195" t="str">
        <f>IF(Win!C195="","",Win!C195)</f>
        <v/>
      </c>
      <c r="D195" t="str">
        <f>IF(Win!D195="","",Win!D195)</f>
        <v/>
      </c>
      <c r="E195" s="17" t="str">
        <f t="shared" si="18"/>
        <v/>
      </c>
      <c r="F195" t="str">
        <f t="array" ref="F195">IF(E195="","",RANK(E195, $E$2:$E$241) + COUNTIFS($E$2:$E$241, E195, $D$2:$D$241, "&lt;"&amp;D195) + COUNTIFS($E$2:$E$241, E195, $D$2:$D$241, D195, $A$2:$A$241, "&lt;"&amp;A195))</f>
        <v/>
      </c>
      <c r="G195" t="str">
        <f>IF(Win!F195="","",Win!F195)</f>
        <v/>
      </c>
      <c r="H195" s="6" t="str">
        <f t="shared" ref="H195:H241" si="19">IF(OR(F195="",G195="",F195&gt;3),"",IF(G195=1,(IF(COUNTIFS(G:G,"&lt;="&amp;G195)&lt;=1,1,(1-COUNTIFS(G:G,"&lt;"&amp;G195))/COUNTIFS(G:G,G195)))*(1+VALUE(MID(J195,FIND(": ",J195)+2,FIND("/",J195)-FIND(":",J195)-2))-1)+(1+VALUE(MID(J195,FIND(": ",J195)+2,FIND("/",J195)-FIND(":",J195)-2))-1)/VALUE(RIGHT(J195,1)),IF(G195&lt;=VALUE(MID(J195,FIND(", ",J195)+2,IF(MID(J195,FIND(", ",J195)+2,1)="1",2,1))),(IF(COUNTIFS(G:G,"&lt;="&amp;G195)&lt;=VALUE(MID(J195,FIND(", ",J195)+2,IF(MID(J195,FIND(", ",J195)+2,1)="1",2,1))),1,(VALUE(MID(J195,FIND(", ",J195)+2,IF(MID(J195,FIND(", ",J195)+2,1)="1",2,1)))-COUNTIFS(G:G,"&lt;"&amp;G195))/COUNTIFS(G:G,G195)))*(1*(1+VALUE(MID(J195,FIND(": ",J195)+2,FIND("/",J195)-FIND(":",J195)-2))-1)/VALUE(RIGHT(J195,1))+1)-2,-2)))</f>
        <v/>
      </c>
      <c r="I195" s="6" t="str">
        <f t="shared" ref="I195:I241" si="20">IF(OR(E195="",G195=""),"",IF(G195=1,(IF(COUNTIFS(G:G,"&lt;="&amp;G195)&lt;=1,1,(1-COUNTIFS(G:G,"&lt;"&amp;G195))/COUNTIFS(G:G,G195)))*(1+VALUE(MID(J195,FIND(": ",J195)+2,FIND("/",J195)-FIND(":",J195)-2))-1)+(1+VALUE(MID(J195,FIND(": ",J195)+2,FIND("/",J195)-FIND(":",J195)-2))-1)/VALUE(RIGHT(J195,1)),IF(G195&lt;=VALUE(MID(J195,FIND(", ",J195)+2,IF(MID(J195,FIND(", ",J195)+2,1)="1",2,1))),(IF(COUNTIFS(G:G,"&lt;="&amp;G195)&lt;=VALUE(MID(J195,FIND(", ",J195)+2,IF(MID(J195,FIND(", ",J195)+2,1)="1",2,1))),1,(VALUE(MID(J195,FIND(", ",J195)+2,IF(MID(J195,FIND(", ",J195)+2,1)="1",2,1)))-COUNTIFS(G:G,"&lt;"&amp;G195))/COUNTIFS(G:G,G195)))*(1*(1+VALUE(MID(J195,FIND(": ",J195)+2,FIND("/",J195)-FIND(":",J195)-2))-1)/VALUE(RIGHT(J195,1))+1)-2,-2)))</f>
        <v/>
      </c>
      <c r="J195" t="str">
        <f>IF(F195="","",Win!H195)</f>
        <v/>
      </c>
      <c r="M195" t="str">
        <f>IF(FRL!A195="","",FRL!A195)</f>
        <v/>
      </c>
      <c r="N195" t="str">
        <f>IF(FRL!B195="","",FRL!B195)</f>
        <v/>
      </c>
      <c r="O195" t="str">
        <f>IF(FRL!C195="","",FRL!C195)</f>
        <v/>
      </c>
      <c r="P195" t="str">
        <f>IF(FRL!D195="","",FRL!D195)</f>
        <v/>
      </c>
      <c r="Q195" s="17" t="str">
        <f t="shared" ref="Q195:Q241" si="21">IF(P195="","",IF(ROUND((N195*(P195-1)-(1-N195))/(P195-1),3)&lt;=0,"",ROUND((N195*(P195-1)-(1-N195))/(P195-1),3)))</f>
        <v/>
      </c>
      <c r="R195" t="str">
        <f t="array" ref="R195">IF(Q195="","",RANK(Q195, $Q$2:$Q$241) + COUNTIFS($Q$2:$Q$241, Q195, $P$2:$P$241, "&lt;"&amp;P195) + COUNTIFS($Q$2:$Q$241, Q195, $P$2:$P$241, P195, $M$2:$M$241, "&lt;"&amp;M195))</f>
        <v/>
      </c>
      <c r="S195" t="str">
        <f>IF(FRL!F195="","",FRL!F195)</f>
        <v/>
      </c>
      <c r="T195" s="6" t="str">
        <f t="shared" ref="T195:T241" si="22">IF(OR(R195="",S195="",R195&gt;3),"",IF(S195=1,(IF(COUNTIFS(S:S,"&lt;="&amp;S195)&lt;=1,1,(1-COUNTIFS(S:S,"&lt;"&amp;S195))/COUNTIFS(S:S,S195)))*(1+VALUE(MID(V195,FIND(": ",V195)+2,FIND("/",V195)-FIND(":",V195)-2))-1)+(1+VALUE(MID(V195,FIND(": ",V195)+2,FIND("/",V195)-FIND(":",V195)-2))-1)/VALUE(RIGHT(V195,1)),IF(S195&lt;=VALUE(MID(V195,FIND(", ",V195)+2,IF(MID(V195,FIND(", ",V195)+2,1)="1",2,1))),(IF(COUNTIFS(S:S,"&lt;="&amp;S195)&lt;=VALUE(MID(V195,FIND(", ",V195)+2,IF(MID(V195,FIND(", ",V195)+2,1)="1",2,1))),1,(VALUE(MID(V195,FIND(", ",V195)+2,IF(MID(V195,FIND(", ",V195)+2,1)="1",2,1)))-COUNTIFS(S:S,"&lt;"&amp;S195))/COUNTIFS(S:S,S195)))*(1*(1+VALUE(MID(V195,FIND(": ",V195)+2,FIND("/",V195)-FIND(":",V195)-2))-1)/VALUE(RIGHT(V195,1))+1)-2,-2)))</f>
        <v/>
      </c>
      <c r="U195" s="6" t="str">
        <f t="shared" ref="U195:U241" si="23">IF(OR(Q195="",S195=""),"",IF(S195=1,(IF(COUNTIFS(S:S,"&lt;="&amp;S195)&lt;=1,1,(1-COUNTIFS(S:S,"&lt;"&amp;S195))/COUNTIFS(S:S,S195)))*(1+VALUE(MID(V195,FIND(": ",V195)+2,FIND("/",V195)-FIND(":",V195)-2))-1)+(1+VALUE(MID(V195,FIND(": ",V195)+2,FIND("/",V195)-FIND(":",V195)-2))-1)/VALUE(RIGHT(V195,1)),IF(S195&lt;=VALUE(MID(V195,FIND(", ",V195)+2,IF(MID(V195,FIND(", ",V195)+2,1)="1",2,1))),(IF(COUNTIFS(S:S,"&lt;="&amp;S195)&lt;=VALUE(MID(V195,FIND(", ",V195)+2,IF(MID(V195,FIND(", ",V195)+2,1)="1",2,1))),1,(VALUE(MID(V195,FIND(", ",V195)+2,IF(MID(V195,FIND(", ",V195)+2,1)="1",2,1)))-COUNTIFS(S:S,"&lt;"&amp;S195))/COUNTIFS(S:S,S195)))*(1*(1+VALUE(MID(V195,FIND(": ",V195)+2,FIND("/",V195)-FIND(":",V195)-2))-1)/VALUE(RIGHT(V195,1))+1)-2,-2)))</f>
        <v/>
      </c>
      <c r="V195" t="str">
        <f>IF(R195="","",FRL!H195)</f>
        <v/>
      </c>
    </row>
    <row r="196" spans="1:22" x14ac:dyDescent="0.35">
      <c r="A196" t="str">
        <f>IF(Win!A196="","",Win!A196)</f>
        <v/>
      </c>
      <c r="B196" t="str">
        <f>IF(Win!B196="","",VALUE(Win!B196))</f>
        <v/>
      </c>
      <c r="C196" t="str">
        <f>IF(Win!C196="","",Win!C196)</f>
        <v/>
      </c>
      <c r="D196" t="str">
        <f>IF(Win!D196="","",Win!D196)</f>
        <v/>
      </c>
      <c r="E196" s="17" t="str">
        <f t="shared" si="18"/>
        <v/>
      </c>
      <c r="F196" t="str">
        <f t="array" ref="F196">IF(E196="","",RANK(E196, $E$2:$E$241) + COUNTIFS($E$2:$E$241, E196, $D$2:$D$241, "&lt;"&amp;D196) + COUNTIFS($E$2:$E$241, E196, $D$2:$D$241, D196, $A$2:$A$241, "&lt;"&amp;A196))</f>
        <v/>
      </c>
      <c r="G196" t="str">
        <f>IF(Win!F196="","",Win!F196)</f>
        <v/>
      </c>
      <c r="H196" s="6" t="str">
        <f t="shared" si="19"/>
        <v/>
      </c>
      <c r="I196" s="6" t="str">
        <f t="shared" si="20"/>
        <v/>
      </c>
      <c r="J196" t="str">
        <f>IF(F196="","",Win!H196)</f>
        <v/>
      </c>
      <c r="M196" t="str">
        <f>IF(FRL!A196="","",FRL!A196)</f>
        <v/>
      </c>
      <c r="N196" t="str">
        <f>IF(FRL!B196="","",FRL!B196)</f>
        <v/>
      </c>
      <c r="O196" t="str">
        <f>IF(FRL!C196="","",FRL!C196)</f>
        <v/>
      </c>
      <c r="P196" t="str">
        <f>IF(FRL!D196="","",FRL!D196)</f>
        <v/>
      </c>
      <c r="Q196" s="17" t="str">
        <f t="shared" si="21"/>
        <v/>
      </c>
      <c r="R196" t="str">
        <f t="array" ref="R196">IF(Q196="","",RANK(Q196, $Q$2:$Q$241) + COUNTIFS($Q$2:$Q$241, Q196, $P$2:$P$241, "&lt;"&amp;P196) + COUNTIFS($Q$2:$Q$241, Q196, $P$2:$P$241, P196, $M$2:$M$241, "&lt;"&amp;M196))</f>
        <v/>
      </c>
      <c r="S196" t="str">
        <f>IF(FRL!F196="","",FRL!F196)</f>
        <v/>
      </c>
      <c r="T196" s="6" t="str">
        <f t="shared" si="22"/>
        <v/>
      </c>
      <c r="U196" s="6" t="str">
        <f t="shared" si="23"/>
        <v/>
      </c>
      <c r="V196" t="str">
        <f>IF(R196="","",FRL!H196)</f>
        <v/>
      </c>
    </row>
    <row r="197" spans="1:22" x14ac:dyDescent="0.35">
      <c r="A197" t="str">
        <f>IF(Win!A197="","",Win!A197)</f>
        <v/>
      </c>
      <c r="B197" t="str">
        <f>IF(Win!B197="","",VALUE(Win!B197))</f>
        <v/>
      </c>
      <c r="C197" t="str">
        <f>IF(Win!C197="","",Win!C197)</f>
        <v/>
      </c>
      <c r="D197" t="str">
        <f>IF(Win!D197="","",Win!D197)</f>
        <v/>
      </c>
      <c r="E197" s="17" t="str">
        <f t="shared" si="18"/>
        <v/>
      </c>
      <c r="F197" t="str">
        <f t="array" ref="F197">IF(E197="","",RANK(E197, $E$2:$E$241) + COUNTIFS($E$2:$E$241, E197, $D$2:$D$241, "&lt;"&amp;D197) + COUNTIFS($E$2:$E$241, E197, $D$2:$D$241, D197, $A$2:$A$241, "&lt;"&amp;A197))</f>
        <v/>
      </c>
      <c r="G197" t="str">
        <f>IF(Win!F197="","",Win!F197)</f>
        <v/>
      </c>
      <c r="H197" s="6" t="str">
        <f t="shared" si="19"/>
        <v/>
      </c>
      <c r="I197" s="6" t="str">
        <f t="shared" si="20"/>
        <v/>
      </c>
      <c r="J197" t="str">
        <f>IF(F197="","",Win!H197)</f>
        <v/>
      </c>
      <c r="M197" t="str">
        <f>IF(FRL!A197="","",FRL!A197)</f>
        <v/>
      </c>
      <c r="N197" t="str">
        <f>IF(FRL!B197="","",FRL!B197)</f>
        <v/>
      </c>
      <c r="O197" t="str">
        <f>IF(FRL!C197="","",FRL!C197)</f>
        <v/>
      </c>
      <c r="P197" t="str">
        <f>IF(FRL!D197="","",FRL!D197)</f>
        <v/>
      </c>
      <c r="Q197" s="17" t="str">
        <f t="shared" si="21"/>
        <v/>
      </c>
      <c r="R197" t="str">
        <f t="array" ref="R197">IF(Q197="","",RANK(Q197, $Q$2:$Q$241) + COUNTIFS($Q$2:$Q$241, Q197, $P$2:$P$241, "&lt;"&amp;P197) + COUNTIFS($Q$2:$Q$241, Q197, $P$2:$P$241, P197, $M$2:$M$241, "&lt;"&amp;M197))</f>
        <v/>
      </c>
      <c r="S197" t="str">
        <f>IF(FRL!F197="","",FRL!F197)</f>
        <v/>
      </c>
      <c r="T197" s="6" t="str">
        <f t="shared" si="22"/>
        <v/>
      </c>
      <c r="U197" s="6" t="str">
        <f t="shared" si="23"/>
        <v/>
      </c>
      <c r="V197" t="str">
        <f>IF(R197="","",FRL!H197)</f>
        <v/>
      </c>
    </row>
    <row r="198" spans="1:22" x14ac:dyDescent="0.35">
      <c r="A198" t="str">
        <f>IF(Win!A198="","",Win!A198)</f>
        <v/>
      </c>
      <c r="B198" t="str">
        <f>IF(Win!B198="","",VALUE(Win!B198))</f>
        <v/>
      </c>
      <c r="C198" t="str">
        <f>IF(Win!C198="","",Win!C198)</f>
        <v/>
      </c>
      <c r="D198" t="str">
        <f>IF(Win!D198="","",Win!D198)</f>
        <v/>
      </c>
      <c r="E198" s="17" t="str">
        <f t="shared" si="18"/>
        <v/>
      </c>
      <c r="F198" t="str">
        <f t="array" ref="F198">IF(E198="","",RANK(E198, $E$2:$E$241) + COUNTIFS($E$2:$E$241, E198, $D$2:$D$241, "&lt;"&amp;D198) + COUNTIFS($E$2:$E$241, E198, $D$2:$D$241, D198, $A$2:$A$241, "&lt;"&amp;A198))</f>
        <v/>
      </c>
      <c r="G198" t="str">
        <f>IF(Win!F198="","",Win!F198)</f>
        <v/>
      </c>
      <c r="H198" s="6" t="str">
        <f t="shared" si="19"/>
        <v/>
      </c>
      <c r="I198" s="6" t="str">
        <f t="shared" si="20"/>
        <v/>
      </c>
      <c r="J198" t="str">
        <f>IF(F198="","",Win!H198)</f>
        <v/>
      </c>
      <c r="M198" t="str">
        <f>IF(FRL!A198="","",FRL!A198)</f>
        <v/>
      </c>
      <c r="N198" t="str">
        <f>IF(FRL!B198="","",FRL!B198)</f>
        <v/>
      </c>
      <c r="O198" t="str">
        <f>IF(FRL!C198="","",FRL!C198)</f>
        <v/>
      </c>
      <c r="P198" t="str">
        <f>IF(FRL!D198="","",FRL!D198)</f>
        <v/>
      </c>
      <c r="Q198" s="17" t="str">
        <f t="shared" si="21"/>
        <v/>
      </c>
      <c r="R198" t="str">
        <f t="array" ref="R198">IF(Q198="","",RANK(Q198, $Q$2:$Q$241) + COUNTIFS($Q$2:$Q$241, Q198, $P$2:$P$241, "&lt;"&amp;P198) + COUNTIFS($Q$2:$Q$241, Q198, $P$2:$P$241, P198, $M$2:$M$241, "&lt;"&amp;M198))</f>
        <v/>
      </c>
      <c r="S198" t="str">
        <f>IF(FRL!F198="","",FRL!F198)</f>
        <v/>
      </c>
      <c r="T198" s="6" t="str">
        <f t="shared" si="22"/>
        <v/>
      </c>
      <c r="U198" s="6" t="str">
        <f t="shared" si="23"/>
        <v/>
      </c>
      <c r="V198" t="str">
        <f>IF(R198="","",FRL!H198)</f>
        <v/>
      </c>
    </row>
    <row r="199" spans="1:22" x14ac:dyDescent="0.35">
      <c r="A199" t="str">
        <f>IF(Win!A199="","",Win!A199)</f>
        <v/>
      </c>
      <c r="B199" t="str">
        <f>IF(Win!B199="","",VALUE(Win!B199))</f>
        <v/>
      </c>
      <c r="C199" t="str">
        <f>IF(Win!C199="","",Win!C199)</f>
        <v/>
      </c>
      <c r="D199" t="str">
        <f>IF(Win!D199="","",Win!D199)</f>
        <v/>
      </c>
      <c r="E199" s="17" t="str">
        <f t="shared" si="18"/>
        <v/>
      </c>
      <c r="F199" t="str">
        <f t="array" ref="F199">IF(E199="","",RANK(E199, $E$2:$E$241) + COUNTIFS($E$2:$E$241, E199, $D$2:$D$241, "&lt;"&amp;D199) + COUNTIFS($E$2:$E$241, E199, $D$2:$D$241, D199, $A$2:$A$241, "&lt;"&amp;A199))</f>
        <v/>
      </c>
      <c r="G199" t="str">
        <f>IF(Win!F199="","",Win!F199)</f>
        <v/>
      </c>
      <c r="H199" s="6" t="str">
        <f t="shared" si="19"/>
        <v/>
      </c>
      <c r="I199" s="6" t="str">
        <f t="shared" si="20"/>
        <v/>
      </c>
      <c r="J199" t="str">
        <f>IF(F199="","",Win!H199)</f>
        <v/>
      </c>
      <c r="M199" t="str">
        <f>IF(FRL!A199="","",FRL!A199)</f>
        <v/>
      </c>
      <c r="N199" t="str">
        <f>IF(FRL!B199="","",FRL!B199)</f>
        <v/>
      </c>
      <c r="O199" t="str">
        <f>IF(FRL!C199="","",FRL!C199)</f>
        <v/>
      </c>
      <c r="P199" t="str">
        <f>IF(FRL!D199="","",FRL!D199)</f>
        <v/>
      </c>
      <c r="Q199" s="17" t="str">
        <f t="shared" si="21"/>
        <v/>
      </c>
      <c r="R199" t="str">
        <f t="array" ref="R199">IF(Q199="","",RANK(Q199, $Q$2:$Q$241) + COUNTIFS($Q$2:$Q$241, Q199, $P$2:$P$241, "&lt;"&amp;P199) + COUNTIFS($Q$2:$Q$241, Q199, $P$2:$P$241, P199, $M$2:$M$241, "&lt;"&amp;M199))</f>
        <v/>
      </c>
      <c r="S199" t="str">
        <f>IF(FRL!F199="","",FRL!F199)</f>
        <v/>
      </c>
      <c r="T199" s="6" t="str">
        <f t="shared" si="22"/>
        <v/>
      </c>
      <c r="U199" s="6" t="str">
        <f t="shared" si="23"/>
        <v/>
      </c>
      <c r="V199" t="str">
        <f>IF(R199="","",FRL!H199)</f>
        <v/>
      </c>
    </row>
    <row r="200" spans="1:22" x14ac:dyDescent="0.35">
      <c r="A200" t="str">
        <f>IF(Win!A200="","",Win!A200)</f>
        <v/>
      </c>
      <c r="B200" t="str">
        <f>IF(Win!B200="","",VALUE(Win!B200))</f>
        <v/>
      </c>
      <c r="C200" t="str">
        <f>IF(Win!C200="","",Win!C200)</f>
        <v/>
      </c>
      <c r="D200" t="str">
        <f>IF(Win!D200="","",Win!D200)</f>
        <v/>
      </c>
      <c r="E200" s="17" t="str">
        <f t="shared" si="18"/>
        <v/>
      </c>
      <c r="F200" t="str">
        <f t="array" ref="F200">IF(E200="","",RANK(E200, $E$2:$E$241) + COUNTIFS($E$2:$E$241, E200, $D$2:$D$241, "&lt;"&amp;D200) + COUNTIFS($E$2:$E$241, E200, $D$2:$D$241, D200, $A$2:$A$241, "&lt;"&amp;A200))</f>
        <v/>
      </c>
      <c r="G200" t="str">
        <f>IF(Win!F200="","",Win!F200)</f>
        <v/>
      </c>
      <c r="H200" s="6" t="str">
        <f t="shared" si="19"/>
        <v/>
      </c>
      <c r="I200" s="6" t="str">
        <f t="shared" si="20"/>
        <v/>
      </c>
      <c r="J200" t="str">
        <f>IF(F200="","",Win!H200)</f>
        <v/>
      </c>
      <c r="M200" t="str">
        <f>IF(FRL!A200="","",FRL!A200)</f>
        <v/>
      </c>
      <c r="N200" t="str">
        <f>IF(FRL!B200="","",FRL!B200)</f>
        <v/>
      </c>
      <c r="O200" t="str">
        <f>IF(FRL!C200="","",FRL!C200)</f>
        <v/>
      </c>
      <c r="P200" t="str">
        <f>IF(FRL!D200="","",FRL!D200)</f>
        <v/>
      </c>
      <c r="Q200" s="17" t="str">
        <f t="shared" si="21"/>
        <v/>
      </c>
      <c r="R200" t="str">
        <f t="array" ref="R200">IF(Q200="","",RANK(Q200, $Q$2:$Q$241) + COUNTIFS($Q$2:$Q$241, Q200, $P$2:$P$241, "&lt;"&amp;P200) + COUNTIFS($Q$2:$Q$241, Q200, $P$2:$P$241, P200, $M$2:$M$241, "&lt;"&amp;M200))</f>
        <v/>
      </c>
      <c r="S200" t="str">
        <f>IF(FRL!F200="","",FRL!F200)</f>
        <v/>
      </c>
      <c r="T200" s="6" t="str">
        <f t="shared" si="22"/>
        <v/>
      </c>
      <c r="U200" s="6" t="str">
        <f t="shared" si="23"/>
        <v/>
      </c>
      <c r="V200" t="str">
        <f>IF(R200="","",FRL!H200)</f>
        <v/>
      </c>
    </row>
    <row r="201" spans="1:22" x14ac:dyDescent="0.35">
      <c r="A201" t="str">
        <f>IF(Win!A201="","",Win!A201)</f>
        <v/>
      </c>
      <c r="B201" t="str">
        <f>IF(Win!B201="","",VALUE(Win!B201))</f>
        <v/>
      </c>
      <c r="C201" t="str">
        <f>IF(Win!C201="","",Win!C201)</f>
        <v/>
      </c>
      <c r="D201" t="str">
        <f>IF(Win!D201="","",Win!D201)</f>
        <v/>
      </c>
      <c r="E201" s="17" t="str">
        <f t="shared" si="18"/>
        <v/>
      </c>
      <c r="F201" t="str">
        <f t="array" ref="F201">IF(E201="","",RANK(E201, $E$2:$E$241) + COUNTIFS($E$2:$E$241, E201, $D$2:$D$241, "&lt;"&amp;D201) + COUNTIFS($E$2:$E$241, E201, $D$2:$D$241, D201, $A$2:$A$241, "&lt;"&amp;A201))</f>
        <v/>
      </c>
      <c r="G201" t="str">
        <f>IF(Win!F201="","",Win!F201)</f>
        <v/>
      </c>
      <c r="H201" s="6" t="str">
        <f t="shared" si="19"/>
        <v/>
      </c>
      <c r="I201" s="6" t="str">
        <f t="shared" si="20"/>
        <v/>
      </c>
      <c r="J201" t="str">
        <f>IF(F201="","",Win!H201)</f>
        <v/>
      </c>
      <c r="M201" t="str">
        <f>IF(FRL!A201="","",FRL!A201)</f>
        <v/>
      </c>
      <c r="N201" t="str">
        <f>IF(FRL!B201="","",FRL!B201)</f>
        <v/>
      </c>
      <c r="O201" t="str">
        <f>IF(FRL!C201="","",FRL!C201)</f>
        <v/>
      </c>
      <c r="P201" t="str">
        <f>IF(FRL!D201="","",FRL!D201)</f>
        <v/>
      </c>
      <c r="Q201" s="17" t="str">
        <f t="shared" si="21"/>
        <v/>
      </c>
      <c r="R201" t="str">
        <f t="array" ref="R201">IF(Q201="","",RANK(Q201, $Q$2:$Q$241) + COUNTIFS($Q$2:$Q$241, Q201, $P$2:$P$241, "&lt;"&amp;P201) + COUNTIFS($Q$2:$Q$241, Q201, $P$2:$P$241, P201, $M$2:$M$241, "&lt;"&amp;M201))</f>
        <v/>
      </c>
      <c r="S201" t="str">
        <f>IF(FRL!F201="","",FRL!F201)</f>
        <v/>
      </c>
      <c r="T201" s="6" t="str">
        <f t="shared" si="22"/>
        <v/>
      </c>
      <c r="U201" s="6" t="str">
        <f t="shared" si="23"/>
        <v/>
      </c>
      <c r="V201" t="str">
        <f>IF(R201="","",FRL!H201)</f>
        <v/>
      </c>
    </row>
    <row r="202" spans="1:22" x14ac:dyDescent="0.35">
      <c r="A202" t="str">
        <f>IF(Win!A202="","",Win!A202)</f>
        <v/>
      </c>
      <c r="B202" t="str">
        <f>IF(Win!B202="","",VALUE(Win!B202))</f>
        <v/>
      </c>
      <c r="C202" t="str">
        <f>IF(Win!C202="","",Win!C202)</f>
        <v/>
      </c>
      <c r="D202" t="str">
        <f>IF(Win!D202="","",Win!D202)</f>
        <v/>
      </c>
      <c r="E202" s="17" t="str">
        <f t="shared" si="18"/>
        <v/>
      </c>
      <c r="F202" t="str">
        <f t="array" ref="F202">IF(E202="","",RANK(E202, $E$2:$E$241) + COUNTIFS($E$2:$E$241, E202, $D$2:$D$241, "&lt;"&amp;D202) + COUNTIFS($E$2:$E$241, E202, $D$2:$D$241, D202, $A$2:$A$241, "&lt;"&amp;A202))</f>
        <v/>
      </c>
      <c r="G202" t="str">
        <f>IF(Win!F202="","",Win!F202)</f>
        <v/>
      </c>
      <c r="H202" s="6" t="str">
        <f t="shared" si="19"/>
        <v/>
      </c>
      <c r="I202" s="6" t="str">
        <f t="shared" si="20"/>
        <v/>
      </c>
      <c r="J202" t="str">
        <f>IF(F202="","",Win!H202)</f>
        <v/>
      </c>
      <c r="M202" t="str">
        <f>IF(FRL!A202="","",FRL!A202)</f>
        <v/>
      </c>
      <c r="N202" t="str">
        <f>IF(FRL!B202="","",FRL!B202)</f>
        <v/>
      </c>
      <c r="O202" t="str">
        <f>IF(FRL!C202="","",FRL!C202)</f>
        <v/>
      </c>
      <c r="P202" t="str">
        <f>IF(FRL!D202="","",FRL!D202)</f>
        <v/>
      </c>
      <c r="Q202" s="17" t="str">
        <f t="shared" si="21"/>
        <v/>
      </c>
      <c r="R202" t="str">
        <f t="array" ref="R202">IF(Q202="","",RANK(Q202, $Q$2:$Q$241) + COUNTIFS($Q$2:$Q$241, Q202, $P$2:$P$241, "&lt;"&amp;P202) + COUNTIFS($Q$2:$Q$241, Q202, $P$2:$P$241, P202, $M$2:$M$241, "&lt;"&amp;M202))</f>
        <v/>
      </c>
      <c r="S202" t="str">
        <f>IF(FRL!F202="","",FRL!F202)</f>
        <v/>
      </c>
      <c r="T202" s="6" t="str">
        <f t="shared" si="22"/>
        <v/>
      </c>
      <c r="U202" s="6" t="str">
        <f t="shared" si="23"/>
        <v/>
      </c>
      <c r="V202" t="str">
        <f>IF(R202="","",FRL!H202)</f>
        <v/>
      </c>
    </row>
    <row r="203" spans="1:22" x14ac:dyDescent="0.35">
      <c r="A203" t="str">
        <f>IF(Win!A203="","",Win!A203)</f>
        <v/>
      </c>
      <c r="B203" t="str">
        <f>IF(Win!B203="","",VALUE(Win!B203))</f>
        <v/>
      </c>
      <c r="C203" t="str">
        <f>IF(Win!C203="","",Win!C203)</f>
        <v/>
      </c>
      <c r="D203" t="str">
        <f>IF(Win!D203="","",Win!D203)</f>
        <v/>
      </c>
      <c r="E203" s="17" t="str">
        <f t="shared" si="18"/>
        <v/>
      </c>
      <c r="F203" t="str">
        <f t="array" ref="F203">IF(E203="","",RANK(E203, $E$2:$E$241) + COUNTIFS($E$2:$E$241, E203, $D$2:$D$241, "&lt;"&amp;D203) + COUNTIFS($E$2:$E$241, E203, $D$2:$D$241, D203, $A$2:$A$241, "&lt;"&amp;A203))</f>
        <v/>
      </c>
      <c r="G203" t="str">
        <f>IF(Win!F203="","",Win!F203)</f>
        <v/>
      </c>
      <c r="H203" s="6" t="str">
        <f t="shared" si="19"/>
        <v/>
      </c>
      <c r="I203" s="6" t="str">
        <f t="shared" si="20"/>
        <v/>
      </c>
      <c r="J203" t="str">
        <f>IF(F203="","",Win!H203)</f>
        <v/>
      </c>
      <c r="M203" t="str">
        <f>IF(FRL!A203="","",FRL!A203)</f>
        <v/>
      </c>
      <c r="N203" t="str">
        <f>IF(FRL!B203="","",FRL!B203)</f>
        <v/>
      </c>
      <c r="O203" t="str">
        <f>IF(FRL!C203="","",FRL!C203)</f>
        <v/>
      </c>
      <c r="P203" t="str">
        <f>IF(FRL!D203="","",FRL!D203)</f>
        <v/>
      </c>
      <c r="Q203" s="17" t="str">
        <f t="shared" si="21"/>
        <v/>
      </c>
      <c r="R203" t="str">
        <f t="array" ref="R203">IF(Q203="","",RANK(Q203, $Q$2:$Q$241) + COUNTIFS($Q$2:$Q$241, Q203, $P$2:$P$241, "&lt;"&amp;P203) + COUNTIFS($Q$2:$Q$241, Q203, $P$2:$P$241, P203, $M$2:$M$241, "&lt;"&amp;M203))</f>
        <v/>
      </c>
      <c r="S203" t="str">
        <f>IF(FRL!F203="","",FRL!F203)</f>
        <v/>
      </c>
      <c r="T203" s="6" t="str">
        <f t="shared" si="22"/>
        <v/>
      </c>
      <c r="U203" s="6" t="str">
        <f t="shared" si="23"/>
        <v/>
      </c>
      <c r="V203" t="str">
        <f>IF(R203="","",FRL!H203)</f>
        <v/>
      </c>
    </row>
    <row r="204" spans="1:22" x14ac:dyDescent="0.35">
      <c r="A204" t="str">
        <f>IF(Win!A204="","",Win!A204)</f>
        <v/>
      </c>
      <c r="B204" t="str">
        <f>IF(Win!B204="","",VALUE(Win!B204))</f>
        <v/>
      </c>
      <c r="C204" t="str">
        <f>IF(Win!C204="","",Win!C204)</f>
        <v/>
      </c>
      <c r="D204" t="str">
        <f>IF(Win!D204="","",Win!D204)</f>
        <v/>
      </c>
      <c r="E204" s="17" t="str">
        <f t="shared" si="18"/>
        <v/>
      </c>
      <c r="F204" t="str">
        <f t="array" ref="F204">IF(E204="","",RANK(E204, $E$2:$E$241) + COUNTIFS($E$2:$E$241, E204, $D$2:$D$241, "&lt;"&amp;D204) + COUNTIFS($E$2:$E$241, E204, $D$2:$D$241, D204, $A$2:$A$241, "&lt;"&amp;A204))</f>
        <v/>
      </c>
      <c r="G204" t="str">
        <f>IF(Win!F204="","",Win!F204)</f>
        <v/>
      </c>
      <c r="H204" s="6" t="str">
        <f t="shared" si="19"/>
        <v/>
      </c>
      <c r="I204" s="6" t="str">
        <f t="shared" si="20"/>
        <v/>
      </c>
      <c r="J204" t="str">
        <f>IF(F204="","",Win!H204)</f>
        <v/>
      </c>
      <c r="M204" t="str">
        <f>IF(FRL!A204="","",FRL!A204)</f>
        <v/>
      </c>
      <c r="N204" t="str">
        <f>IF(FRL!B204="","",FRL!B204)</f>
        <v/>
      </c>
      <c r="O204" t="str">
        <f>IF(FRL!C204="","",FRL!C204)</f>
        <v/>
      </c>
      <c r="P204" t="str">
        <f>IF(FRL!D204="","",FRL!D204)</f>
        <v/>
      </c>
      <c r="Q204" s="17" t="str">
        <f t="shared" si="21"/>
        <v/>
      </c>
      <c r="R204" t="str">
        <f t="array" ref="R204">IF(Q204="","",RANK(Q204, $Q$2:$Q$241) + COUNTIFS($Q$2:$Q$241, Q204, $P$2:$P$241, "&lt;"&amp;P204) + COUNTIFS($Q$2:$Q$241, Q204, $P$2:$P$241, P204, $M$2:$M$241, "&lt;"&amp;M204))</f>
        <v/>
      </c>
      <c r="S204" t="str">
        <f>IF(FRL!F204="","",FRL!F204)</f>
        <v/>
      </c>
      <c r="T204" s="6" t="str">
        <f t="shared" si="22"/>
        <v/>
      </c>
      <c r="U204" s="6" t="str">
        <f t="shared" si="23"/>
        <v/>
      </c>
      <c r="V204" t="str">
        <f>IF(R204="","",FRL!H204)</f>
        <v/>
      </c>
    </row>
    <row r="205" spans="1:22" x14ac:dyDescent="0.35">
      <c r="A205" t="str">
        <f>IF(Win!A205="","",Win!A205)</f>
        <v/>
      </c>
      <c r="B205" t="str">
        <f>IF(Win!B205="","",VALUE(Win!B205))</f>
        <v/>
      </c>
      <c r="C205" t="str">
        <f>IF(Win!C205="","",Win!C205)</f>
        <v/>
      </c>
      <c r="D205" t="str">
        <f>IF(Win!D205="","",Win!D205)</f>
        <v/>
      </c>
      <c r="E205" s="17" t="str">
        <f t="shared" si="18"/>
        <v/>
      </c>
      <c r="F205" t="str">
        <f t="array" ref="F205">IF(E205="","",RANK(E205, $E$2:$E$241) + COUNTIFS($E$2:$E$241, E205, $D$2:$D$241, "&lt;"&amp;D205) + COUNTIFS($E$2:$E$241, E205, $D$2:$D$241, D205, $A$2:$A$241, "&lt;"&amp;A205))</f>
        <v/>
      </c>
      <c r="G205" t="str">
        <f>IF(Win!F205="","",Win!F205)</f>
        <v/>
      </c>
      <c r="H205" s="6" t="str">
        <f t="shared" si="19"/>
        <v/>
      </c>
      <c r="I205" s="6" t="str">
        <f t="shared" si="20"/>
        <v/>
      </c>
      <c r="J205" t="str">
        <f>IF(F205="","",Win!H205)</f>
        <v/>
      </c>
      <c r="M205" t="str">
        <f>IF(FRL!A205="","",FRL!A205)</f>
        <v/>
      </c>
      <c r="N205" t="str">
        <f>IF(FRL!B205="","",FRL!B205)</f>
        <v/>
      </c>
      <c r="O205" t="str">
        <f>IF(FRL!C205="","",FRL!C205)</f>
        <v/>
      </c>
      <c r="P205" t="str">
        <f>IF(FRL!D205="","",FRL!D205)</f>
        <v/>
      </c>
      <c r="Q205" s="17" t="str">
        <f t="shared" si="21"/>
        <v/>
      </c>
      <c r="R205" t="str">
        <f t="array" ref="R205">IF(Q205="","",RANK(Q205, $Q$2:$Q$241) + COUNTIFS($Q$2:$Q$241, Q205, $P$2:$P$241, "&lt;"&amp;P205) + COUNTIFS($Q$2:$Q$241, Q205, $P$2:$P$241, P205, $M$2:$M$241, "&lt;"&amp;M205))</f>
        <v/>
      </c>
      <c r="S205" t="str">
        <f>IF(FRL!F205="","",FRL!F205)</f>
        <v/>
      </c>
      <c r="T205" s="6" t="str">
        <f t="shared" si="22"/>
        <v/>
      </c>
      <c r="U205" s="6" t="str">
        <f t="shared" si="23"/>
        <v/>
      </c>
      <c r="V205" t="str">
        <f>IF(R205="","",FRL!H205)</f>
        <v/>
      </c>
    </row>
    <row r="206" spans="1:22" x14ac:dyDescent="0.35">
      <c r="A206" t="str">
        <f>IF(Win!A206="","",Win!A206)</f>
        <v/>
      </c>
      <c r="B206" t="str">
        <f>IF(Win!B206="","",VALUE(Win!B206))</f>
        <v/>
      </c>
      <c r="C206" t="str">
        <f>IF(Win!C206="","",Win!C206)</f>
        <v/>
      </c>
      <c r="D206" t="str">
        <f>IF(Win!D206="","",Win!D206)</f>
        <v/>
      </c>
      <c r="E206" s="17" t="str">
        <f t="shared" si="18"/>
        <v/>
      </c>
      <c r="F206" t="str">
        <f t="array" ref="F206">IF(E206="","",RANK(E206, $E$2:$E$241) + COUNTIFS($E$2:$E$241, E206, $D$2:$D$241, "&lt;"&amp;D206) + COUNTIFS($E$2:$E$241, E206, $D$2:$D$241, D206, $A$2:$A$241, "&lt;"&amp;A206))</f>
        <v/>
      </c>
      <c r="G206" t="str">
        <f>IF(Win!F206="","",Win!F206)</f>
        <v/>
      </c>
      <c r="H206" s="6" t="str">
        <f t="shared" si="19"/>
        <v/>
      </c>
      <c r="I206" s="6" t="str">
        <f t="shared" si="20"/>
        <v/>
      </c>
      <c r="J206" t="str">
        <f>IF(F206="","",Win!H206)</f>
        <v/>
      </c>
      <c r="M206" t="str">
        <f>IF(FRL!A206="","",FRL!A206)</f>
        <v/>
      </c>
      <c r="N206" t="str">
        <f>IF(FRL!B206="","",FRL!B206)</f>
        <v/>
      </c>
      <c r="O206" t="str">
        <f>IF(FRL!C206="","",FRL!C206)</f>
        <v/>
      </c>
      <c r="P206" t="str">
        <f>IF(FRL!D206="","",FRL!D206)</f>
        <v/>
      </c>
      <c r="Q206" s="17" t="str">
        <f t="shared" si="21"/>
        <v/>
      </c>
      <c r="R206" t="str">
        <f t="array" ref="R206">IF(Q206="","",RANK(Q206, $Q$2:$Q$241) + COUNTIFS($Q$2:$Q$241, Q206, $P$2:$P$241, "&lt;"&amp;P206) + COUNTIFS($Q$2:$Q$241, Q206, $P$2:$P$241, P206, $M$2:$M$241, "&lt;"&amp;M206))</f>
        <v/>
      </c>
      <c r="S206" t="str">
        <f>IF(FRL!F206="","",FRL!F206)</f>
        <v/>
      </c>
      <c r="T206" s="6" t="str">
        <f t="shared" si="22"/>
        <v/>
      </c>
      <c r="U206" s="6" t="str">
        <f t="shared" si="23"/>
        <v/>
      </c>
      <c r="V206" t="str">
        <f>IF(R206="","",FRL!H206)</f>
        <v/>
      </c>
    </row>
    <row r="207" spans="1:22" x14ac:dyDescent="0.35">
      <c r="A207" t="str">
        <f>IF(Win!A207="","",Win!A207)</f>
        <v/>
      </c>
      <c r="B207" t="str">
        <f>IF(Win!B207="","",VALUE(Win!B207))</f>
        <v/>
      </c>
      <c r="C207" t="str">
        <f>IF(Win!C207="","",Win!C207)</f>
        <v/>
      </c>
      <c r="D207" t="str">
        <f>IF(Win!D207="","",Win!D207)</f>
        <v/>
      </c>
      <c r="E207" s="17" t="str">
        <f t="shared" si="18"/>
        <v/>
      </c>
      <c r="F207" t="str">
        <f t="array" ref="F207">IF(E207="","",RANK(E207, $E$2:$E$241) + COUNTIFS($E$2:$E$241, E207, $D$2:$D$241, "&lt;"&amp;D207) + COUNTIFS($E$2:$E$241, E207, $D$2:$D$241, D207, $A$2:$A$241, "&lt;"&amp;A207))</f>
        <v/>
      </c>
      <c r="G207" t="str">
        <f>IF(Win!F207="","",Win!F207)</f>
        <v/>
      </c>
      <c r="H207" s="6" t="str">
        <f t="shared" si="19"/>
        <v/>
      </c>
      <c r="I207" s="6" t="str">
        <f t="shared" si="20"/>
        <v/>
      </c>
      <c r="J207" t="str">
        <f>IF(F207="","",Win!H207)</f>
        <v/>
      </c>
      <c r="M207" t="str">
        <f>IF(FRL!A207="","",FRL!A207)</f>
        <v/>
      </c>
      <c r="N207" t="str">
        <f>IF(FRL!B207="","",FRL!B207)</f>
        <v/>
      </c>
      <c r="O207" t="str">
        <f>IF(FRL!C207="","",FRL!C207)</f>
        <v/>
      </c>
      <c r="P207" t="str">
        <f>IF(FRL!D207="","",FRL!D207)</f>
        <v/>
      </c>
      <c r="Q207" s="17" t="str">
        <f t="shared" si="21"/>
        <v/>
      </c>
      <c r="R207" t="str">
        <f t="array" ref="R207">IF(Q207="","",RANK(Q207, $Q$2:$Q$241) + COUNTIFS($Q$2:$Q$241, Q207, $P$2:$P$241, "&lt;"&amp;P207) + COUNTIFS($Q$2:$Q$241, Q207, $P$2:$P$241, P207, $M$2:$M$241, "&lt;"&amp;M207))</f>
        <v/>
      </c>
      <c r="S207" t="str">
        <f>IF(FRL!F207="","",FRL!F207)</f>
        <v/>
      </c>
      <c r="T207" s="6" t="str">
        <f t="shared" si="22"/>
        <v/>
      </c>
      <c r="U207" s="6" t="str">
        <f t="shared" si="23"/>
        <v/>
      </c>
      <c r="V207" t="str">
        <f>IF(R207="","",FRL!H207)</f>
        <v/>
      </c>
    </row>
    <row r="208" spans="1:22" x14ac:dyDescent="0.35">
      <c r="A208" t="str">
        <f>IF(Win!A208="","",Win!A208)</f>
        <v/>
      </c>
      <c r="B208" t="str">
        <f>IF(Win!B208="","",VALUE(Win!B208))</f>
        <v/>
      </c>
      <c r="C208" t="str">
        <f>IF(Win!C208="","",Win!C208)</f>
        <v/>
      </c>
      <c r="D208" t="str">
        <f>IF(Win!D208="","",Win!D208)</f>
        <v/>
      </c>
      <c r="E208" s="17" t="str">
        <f t="shared" si="18"/>
        <v/>
      </c>
      <c r="F208" t="str">
        <f t="array" ref="F208">IF(E208="","",RANK(E208, $E$2:$E$241) + COUNTIFS($E$2:$E$241, E208, $D$2:$D$241, "&lt;"&amp;D208) + COUNTIFS($E$2:$E$241, E208, $D$2:$D$241, D208, $A$2:$A$241, "&lt;"&amp;A208))</f>
        <v/>
      </c>
      <c r="G208" t="str">
        <f>IF(Win!F208="","",Win!F208)</f>
        <v/>
      </c>
      <c r="H208" s="6" t="str">
        <f t="shared" si="19"/>
        <v/>
      </c>
      <c r="I208" s="6" t="str">
        <f t="shared" si="20"/>
        <v/>
      </c>
      <c r="J208" t="str">
        <f>IF(F208="","",Win!H208)</f>
        <v/>
      </c>
      <c r="M208" t="str">
        <f>IF(FRL!A208="","",FRL!A208)</f>
        <v/>
      </c>
      <c r="N208" t="str">
        <f>IF(FRL!B208="","",FRL!B208)</f>
        <v/>
      </c>
      <c r="O208" t="str">
        <f>IF(FRL!C208="","",FRL!C208)</f>
        <v/>
      </c>
      <c r="P208" t="str">
        <f>IF(FRL!D208="","",FRL!D208)</f>
        <v/>
      </c>
      <c r="Q208" s="17" t="str">
        <f t="shared" si="21"/>
        <v/>
      </c>
      <c r="R208" t="str">
        <f t="array" ref="R208">IF(Q208="","",RANK(Q208, $Q$2:$Q$241) + COUNTIFS($Q$2:$Q$241, Q208, $P$2:$P$241, "&lt;"&amp;P208) + COUNTIFS($Q$2:$Q$241, Q208, $P$2:$P$241, P208, $M$2:$M$241, "&lt;"&amp;M208))</f>
        <v/>
      </c>
      <c r="S208" t="str">
        <f>IF(FRL!F208="","",FRL!F208)</f>
        <v/>
      </c>
      <c r="T208" s="6" t="str">
        <f t="shared" si="22"/>
        <v/>
      </c>
      <c r="U208" s="6" t="str">
        <f t="shared" si="23"/>
        <v/>
      </c>
      <c r="V208" t="str">
        <f>IF(R208="","",FRL!H208)</f>
        <v/>
      </c>
    </row>
    <row r="209" spans="1:22" x14ac:dyDescent="0.35">
      <c r="A209" t="str">
        <f>IF(Win!A209="","",Win!A209)</f>
        <v/>
      </c>
      <c r="B209" t="str">
        <f>IF(Win!B209="","",VALUE(Win!B209))</f>
        <v/>
      </c>
      <c r="C209" t="str">
        <f>IF(Win!C209="","",Win!C209)</f>
        <v/>
      </c>
      <c r="D209" t="str">
        <f>IF(Win!D209="","",Win!D209)</f>
        <v/>
      </c>
      <c r="E209" s="17" t="str">
        <f t="shared" si="18"/>
        <v/>
      </c>
      <c r="F209" t="str">
        <f t="array" ref="F209">IF(E209="","",RANK(E209, $E$2:$E$241) + COUNTIFS($E$2:$E$241, E209, $D$2:$D$241, "&lt;"&amp;D209) + COUNTIFS($E$2:$E$241, E209, $D$2:$D$241, D209, $A$2:$A$241, "&lt;"&amp;A209))</f>
        <v/>
      </c>
      <c r="G209" t="str">
        <f>IF(Win!F209="","",Win!F209)</f>
        <v/>
      </c>
      <c r="H209" s="6" t="str">
        <f t="shared" si="19"/>
        <v/>
      </c>
      <c r="I209" s="6" t="str">
        <f t="shared" si="20"/>
        <v/>
      </c>
      <c r="J209" t="str">
        <f>IF(F209="","",Win!H209)</f>
        <v/>
      </c>
      <c r="M209" t="str">
        <f>IF(FRL!A209="","",FRL!A209)</f>
        <v/>
      </c>
      <c r="N209" t="str">
        <f>IF(FRL!B209="","",FRL!B209)</f>
        <v/>
      </c>
      <c r="O209" t="str">
        <f>IF(FRL!C209="","",FRL!C209)</f>
        <v/>
      </c>
      <c r="P209" t="str">
        <f>IF(FRL!D209="","",FRL!D209)</f>
        <v/>
      </c>
      <c r="Q209" s="17" t="str">
        <f t="shared" si="21"/>
        <v/>
      </c>
      <c r="R209" t="str">
        <f t="array" ref="R209">IF(Q209="","",RANK(Q209, $Q$2:$Q$241) + COUNTIFS($Q$2:$Q$241, Q209, $P$2:$P$241, "&lt;"&amp;P209) + COUNTIFS($Q$2:$Q$241, Q209, $P$2:$P$241, P209, $M$2:$M$241, "&lt;"&amp;M209))</f>
        <v/>
      </c>
      <c r="S209" t="str">
        <f>IF(FRL!F209="","",FRL!F209)</f>
        <v/>
      </c>
      <c r="T209" s="6" t="str">
        <f t="shared" si="22"/>
        <v/>
      </c>
      <c r="U209" s="6" t="str">
        <f t="shared" si="23"/>
        <v/>
      </c>
      <c r="V209" t="str">
        <f>IF(R209="","",FRL!H209)</f>
        <v/>
      </c>
    </row>
    <row r="210" spans="1:22" x14ac:dyDescent="0.35">
      <c r="A210" t="str">
        <f>IF(Win!A210="","",Win!A210)</f>
        <v/>
      </c>
      <c r="B210" t="str">
        <f>IF(Win!B210="","",VALUE(Win!B210))</f>
        <v/>
      </c>
      <c r="C210" t="str">
        <f>IF(Win!C210="","",Win!C210)</f>
        <v/>
      </c>
      <c r="D210" t="str">
        <f>IF(Win!D210="","",Win!D210)</f>
        <v/>
      </c>
      <c r="E210" s="17" t="str">
        <f t="shared" si="18"/>
        <v/>
      </c>
      <c r="F210" t="str">
        <f t="array" ref="F210">IF(E210="","",RANK(E210, $E$2:$E$241) + COUNTIFS($E$2:$E$241, E210, $D$2:$D$241, "&lt;"&amp;D210) + COUNTIFS($E$2:$E$241, E210, $D$2:$D$241, D210, $A$2:$A$241, "&lt;"&amp;A210))</f>
        <v/>
      </c>
      <c r="G210" t="str">
        <f>IF(Win!F210="","",Win!F210)</f>
        <v/>
      </c>
      <c r="H210" s="6" t="str">
        <f t="shared" si="19"/>
        <v/>
      </c>
      <c r="I210" s="6" t="str">
        <f t="shared" si="20"/>
        <v/>
      </c>
      <c r="J210" t="str">
        <f>IF(F210="","",Win!H210)</f>
        <v/>
      </c>
      <c r="M210" t="str">
        <f>IF(FRL!A210="","",FRL!A210)</f>
        <v/>
      </c>
      <c r="N210" t="str">
        <f>IF(FRL!B210="","",FRL!B210)</f>
        <v/>
      </c>
      <c r="O210" t="str">
        <f>IF(FRL!C210="","",FRL!C210)</f>
        <v/>
      </c>
      <c r="P210" t="str">
        <f>IF(FRL!D210="","",FRL!D210)</f>
        <v/>
      </c>
      <c r="Q210" s="17" t="str">
        <f t="shared" si="21"/>
        <v/>
      </c>
      <c r="R210" t="str">
        <f t="array" ref="R210">IF(Q210="","",RANK(Q210, $Q$2:$Q$241) + COUNTIFS($Q$2:$Q$241, Q210, $P$2:$P$241, "&lt;"&amp;P210) + COUNTIFS($Q$2:$Q$241, Q210, $P$2:$P$241, P210, $M$2:$M$241, "&lt;"&amp;M210))</f>
        <v/>
      </c>
      <c r="S210" t="str">
        <f>IF(FRL!F210="","",FRL!F210)</f>
        <v/>
      </c>
      <c r="T210" s="6" t="str">
        <f t="shared" si="22"/>
        <v/>
      </c>
      <c r="U210" s="6" t="str">
        <f t="shared" si="23"/>
        <v/>
      </c>
      <c r="V210" t="str">
        <f>IF(R210="","",FRL!H210)</f>
        <v/>
      </c>
    </row>
    <row r="211" spans="1:22" x14ac:dyDescent="0.35">
      <c r="A211" t="str">
        <f>IF(Win!A211="","",Win!A211)</f>
        <v/>
      </c>
      <c r="B211" t="str">
        <f>IF(Win!B211="","",VALUE(Win!B211))</f>
        <v/>
      </c>
      <c r="C211" t="str">
        <f>IF(Win!C211="","",Win!C211)</f>
        <v/>
      </c>
      <c r="D211" t="str">
        <f>IF(Win!D211="","",Win!D211)</f>
        <v/>
      </c>
      <c r="E211" s="17" t="str">
        <f t="shared" si="18"/>
        <v/>
      </c>
      <c r="F211" t="str">
        <f t="array" ref="F211">IF(E211="","",RANK(E211, $E$2:$E$241) + COUNTIFS($E$2:$E$241, E211, $D$2:$D$241, "&lt;"&amp;D211) + COUNTIFS($E$2:$E$241, E211, $D$2:$D$241, D211, $A$2:$A$241, "&lt;"&amp;A211))</f>
        <v/>
      </c>
      <c r="G211" t="str">
        <f>IF(Win!F211="","",Win!F211)</f>
        <v/>
      </c>
      <c r="H211" s="6" t="str">
        <f t="shared" si="19"/>
        <v/>
      </c>
      <c r="I211" s="6" t="str">
        <f t="shared" si="20"/>
        <v/>
      </c>
      <c r="J211" t="str">
        <f>IF(F211="","",Win!H211)</f>
        <v/>
      </c>
      <c r="M211" t="str">
        <f>IF(FRL!A211="","",FRL!A211)</f>
        <v/>
      </c>
      <c r="N211" t="str">
        <f>IF(FRL!B211="","",FRL!B211)</f>
        <v/>
      </c>
      <c r="O211" t="str">
        <f>IF(FRL!C211="","",FRL!C211)</f>
        <v/>
      </c>
      <c r="P211" t="str">
        <f>IF(FRL!D211="","",FRL!D211)</f>
        <v/>
      </c>
      <c r="Q211" s="17" t="str">
        <f t="shared" si="21"/>
        <v/>
      </c>
      <c r="R211" t="str">
        <f t="array" ref="R211">IF(Q211="","",RANK(Q211, $Q$2:$Q$241) + COUNTIFS($Q$2:$Q$241, Q211, $P$2:$P$241, "&lt;"&amp;P211) + COUNTIFS($Q$2:$Q$241, Q211, $P$2:$P$241, P211, $M$2:$M$241, "&lt;"&amp;M211))</f>
        <v/>
      </c>
      <c r="S211" t="str">
        <f>IF(FRL!F211="","",FRL!F211)</f>
        <v/>
      </c>
      <c r="T211" s="6" t="str">
        <f t="shared" si="22"/>
        <v/>
      </c>
      <c r="U211" s="6" t="str">
        <f t="shared" si="23"/>
        <v/>
      </c>
      <c r="V211" t="str">
        <f>IF(R211="","",FRL!H211)</f>
        <v/>
      </c>
    </row>
    <row r="212" spans="1:22" x14ac:dyDescent="0.35">
      <c r="A212" t="str">
        <f>IF(Win!A212="","",Win!A212)</f>
        <v/>
      </c>
      <c r="B212" t="str">
        <f>IF(Win!B212="","",VALUE(Win!B212))</f>
        <v/>
      </c>
      <c r="C212" t="str">
        <f>IF(Win!C212="","",Win!C212)</f>
        <v/>
      </c>
      <c r="D212" t="str">
        <f>IF(Win!D212="","",Win!D212)</f>
        <v/>
      </c>
      <c r="E212" s="17" t="str">
        <f t="shared" si="18"/>
        <v/>
      </c>
      <c r="F212" t="str">
        <f t="array" ref="F212">IF(E212="","",RANK(E212, $E$2:$E$241) + COUNTIFS($E$2:$E$241, E212, $D$2:$D$241, "&lt;"&amp;D212) + COUNTIFS($E$2:$E$241, E212, $D$2:$D$241, D212, $A$2:$A$241, "&lt;"&amp;A212))</f>
        <v/>
      </c>
      <c r="G212" t="str">
        <f>IF(Win!F212="","",Win!F212)</f>
        <v/>
      </c>
      <c r="H212" s="6" t="str">
        <f t="shared" si="19"/>
        <v/>
      </c>
      <c r="I212" s="6" t="str">
        <f t="shared" si="20"/>
        <v/>
      </c>
      <c r="J212" t="str">
        <f>IF(F212="","",Win!H212)</f>
        <v/>
      </c>
      <c r="M212" t="str">
        <f>IF(FRL!A212="","",FRL!A212)</f>
        <v/>
      </c>
      <c r="N212" t="str">
        <f>IF(FRL!B212="","",FRL!B212)</f>
        <v/>
      </c>
      <c r="O212" t="str">
        <f>IF(FRL!C212="","",FRL!C212)</f>
        <v/>
      </c>
      <c r="P212" t="str">
        <f>IF(FRL!D212="","",FRL!D212)</f>
        <v/>
      </c>
      <c r="Q212" s="17" t="str">
        <f t="shared" si="21"/>
        <v/>
      </c>
      <c r="R212" t="str">
        <f t="array" ref="R212">IF(Q212="","",RANK(Q212, $Q$2:$Q$241) + COUNTIFS($Q$2:$Q$241, Q212, $P$2:$P$241, "&lt;"&amp;P212) + COUNTIFS($Q$2:$Q$241, Q212, $P$2:$P$241, P212, $M$2:$M$241, "&lt;"&amp;M212))</f>
        <v/>
      </c>
      <c r="S212" t="str">
        <f>IF(FRL!F212="","",FRL!F212)</f>
        <v/>
      </c>
      <c r="T212" s="6" t="str">
        <f t="shared" si="22"/>
        <v/>
      </c>
      <c r="U212" s="6" t="str">
        <f t="shared" si="23"/>
        <v/>
      </c>
      <c r="V212" t="str">
        <f>IF(R212="","",FRL!H212)</f>
        <v/>
      </c>
    </row>
    <row r="213" spans="1:22" x14ac:dyDescent="0.35">
      <c r="A213" t="str">
        <f>IF(Win!A213="","",Win!A213)</f>
        <v/>
      </c>
      <c r="B213" t="str">
        <f>IF(Win!B213="","",VALUE(Win!B213))</f>
        <v/>
      </c>
      <c r="C213" t="str">
        <f>IF(Win!C213="","",Win!C213)</f>
        <v/>
      </c>
      <c r="D213" t="str">
        <f>IF(Win!D213="","",Win!D213)</f>
        <v/>
      </c>
      <c r="E213" s="17" t="str">
        <f t="shared" si="18"/>
        <v/>
      </c>
      <c r="F213" t="str">
        <f t="array" ref="F213">IF(E213="","",RANK(E213, $E$2:$E$241) + COUNTIFS($E$2:$E$241, E213, $D$2:$D$241, "&lt;"&amp;D213) + COUNTIFS($E$2:$E$241, E213, $D$2:$D$241, D213, $A$2:$A$241, "&lt;"&amp;A213))</f>
        <v/>
      </c>
      <c r="G213" t="str">
        <f>IF(Win!F213="","",Win!F213)</f>
        <v/>
      </c>
      <c r="H213" s="6" t="str">
        <f t="shared" si="19"/>
        <v/>
      </c>
      <c r="I213" s="6" t="str">
        <f t="shared" si="20"/>
        <v/>
      </c>
      <c r="J213" t="str">
        <f>IF(F213="","",Win!H213)</f>
        <v/>
      </c>
      <c r="M213" t="str">
        <f>IF(FRL!A213="","",FRL!A213)</f>
        <v/>
      </c>
      <c r="N213" t="str">
        <f>IF(FRL!B213="","",FRL!B213)</f>
        <v/>
      </c>
      <c r="O213" t="str">
        <f>IF(FRL!C213="","",FRL!C213)</f>
        <v/>
      </c>
      <c r="P213" t="str">
        <f>IF(FRL!D213="","",FRL!D213)</f>
        <v/>
      </c>
      <c r="Q213" s="17" t="str">
        <f t="shared" si="21"/>
        <v/>
      </c>
      <c r="R213" t="str">
        <f t="array" ref="R213">IF(Q213="","",RANK(Q213, $Q$2:$Q$241) + COUNTIFS($Q$2:$Q$241, Q213, $P$2:$P$241, "&lt;"&amp;P213) + COUNTIFS($Q$2:$Q$241, Q213, $P$2:$P$241, P213, $M$2:$M$241, "&lt;"&amp;M213))</f>
        <v/>
      </c>
      <c r="S213" t="str">
        <f>IF(FRL!F213="","",FRL!F213)</f>
        <v/>
      </c>
      <c r="T213" s="6" t="str">
        <f t="shared" si="22"/>
        <v/>
      </c>
      <c r="U213" s="6" t="str">
        <f t="shared" si="23"/>
        <v/>
      </c>
      <c r="V213" t="str">
        <f>IF(R213="","",FRL!H213)</f>
        <v/>
      </c>
    </row>
    <row r="214" spans="1:22" x14ac:dyDescent="0.35">
      <c r="A214" t="str">
        <f>IF(Win!A214="","",Win!A214)</f>
        <v/>
      </c>
      <c r="B214" t="str">
        <f>IF(Win!B214="","",VALUE(Win!B214))</f>
        <v/>
      </c>
      <c r="C214" t="str">
        <f>IF(Win!C214="","",Win!C214)</f>
        <v/>
      </c>
      <c r="D214" t="str">
        <f>IF(Win!D214="","",Win!D214)</f>
        <v/>
      </c>
      <c r="E214" s="17" t="str">
        <f t="shared" si="18"/>
        <v/>
      </c>
      <c r="F214" t="str">
        <f t="array" ref="F214">IF(E214="","",RANK(E214, $E$2:$E$241) + COUNTIFS($E$2:$E$241, E214, $D$2:$D$241, "&lt;"&amp;D214) + COUNTIFS($E$2:$E$241, E214, $D$2:$D$241, D214, $A$2:$A$241, "&lt;"&amp;A214))</f>
        <v/>
      </c>
      <c r="G214" t="str">
        <f>IF(Win!F214="","",Win!F214)</f>
        <v/>
      </c>
      <c r="H214" s="6" t="str">
        <f t="shared" si="19"/>
        <v/>
      </c>
      <c r="I214" s="6" t="str">
        <f t="shared" si="20"/>
        <v/>
      </c>
      <c r="J214" t="str">
        <f>IF(F214="","",Win!H214)</f>
        <v/>
      </c>
      <c r="M214" t="str">
        <f>IF(FRL!A214="","",FRL!A214)</f>
        <v/>
      </c>
      <c r="N214" t="str">
        <f>IF(FRL!B214="","",FRL!B214)</f>
        <v/>
      </c>
      <c r="O214" t="str">
        <f>IF(FRL!C214="","",FRL!C214)</f>
        <v/>
      </c>
      <c r="P214" t="str">
        <f>IF(FRL!D214="","",FRL!D214)</f>
        <v/>
      </c>
      <c r="Q214" s="17" t="str">
        <f t="shared" si="21"/>
        <v/>
      </c>
      <c r="R214" t="str">
        <f t="array" ref="R214">IF(Q214="","",RANK(Q214, $Q$2:$Q$241) + COUNTIFS($Q$2:$Q$241, Q214, $P$2:$P$241, "&lt;"&amp;P214) + COUNTIFS($Q$2:$Q$241, Q214, $P$2:$P$241, P214, $M$2:$M$241, "&lt;"&amp;M214))</f>
        <v/>
      </c>
      <c r="S214" t="str">
        <f>IF(FRL!F214="","",FRL!F214)</f>
        <v/>
      </c>
      <c r="T214" s="6" t="str">
        <f t="shared" si="22"/>
        <v/>
      </c>
      <c r="U214" s="6" t="str">
        <f t="shared" si="23"/>
        <v/>
      </c>
      <c r="V214" t="str">
        <f>IF(R214="","",FRL!H214)</f>
        <v/>
      </c>
    </row>
    <row r="215" spans="1:22" x14ac:dyDescent="0.35">
      <c r="A215" t="str">
        <f>IF(Win!A215="","",Win!A215)</f>
        <v/>
      </c>
      <c r="B215" t="str">
        <f>IF(Win!B215="","",VALUE(Win!B215))</f>
        <v/>
      </c>
      <c r="C215" t="str">
        <f>IF(Win!C215="","",Win!C215)</f>
        <v/>
      </c>
      <c r="D215" t="str">
        <f>IF(Win!D215="","",Win!D215)</f>
        <v/>
      </c>
      <c r="E215" s="17" t="str">
        <f t="shared" si="18"/>
        <v/>
      </c>
      <c r="F215" t="str">
        <f t="array" ref="F215">IF(E215="","",RANK(E215, $E$2:$E$241) + COUNTIFS($E$2:$E$241, E215, $D$2:$D$241, "&lt;"&amp;D215) + COUNTIFS($E$2:$E$241, E215, $D$2:$D$241, D215, $A$2:$A$241, "&lt;"&amp;A215))</f>
        <v/>
      </c>
      <c r="G215" t="str">
        <f>IF(Win!F215="","",Win!F215)</f>
        <v/>
      </c>
      <c r="H215" s="6" t="str">
        <f t="shared" si="19"/>
        <v/>
      </c>
      <c r="I215" s="6" t="str">
        <f t="shared" si="20"/>
        <v/>
      </c>
      <c r="J215" t="str">
        <f>IF(F215="","",Win!H215)</f>
        <v/>
      </c>
      <c r="M215" t="str">
        <f>IF(FRL!A215="","",FRL!A215)</f>
        <v/>
      </c>
      <c r="N215" t="str">
        <f>IF(FRL!B215="","",FRL!B215)</f>
        <v/>
      </c>
      <c r="O215" t="str">
        <f>IF(FRL!C215="","",FRL!C215)</f>
        <v/>
      </c>
      <c r="P215" t="str">
        <f>IF(FRL!D215="","",FRL!D215)</f>
        <v/>
      </c>
      <c r="Q215" s="17" t="str">
        <f t="shared" si="21"/>
        <v/>
      </c>
      <c r="R215" t="str">
        <f t="array" ref="R215">IF(Q215="","",RANK(Q215, $Q$2:$Q$241) + COUNTIFS($Q$2:$Q$241, Q215, $P$2:$P$241, "&lt;"&amp;P215) + COUNTIFS($Q$2:$Q$241, Q215, $P$2:$P$241, P215, $M$2:$M$241, "&lt;"&amp;M215))</f>
        <v/>
      </c>
      <c r="S215" t="str">
        <f>IF(FRL!F215="","",FRL!F215)</f>
        <v/>
      </c>
      <c r="T215" s="6" t="str">
        <f t="shared" si="22"/>
        <v/>
      </c>
      <c r="U215" s="6" t="str">
        <f t="shared" si="23"/>
        <v/>
      </c>
      <c r="V215" t="str">
        <f>IF(R215="","",FRL!H215)</f>
        <v/>
      </c>
    </row>
    <row r="216" spans="1:22" x14ac:dyDescent="0.35">
      <c r="A216" t="str">
        <f>IF(Win!A216="","",Win!A216)</f>
        <v/>
      </c>
      <c r="B216" t="str">
        <f>IF(Win!B216="","",VALUE(Win!B216))</f>
        <v/>
      </c>
      <c r="C216" t="str">
        <f>IF(Win!C216="","",Win!C216)</f>
        <v/>
      </c>
      <c r="D216" t="str">
        <f>IF(Win!D216="","",Win!D216)</f>
        <v/>
      </c>
      <c r="E216" s="17" t="str">
        <f t="shared" si="18"/>
        <v/>
      </c>
      <c r="F216" t="str">
        <f t="array" ref="F216">IF(E216="","",RANK(E216, $E$2:$E$241) + COUNTIFS($E$2:$E$241, E216, $D$2:$D$241, "&lt;"&amp;D216) + COUNTIFS($E$2:$E$241, E216, $D$2:$D$241, D216, $A$2:$A$241, "&lt;"&amp;A216))</f>
        <v/>
      </c>
      <c r="G216" t="str">
        <f>IF(Win!F216="","",Win!F216)</f>
        <v/>
      </c>
      <c r="H216" s="6" t="str">
        <f t="shared" si="19"/>
        <v/>
      </c>
      <c r="I216" s="6" t="str">
        <f t="shared" si="20"/>
        <v/>
      </c>
      <c r="J216" t="str">
        <f>IF(F216="","",Win!H216)</f>
        <v/>
      </c>
      <c r="M216" t="str">
        <f>IF(FRL!A216="","",FRL!A216)</f>
        <v/>
      </c>
      <c r="N216" t="str">
        <f>IF(FRL!B216="","",FRL!B216)</f>
        <v/>
      </c>
      <c r="O216" t="str">
        <f>IF(FRL!C216="","",FRL!C216)</f>
        <v/>
      </c>
      <c r="P216" t="str">
        <f>IF(FRL!D216="","",FRL!D216)</f>
        <v/>
      </c>
      <c r="Q216" s="17" t="str">
        <f t="shared" si="21"/>
        <v/>
      </c>
      <c r="R216" t="str">
        <f t="array" ref="R216">IF(Q216="","",RANK(Q216, $Q$2:$Q$241) + COUNTIFS($Q$2:$Q$241, Q216, $P$2:$P$241, "&lt;"&amp;P216) + COUNTIFS($Q$2:$Q$241, Q216, $P$2:$P$241, P216, $M$2:$M$241, "&lt;"&amp;M216))</f>
        <v/>
      </c>
      <c r="S216" t="str">
        <f>IF(FRL!F216="","",FRL!F216)</f>
        <v/>
      </c>
      <c r="T216" s="6" t="str">
        <f t="shared" si="22"/>
        <v/>
      </c>
      <c r="U216" s="6" t="str">
        <f t="shared" si="23"/>
        <v/>
      </c>
      <c r="V216" t="str">
        <f>IF(R216="","",FRL!H216)</f>
        <v/>
      </c>
    </row>
    <row r="217" spans="1:22" x14ac:dyDescent="0.35">
      <c r="A217" t="str">
        <f>IF(Win!A217="","",Win!A217)</f>
        <v/>
      </c>
      <c r="B217" t="str">
        <f>IF(Win!B217="","",VALUE(Win!B217))</f>
        <v/>
      </c>
      <c r="C217" t="str">
        <f>IF(Win!C217="","",Win!C217)</f>
        <v/>
      </c>
      <c r="D217" t="str">
        <f>IF(Win!D217="","",Win!D217)</f>
        <v/>
      </c>
      <c r="E217" s="17" t="str">
        <f t="shared" si="18"/>
        <v/>
      </c>
      <c r="F217" t="str">
        <f t="array" ref="F217">IF(E217="","",RANK(E217, $E$2:$E$241) + COUNTIFS($E$2:$E$241, E217, $D$2:$D$241, "&lt;"&amp;D217) + COUNTIFS($E$2:$E$241, E217, $D$2:$D$241, D217, $A$2:$A$241, "&lt;"&amp;A217))</f>
        <v/>
      </c>
      <c r="G217" t="str">
        <f>IF(Win!F217="","",Win!F217)</f>
        <v/>
      </c>
      <c r="H217" s="6" t="str">
        <f t="shared" si="19"/>
        <v/>
      </c>
      <c r="I217" s="6" t="str">
        <f t="shared" si="20"/>
        <v/>
      </c>
      <c r="J217" t="str">
        <f>IF(F217="","",Win!H217)</f>
        <v/>
      </c>
      <c r="M217" t="str">
        <f>IF(FRL!A217="","",FRL!A217)</f>
        <v/>
      </c>
      <c r="N217" t="str">
        <f>IF(FRL!B217="","",FRL!B217)</f>
        <v/>
      </c>
      <c r="O217" t="str">
        <f>IF(FRL!C217="","",FRL!C217)</f>
        <v/>
      </c>
      <c r="P217" t="str">
        <f>IF(FRL!D217="","",FRL!D217)</f>
        <v/>
      </c>
      <c r="Q217" s="17" t="str">
        <f t="shared" si="21"/>
        <v/>
      </c>
      <c r="R217" t="str">
        <f t="array" ref="R217">IF(Q217="","",RANK(Q217, $Q$2:$Q$241) + COUNTIFS($Q$2:$Q$241, Q217, $P$2:$P$241, "&lt;"&amp;P217) + COUNTIFS($Q$2:$Q$241, Q217, $P$2:$P$241, P217, $M$2:$M$241, "&lt;"&amp;M217))</f>
        <v/>
      </c>
      <c r="S217" t="str">
        <f>IF(FRL!F217="","",FRL!F217)</f>
        <v/>
      </c>
      <c r="T217" s="6" t="str">
        <f t="shared" si="22"/>
        <v/>
      </c>
      <c r="U217" s="6" t="str">
        <f t="shared" si="23"/>
        <v/>
      </c>
      <c r="V217" t="str">
        <f>IF(R217="","",FRL!H217)</f>
        <v/>
      </c>
    </row>
    <row r="218" spans="1:22" x14ac:dyDescent="0.35">
      <c r="A218" t="str">
        <f>IF(Win!A218="","",Win!A218)</f>
        <v/>
      </c>
      <c r="B218" t="str">
        <f>IF(Win!B218="","",VALUE(Win!B218))</f>
        <v/>
      </c>
      <c r="C218" t="str">
        <f>IF(Win!C218="","",Win!C218)</f>
        <v/>
      </c>
      <c r="D218" t="str">
        <f>IF(Win!D218="","",Win!D218)</f>
        <v/>
      </c>
      <c r="E218" s="17" t="str">
        <f t="shared" si="18"/>
        <v/>
      </c>
      <c r="F218" t="str">
        <f t="array" ref="F218">IF(E218="","",RANK(E218, $E$2:$E$241) + COUNTIFS($E$2:$E$241, E218, $D$2:$D$241, "&lt;"&amp;D218) + COUNTIFS($E$2:$E$241, E218, $D$2:$D$241, D218, $A$2:$A$241, "&lt;"&amp;A218))</f>
        <v/>
      </c>
      <c r="G218" t="str">
        <f>IF(Win!F218="","",Win!F218)</f>
        <v/>
      </c>
      <c r="H218" s="6" t="str">
        <f t="shared" si="19"/>
        <v/>
      </c>
      <c r="I218" s="6" t="str">
        <f t="shared" si="20"/>
        <v/>
      </c>
      <c r="J218" t="str">
        <f>IF(F218="","",Win!H218)</f>
        <v/>
      </c>
      <c r="M218" t="str">
        <f>IF(FRL!A218="","",FRL!A218)</f>
        <v/>
      </c>
      <c r="N218" t="str">
        <f>IF(FRL!B218="","",FRL!B218)</f>
        <v/>
      </c>
      <c r="O218" t="str">
        <f>IF(FRL!C218="","",FRL!C218)</f>
        <v/>
      </c>
      <c r="P218" t="str">
        <f>IF(FRL!D218="","",FRL!D218)</f>
        <v/>
      </c>
      <c r="Q218" s="17" t="str">
        <f t="shared" si="21"/>
        <v/>
      </c>
      <c r="R218" t="str">
        <f t="array" ref="R218">IF(Q218="","",RANK(Q218, $Q$2:$Q$241) + COUNTIFS($Q$2:$Q$241, Q218, $P$2:$P$241, "&lt;"&amp;P218) + COUNTIFS($Q$2:$Q$241, Q218, $P$2:$P$241, P218, $M$2:$M$241, "&lt;"&amp;M218))</f>
        <v/>
      </c>
      <c r="S218" t="str">
        <f>IF(FRL!F218="","",FRL!F218)</f>
        <v/>
      </c>
      <c r="T218" s="6" t="str">
        <f t="shared" si="22"/>
        <v/>
      </c>
      <c r="U218" s="6" t="str">
        <f t="shared" si="23"/>
        <v/>
      </c>
      <c r="V218" t="str">
        <f>IF(R218="","",FRL!H218)</f>
        <v/>
      </c>
    </row>
    <row r="219" spans="1:22" x14ac:dyDescent="0.35">
      <c r="A219" t="str">
        <f>IF(Win!A219="","",Win!A219)</f>
        <v/>
      </c>
      <c r="B219" t="str">
        <f>IF(Win!B219="","",VALUE(Win!B219))</f>
        <v/>
      </c>
      <c r="C219" t="str">
        <f>IF(Win!C219="","",Win!C219)</f>
        <v/>
      </c>
      <c r="D219" t="str">
        <f>IF(Win!D219="","",Win!D219)</f>
        <v/>
      </c>
      <c r="E219" s="17" t="str">
        <f t="shared" si="18"/>
        <v/>
      </c>
      <c r="F219" t="str">
        <f t="array" ref="F219">IF(E219="","",RANK(E219, $E$2:$E$241) + COUNTIFS($E$2:$E$241, E219, $D$2:$D$241, "&lt;"&amp;D219) + COUNTIFS($E$2:$E$241, E219, $D$2:$D$241, D219, $A$2:$A$241, "&lt;"&amp;A219))</f>
        <v/>
      </c>
      <c r="G219" t="str">
        <f>IF(Win!F219="","",Win!F219)</f>
        <v/>
      </c>
      <c r="H219" s="6" t="str">
        <f t="shared" si="19"/>
        <v/>
      </c>
      <c r="I219" s="6" t="str">
        <f t="shared" si="20"/>
        <v/>
      </c>
      <c r="J219" t="str">
        <f>IF(F219="","",Win!H219)</f>
        <v/>
      </c>
      <c r="M219" t="str">
        <f>IF(FRL!A219="","",FRL!A219)</f>
        <v/>
      </c>
      <c r="N219" t="str">
        <f>IF(FRL!B219="","",FRL!B219)</f>
        <v/>
      </c>
      <c r="O219" t="str">
        <f>IF(FRL!C219="","",FRL!C219)</f>
        <v/>
      </c>
      <c r="P219" t="str">
        <f>IF(FRL!D219="","",FRL!D219)</f>
        <v/>
      </c>
      <c r="Q219" s="17" t="str">
        <f t="shared" si="21"/>
        <v/>
      </c>
      <c r="R219" t="str">
        <f t="array" ref="R219">IF(Q219="","",RANK(Q219, $Q$2:$Q$241) + COUNTIFS($Q$2:$Q$241, Q219, $P$2:$P$241, "&lt;"&amp;P219) + COUNTIFS($Q$2:$Q$241, Q219, $P$2:$P$241, P219, $M$2:$M$241, "&lt;"&amp;M219))</f>
        <v/>
      </c>
      <c r="S219" t="str">
        <f>IF(FRL!F219="","",FRL!F219)</f>
        <v/>
      </c>
      <c r="T219" s="6" t="str">
        <f t="shared" si="22"/>
        <v/>
      </c>
      <c r="U219" s="6" t="str">
        <f t="shared" si="23"/>
        <v/>
      </c>
      <c r="V219" t="str">
        <f>IF(R219="","",FRL!H219)</f>
        <v/>
      </c>
    </row>
    <row r="220" spans="1:22" x14ac:dyDescent="0.35">
      <c r="A220" t="str">
        <f>IF(Win!A220="","",Win!A220)</f>
        <v/>
      </c>
      <c r="B220" t="str">
        <f>IF(Win!B220="","",VALUE(Win!B220))</f>
        <v/>
      </c>
      <c r="C220" t="str">
        <f>IF(Win!C220="","",Win!C220)</f>
        <v/>
      </c>
      <c r="D220" t="str">
        <f>IF(Win!D220="","",Win!D220)</f>
        <v/>
      </c>
      <c r="E220" s="17" t="str">
        <f t="shared" si="18"/>
        <v/>
      </c>
      <c r="F220" t="str">
        <f t="array" ref="F220">IF(E220="","",RANK(E220, $E$2:$E$241) + COUNTIFS($E$2:$E$241, E220, $D$2:$D$241, "&lt;"&amp;D220) + COUNTIFS($E$2:$E$241, E220, $D$2:$D$241, D220, $A$2:$A$241, "&lt;"&amp;A220))</f>
        <v/>
      </c>
      <c r="G220" t="str">
        <f>IF(Win!F220="","",Win!F220)</f>
        <v/>
      </c>
      <c r="H220" s="6" t="str">
        <f t="shared" si="19"/>
        <v/>
      </c>
      <c r="I220" s="6" t="str">
        <f t="shared" si="20"/>
        <v/>
      </c>
      <c r="J220" t="str">
        <f>IF(F220="","",Win!H220)</f>
        <v/>
      </c>
      <c r="M220" t="str">
        <f>IF(FRL!A220="","",FRL!A220)</f>
        <v/>
      </c>
      <c r="N220" t="str">
        <f>IF(FRL!B220="","",FRL!B220)</f>
        <v/>
      </c>
      <c r="O220" t="str">
        <f>IF(FRL!C220="","",FRL!C220)</f>
        <v/>
      </c>
      <c r="P220" t="str">
        <f>IF(FRL!D220="","",FRL!D220)</f>
        <v/>
      </c>
      <c r="Q220" s="17" t="str">
        <f t="shared" si="21"/>
        <v/>
      </c>
      <c r="R220" t="str">
        <f t="array" ref="R220">IF(Q220="","",RANK(Q220, $Q$2:$Q$241) + COUNTIFS($Q$2:$Q$241, Q220, $P$2:$P$241, "&lt;"&amp;P220) + COUNTIFS($Q$2:$Q$241, Q220, $P$2:$P$241, P220, $M$2:$M$241, "&lt;"&amp;M220))</f>
        <v/>
      </c>
      <c r="S220" t="str">
        <f>IF(FRL!F220="","",FRL!F220)</f>
        <v/>
      </c>
      <c r="T220" s="6" t="str">
        <f t="shared" si="22"/>
        <v/>
      </c>
      <c r="U220" s="6" t="str">
        <f t="shared" si="23"/>
        <v/>
      </c>
      <c r="V220" t="str">
        <f>IF(R220="","",FRL!H220)</f>
        <v/>
      </c>
    </row>
    <row r="221" spans="1:22" x14ac:dyDescent="0.35">
      <c r="A221" t="str">
        <f>IF(Win!A221="","",Win!A221)</f>
        <v/>
      </c>
      <c r="B221" t="str">
        <f>IF(Win!B221="","",VALUE(Win!B221))</f>
        <v/>
      </c>
      <c r="C221" t="str">
        <f>IF(Win!C221="","",Win!C221)</f>
        <v/>
      </c>
      <c r="D221" t="str">
        <f>IF(Win!D221="","",Win!D221)</f>
        <v/>
      </c>
      <c r="E221" s="17" t="str">
        <f t="shared" si="18"/>
        <v/>
      </c>
      <c r="F221" t="str">
        <f t="array" ref="F221">IF(E221="","",RANK(E221, $E$2:$E$241) + COUNTIFS($E$2:$E$241, E221, $D$2:$D$241, "&lt;"&amp;D221) + COUNTIFS($E$2:$E$241, E221, $D$2:$D$241, D221, $A$2:$A$241, "&lt;"&amp;A221))</f>
        <v/>
      </c>
      <c r="G221" t="str">
        <f>IF(Win!F221="","",Win!F221)</f>
        <v/>
      </c>
      <c r="H221" s="6" t="str">
        <f t="shared" si="19"/>
        <v/>
      </c>
      <c r="I221" s="6" t="str">
        <f t="shared" si="20"/>
        <v/>
      </c>
      <c r="J221" t="str">
        <f>IF(F221="","",Win!H221)</f>
        <v/>
      </c>
      <c r="M221" t="str">
        <f>IF(FRL!A221="","",FRL!A221)</f>
        <v/>
      </c>
      <c r="N221" t="str">
        <f>IF(FRL!B221="","",FRL!B221)</f>
        <v/>
      </c>
      <c r="O221" t="str">
        <f>IF(FRL!C221="","",FRL!C221)</f>
        <v/>
      </c>
      <c r="P221" t="str">
        <f>IF(FRL!D221="","",FRL!D221)</f>
        <v/>
      </c>
      <c r="Q221" s="17" t="str">
        <f t="shared" si="21"/>
        <v/>
      </c>
      <c r="R221" t="str">
        <f t="array" ref="R221">IF(Q221="","",RANK(Q221, $Q$2:$Q$241) + COUNTIFS($Q$2:$Q$241, Q221, $P$2:$P$241, "&lt;"&amp;P221) + COUNTIFS($Q$2:$Q$241, Q221, $P$2:$P$241, P221, $M$2:$M$241, "&lt;"&amp;M221))</f>
        <v/>
      </c>
      <c r="S221" t="str">
        <f>IF(FRL!F221="","",FRL!F221)</f>
        <v/>
      </c>
      <c r="T221" s="6" t="str">
        <f t="shared" si="22"/>
        <v/>
      </c>
      <c r="U221" s="6" t="str">
        <f t="shared" si="23"/>
        <v/>
      </c>
      <c r="V221" t="str">
        <f>IF(R221="","",FRL!H221)</f>
        <v/>
      </c>
    </row>
    <row r="222" spans="1:22" x14ac:dyDescent="0.35">
      <c r="A222" t="str">
        <f>IF(Win!A222="","",Win!A222)</f>
        <v/>
      </c>
      <c r="B222" t="str">
        <f>IF(Win!B222="","",VALUE(Win!B222))</f>
        <v/>
      </c>
      <c r="C222" t="str">
        <f>IF(Win!C222="","",Win!C222)</f>
        <v/>
      </c>
      <c r="D222" t="str">
        <f>IF(Win!D222="","",Win!D222)</f>
        <v/>
      </c>
      <c r="E222" s="17" t="str">
        <f t="shared" si="18"/>
        <v/>
      </c>
      <c r="F222" t="str">
        <f t="array" ref="F222">IF(E222="","",RANK(E222, $E$2:$E$241) + COUNTIFS($E$2:$E$241, E222, $D$2:$D$241, "&lt;"&amp;D222) + COUNTIFS($E$2:$E$241, E222, $D$2:$D$241, D222, $A$2:$A$241, "&lt;"&amp;A222))</f>
        <v/>
      </c>
      <c r="G222" t="str">
        <f>IF(Win!F222="","",Win!F222)</f>
        <v/>
      </c>
      <c r="H222" s="6" t="str">
        <f t="shared" si="19"/>
        <v/>
      </c>
      <c r="I222" s="6" t="str">
        <f t="shared" si="20"/>
        <v/>
      </c>
      <c r="J222" t="str">
        <f>IF(F222="","",Win!H222)</f>
        <v/>
      </c>
      <c r="M222" t="str">
        <f>IF(FRL!A222="","",FRL!A222)</f>
        <v/>
      </c>
      <c r="N222" t="str">
        <f>IF(FRL!B222="","",FRL!B222)</f>
        <v/>
      </c>
      <c r="O222" t="str">
        <f>IF(FRL!C222="","",FRL!C222)</f>
        <v/>
      </c>
      <c r="P222" t="str">
        <f>IF(FRL!D222="","",FRL!D222)</f>
        <v/>
      </c>
      <c r="Q222" s="17" t="str">
        <f t="shared" si="21"/>
        <v/>
      </c>
      <c r="R222" t="str">
        <f t="array" ref="R222">IF(Q222="","",RANK(Q222, $Q$2:$Q$241) + COUNTIFS($Q$2:$Q$241, Q222, $P$2:$P$241, "&lt;"&amp;P222) + COUNTIFS($Q$2:$Q$241, Q222, $P$2:$P$241, P222, $M$2:$M$241, "&lt;"&amp;M222))</f>
        <v/>
      </c>
      <c r="S222" t="str">
        <f>IF(FRL!F222="","",FRL!F222)</f>
        <v/>
      </c>
      <c r="T222" s="6" t="str">
        <f t="shared" si="22"/>
        <v/>
      </c>
      <c r="U222" s="6" t="str">
        <f t="shared" si="23"/>
        <v/>
      </c>
      <c r="V222" t="str">
        <f>IF(R222="","",FRL!H222)</f>
        <v/>
      </c>
    </row>
    <row r="223" spans="1:22" x14ac:dyDescent="0.35">
      <c r="A223" t="str">
        <f>IF(Win!A223="","",Win!A223)</f>
        <v/>
      </c>
      <c r="B223" t="str">
        <f>IF(Win!B223="","",VALUE(Win!B223))</f>
        <v/>
      </c>
      <c r="C223" t="str">
        <f>IF(Win!C223="","",Win!C223)</f>
        <v/>
      </c>
      <c r="D223" t="str">
        <f>IF(Win!D223="","",Win!D223)</f>
        <v/>
      </c>
      <c r="E223" s="17" t="str">
        <f t="shared" si="18"/>
        <v/>
      </c>
      <c r="F223" t="str">
        <f t="array" ref="F223">IF(E223="","",RANK(E223, $E$2:$E$241) + COUNTIFS($E$2:$E$241, E223, $D$2:$D$241, "&lt;"&amp;D223) + COUNTIFS($E$2:$E$241, E223, $D$2:$D$241, D223, $A$2:$A$241, "&lt;"&amp;A223))</f>
        <v/>
      </c>
      <c r="G223" t="str">
        <f>IF(Win!F223="","",Win!F223)</f>
        <v/>
      </c>
      <c r="H223" s="6" t="str">
        <f t="shared" si="19"/>
        <v/>
      </c>
      <c r="I223" s="6" t="str">
        <f t="shared" si="20"/>
        <v/>
      </c>
      <c r="J223" t="str">
        <f>IF(F223="","",Win!H223)</f>
        <v/>
      </c>
      <c r="M223" t="str">
        <f>IF(FRL!A223="","",FRL!A223)</f>
        <v/>
      </c>
      <c r="N223" t="str">
        <f>IF(FRL!B223="","",FRL!B223)</f>
        <v/>
      </c>
      <c r="O223" t="str">
        <f>IF(FRL!C223="","",FRL!C223)</f>
        <v/>
      </c>
      <c r="P223" t="str">
        <f>IF(FRL!D223="","",FRL!D223)</f>
        <v/>
      </c>
      <c r="Q223" s="17" t="str">
        <f t="shared" si="21"/>
        <v/>
      </c>
      <c r="R223" t="str">
        <f t="array" ref="R223">IF(Q223="","",RANK(Q223, $Q$2:$Q$241) + COUNTIFS($Q$2:$Q$241, Q223, $P$2:$P$241, "&lt;"&amp;P223) + COUNTIFS($Q$2:$Q$241, Q223, $P$2:$P$241, P223, $M$2:$M$241, "&lt;"&amp;M223))</f>
        <v/>
      </c>
      <c r="S223" t="str">
        <f>IF(FRL!F223="","",FRL!F223)</f>
        <v/>
      </c>
      <c r="T223" s="6" t="str">
        <f t="shared" si="22"/>
        <v/>
      </c>
      <c r="U223" s="6" t="str">
        <f t="shared" si="23"/>
        <v/>
      </c>
      <c r="V223" t="str">
        <f>IF(R223="","",FRL!H223)</f>
        <v/>
      </c>
    </row>
    <row r="224" spans="1:22" x14ac:dyDescent="0.35">
      <c r="A224" t="str">
        <f>IF(Win!A224="","",Win!A224)</f>
        <v/>
      </c>
      <c r="B224" t="str">
        <f>IF(Win!B224="","",VALUE(Win!B224))</f>
        <v/>
      </c>
      <c r="C224" t="str">
        <f>IF(Win!C224="","",Win!C224)</f>
        <v/>
      </c>
      <c r="D224" t="str">
        <f>IF(Win!D224="","",Win!D224)</f>
        <v/>
      </c>
      <c r="E224" s="17" t="str">
        <f t="shared" si="18"/>
        <v/>
      </c>
      <c r="F224" t="str">
        <f t="array" ref="F224">IF(E224="","",RANK(E224, $E$2:$E$241) + COUNTIFS($E$2:$E$241, E224, $D$2:$D$241, "&lt;"&amp;D224) + COUNTIFS($E$2:$E$241, E224, $D$2:$D$241, D224, $A$2:$A$241, "&lt;"&amp;A224))</f>
        <v/>
      </c>
      <c r="G224" t="str">
        <f>IF(Win!F224="","",Win!F224)</f>
        <v/>
      </c>
      <c r="H224" s="6" t="str">
        <f t="shared" si="19"/>
        <v/>
      </c>
      <c r="I224" s="6" t="str">
        <f t="shared" si="20"/>
        <v/>
      </c>
      <c r="J224" t="str">
        <f>IF(F224="","",Win!H224)</f>
        <v/>
      </c>
      <c r="M224" t="str">
        <f>IF(FRL!A224="","",FRL!A224)</f>
        <v/>
      </c>
      <c r="N224" t="str">
        <f>IF(FRL!B224="","",FRL!B224)</f>
        <v/>
      </c>
      <c r="O224" t="str">
        <f>IF(FRL!C224="","",FRL!C224)</f>
        <v/>
      </c>
      <c r="P224" t="str">
        <f>IF(FRL!D224="","",FRL!D224)</f>
        <v/>
      </c>
      <c r="Q224" s="17" t="str">
        <f t="shared" si="21"/>
        <v/>
      </c>
      <c r="R224" t="str">
        <f t="array" ref="R224">IF(Q224="","",RANK(Q224, $Q$2:$Q$241) + COUNTIFS($Q$2:$Q$241, Q224, $P$2:$P$241, "&lt;"&amp;P224) + COUNTIFS($Q$2:$Q$241, Q224, $P$2:$P$241, P224, $M$2:$M$241, "&lt;"&amp;M224))</f>
        <v/>
      </c>
      <c r="S224" t="str">
        <f>IF(FRL!F224="","",FRL!F224)</f>
        <v/>
      </c>
      <c r="T224" s="6" t="str">
        <f t="shared" si="22"/>
        <v/>
      </c>
      <c r="U224" s="6" t="str">
        <f t="shared" si="23"/>
        <v/>
      </c>
      <c r="V224" t="str">
        <f>IF(R224="","",FRL!H224)</f>
        <v/>
      </c>
    </row>
    <row r="225" spans="1:22" x14ac:dyDescent="0.35">
      <c r="A225" t="str">
        <f>IF(Win!A225="","",Win!A225)</f>
        <v/>
      </c>
      <c r="B225" t="str">
        <f>IF(Win!B225="","",VALUE(Win!B225))</f>
        <v/>
      </c>
      <c r="C225" t="str">
        <f>IF(Win!C225="","",Win!C225)</f>
        <v/>
      </c>
      <c r="D225" t="str">
        <f>IF(Win!D225="","",Win!D225)</f>
        <v/>
      </c>
      <c r="E225" s="17" t="str">
        <f t="shared" si="18"/>
        <v/>
      </c>
      <c r="F225" t="str">
        <f t="array" ref="F225">IF(E225="","",RANK(E225, $E$2:$E$241) + COUNTIFS($E$2:$E$241, E225, $D$2:$D$241, "&lt;"&amp;D225) + COUNTIFS($E$2:$E$241, E225, $D$2:$D$241, D225, $A$2:$A$241, "&lt;"&amp;A225))</f>
        <v/>
      </c>
      <c r="G225" t="str">
        <f>IF(Win!F225="","",Win!F225)</f>
        <v/>
      </c>
      <c r="H225" s="6" t="str">
        <f t="shared" si="19"/>
        <v/>
      </c>
      <c r="I225" s="6" t="str">
        <f t="shared" si="20"/>
        <v/>
      </c>
      <c r="J225" t="str">
        <f>IF(F225="","",Win!H225)</f>
        <v/>
      </c>
      <c r="M225" t="str">
        <f>IF(FRL!A225="","",FRL!A225)</f>
        <v/>
      </c>
      <c r="N225" t="str">
        <f>IF(FRL!B225="","",FRL!B225)</f>
        <v/>
      </c>
      <c r="O225" t="str">
        <f>IF(FRL!C225="","",FRL!C225)</f>
        <v/>
      </c>
      <c r="P225" t="str">
        <f>IF(FRL!D225="","",FRL!D225)</f>
        <v/>
      </c>
      <c r="Q225" s="17" t="str">
        <f t="shared" si="21"/>
        <v/>
      </c>
      <c r="R225" t="str">
        <f t="array" ref="R225">IF(Q225="","",RANK(Q225, $Q$2:$Q$241) + COUNTIFS($Q$2:$Q$241, Q225, $P$2:$P$241, "&lt;"&amp;P225) + COUNTIFS($Q$2:$Q$241, Q225, $P$2:$P$241, P225, $M$2:$M$241, "&lt;"&amp;M225))</f>
        <v/>
      </c>
      <c r="S225" t="str">
        <f>IF(FRL!F225="","",FRL!F225)</f>
        <v/>
      </c>
      <c r="T225" s="6" t="str">
        <f t="shared" si="22"/>
        <v/>
      </c>
      <c r="U225" s="6" t="str">
        <f t="shared" si="23"/>
        <v/>
      </c>
      <c r="V225" t="str">
        <f>IF(R225="","",FRL!H225)</f>
        <v/>
      </c>
    </row>
    <row r="226" spans="1:22" x14ac:dyDescent="0.35">
      <c r="A226" t="str">
        <f>IF(Win!A226="","",Win!A226)</f>
        <v/>
      </c>
      <c r="B226" t="str">
        <f>IF(Win!B226="","",VALUE(Win!B226))</f>
        <v/>
      </c>
      <c r="C226" t="str">
        <f>IF(Win!C226="","",Win!C226)</f>
        <v/>
      </c>
      <c r="D226" t="str">
        <f>IF(Win!D226="","",Win!D226)</f>
        <v/>
      </c>
      <c r="E226" s="17" t="str">
        <f t="shared" si="18"/>
        <v/>
      </c>
      <c r="F226" t="str">
        <f t="array" ref="F226">IF(E226="","",RANK(E226, $E$2:$E$241) + COUNTIFS($E$2:$E$241, E226, $D$2:$D$241, "&lt;"&amp;D226) + COUNTIFS($E$2:$E$241, E226, $D$2:$D$241, D226, $A$2:$A$241, "&lt;"&amp;A226))</f>
        <v/>
      </c>
      <c r="G226" t="str">
        <f>IF(Win!F226="","",Win!F226)</f>
        <v/>
      </c>
      <c r="H226" s="6" t="str">
        <f t="shared" si="19"/>
        <v/>
      </c>
      <c r="I226" s="6" t="str">
        <f t="shared" si="20"/>
        <v/>
      </c>
      <c r="J226" t="str">
        <f>IF(F226="","",Win!H226)</f>
        <v/>
      </c>
      <c r="M226" t="str">
        <f>IF(FRL!A226="","",FRL!A226)</f>
        <v/>
      </c>
      <c r="N226" t="str">
        <f>IF(FRL!B226="","",FRL!B226)</f>
        <v/>
      </c>
      <c r="O226" t="str">
        <f>IF(FRL!C226="","",FRL!C226)</f>
        <v/>
      </c>
      <c r="P226" t="str">
        <f>IF(FRL!D226="","",FRL!D226)</f>
        <v/>
      </c>
      <c r="Q226" s="17" t="str">
        <f t="shared" si="21"/>
        <v/>
      </c>
      <c r="R226" t="str">
        <f t="array" ref="R226">IF(Q226="","",RANK(Q226, $Q$2:$Q$241) + COUNTIFS($Q$2:$Q$241, Q226, $P$2:$P$241, "&lt;"&amp;P226) + COUNTIFS($Q$2:$Q$241, Q226, $P$2:$P$241, P226, $M$2:$M$241, "&lt;"&amp;M226))</f>
        <v/>
      </c>
      <c r="S226" t="str">
        <f>IF(FRL!F226="","",FRL!F226)</f>
        <v/>
      </c>
      <c r="T226" s="6" t="str">
        <f t="shared" si="22"/>
        <v/>
      </c>
      <c r="U226" s="6" t="str">
        <f t="shared" si="23"/>
        <v/>
      </c>
      <c r="V226" t="str">
        <f>IF(R226="","",FRL!H226)</f>
        <v/>
      </c>
    </row>
    <row r="227" spans="1:22" x14ac:dyDescent="0.35">
      <c r="A227" t="str">
        <f>IF(Win!A227="","",Win!A227)</f>
        <v/>
      </c>
      <c r="B227" t="str">
        <f>IF(Win!B227="","",VALUE(Win!B227))</f>
        <v/>
      </c>
      <c r="C227" t="str">
        <f>IF(Win!C227="","",Win!C227)</f>
        <v/>
      </c>
      <c r="D227" t="str">
        <f>IF(Win!D227="","",Win!D227)</f>
        <v/>
      </c>
      <c r="E227" s="17" t="str">
        <f t="shared" si="18"/>
        <v/>
      </c>
      <c r="F227" t="str">
        <f t="array" ref="F227">IF(E227="","",RANK(E227, $E$2:$E$241) + COUNTIFS($E$2:$E$241, E227, $D$2:$D$241, "&lt;"&amp;D227) + COUNTIFS($E$2:$E$241, E227, $D$2:$D$241, D227, $A$2:$A$241, "&lt;"&amp;A227))</f>
        <v/>
      </c>
      <c r="G227" t="str">
        <f>IF(Win!F227="","",Win!F227)</f>
        <v/>
      </c>
      <c r="H227" s="6" t="str">
        <f t="shared" si="19"/>
        <v/>
      </c>
      <c r="I227" s="6" t="str">
        <f t="shared" si="20"/>
        <v/>
      </c>
      <c r="J227" t="str">
        <f>IF(F227="","",Win!H227)</f>
        <v/>
      </c>
      <c r="M227" t="str">
        <f>IF(FRL!A227="","",FRL!A227)</f>
        <v/>
      </c>
      <c r="N227" t="str">
        <f>IF(FRL!B227="","",FRL!B227)</f>
        <v/>
      </c>
      <c r="O227" t="str">
        <f>IF(FRL!C227="","",FRL!C227)</f>
        <v/>
      </c>
      <c r="P227" t="str">
        <f>IF(FRL!D227="","",FRL!D227)</f>
        <v/>
      </c>
      <c r="Q227" s="17" t="str">
        <f t="shared" si="21"/>
        <v/>
      </c>
      <c r="R227" t="str">
        <f t="array" ref="R227">IF(Q227="","",RANK(Q227, $Q$2:$Q$241) + COUNTIFS($Q$2:$Q$241, Q227, $P$2:$P$241, "&lt;"&amp;P227) + COUNTIFS($Q$2:$Q$241, Q227, $P$2:$P$241, P227, $M$2:$M$241, "&lt;"&amp;M227))</f>
        <v/>
      </c>
      <c r="S227" t="str">
        <f>IF(FRL!F227="","",FRL!F227)</f>
        <v/>
      </c>
      <c r="T227" s="6" t="str">
        <f t="shared" si="22"/>
        <v/>
      </c>
      <c r="U227" s="6" t="str">
        <f t="shared" si="23"/>
        <v/>
      </c>
      <c r="V227" t="str">
        <f>IF(R227="","",FRL!H227)</f>
        <v/>
      </c>
    </row>
    <row r="228" spans="1:22" x14ac:dyDescent="0.35">
      <c r="A228" t="str">
        <f>IF(Win!A228="","",Win!A228)</f>
        <v/>
      </c>
      <c r="B228" t="str">
        <f>IF(Win!B228="","",VALUE(Win!B228))</f>
        <v/>
      </c>
      <c r="C228" t="str">
        <f>IF(Win!C228="","",Win!C228)</f>
        <v/>
      </c>
      <c r="D228" t="str">
        <f>IF(Win!D228="","",Win!D228)</f>
        <v/>
      </c>
      <c r="E228" s="17" t="str">
        <f t="shared" si="18"/>
        <v/>
      </c>
      <c r="F228" t="str">
        <f t="array" ref="F228">IF(E228="","",RANK(E228, $E$2:$E$241) + COUNTIFS($E$2:$E$241, E228, $D$2:$D$241, "&lt;"&amp;D228) + COUNTIFS($E$2:$E$241, E228, $D$2:$D$241, D228, $A$2:$A$241, "&lt;"&amp;A228))</f>
        <v/>
      </c>
      <c r="G228" t="str">
        <f>IF(Win!F228="","",Win!F228)</f>
        <v/>
      </c>
      <c r="H228" s="6" t="str">
        <f t="shared" si="19"/>
        <v/>
      </c>
      <c r="I228" s="6" t="str">
        <f t="shared" si="20"/>
        <v/>
      </c>
      <c r="J228" t="str">
        <f>IF(F228="","",Win!H228)</f>
        <v/>
      </c>
      <c r="M228" t="str">
        <f>IF(FRL!A228="","",FRL!A228)</f>
        <v/>
      </c>
      <c r="N228" t="str">
        <f>IF(FRL!B228="","",FRL!B228)</f>
        <v/>
      </c>
      <c r="O228" t="str">
        <f>IF(FRL!C228="","",FRL!C228)</f>
        <v/>
      </c>
      <c r="P228" t="str">
        <f>IF(FRL!D228="","",FRL!D228)</f>
        <v/>
      </c>
      <c r="Q228" s="17" t="str">
        <f t="shared" si="21"/>
        <v/>
      </c>
      <c r="R228" t="str">
        <f t="array" ref="R228">IF(Q228="","",RANK(Q228, $Q$2:$Q$241) + COUNTIFS($Q$2:$Q$241, Q228, $P$2:$P$241, "&lt;"&amp;P228) + COUNTIFS($Q$2:$Q$241, Q228, $P$2:$P$241, P228, $M$2:$M$241, "&lt;"&amp;M228))</f>
        <v/>
      </c>
      <c r="S228" t="str">
        <f>IF(FRL!F228="","",FRL!F228)</f>
        <v/>
      </c>
      <c r="T228" s="6" t="str">
        <f t="shared" si="22"/>
        <v/>
      </c>
      <c r="U228" s="6" t="str">
        <f t="shared" si="23"/>
        <v/>
      </c>
      <c r="V228" t="str">
        <f>IF(R228="","",FRL!H228)</f>
        <v/>
      </c>
    </row>
    <row r="229" spans="1:22" x14ac:dyDescent="0.35">
      <c r="A229" t="str">
        <f>IF(Win!A229="","",Win!A229)</f>
        <v/>
      </c>
      <c r="B229" t="str">
        <f>IF(Win!B229="","",VALUE(Win!B229))</f>
        <v/>
      </c>
      <c r="C229" t="str">
        <f>IF(Win!C229="","",Win!C229)</f>
        <v/>
      </c>
      <c r="D229" t="str">
        <f>IF(Win!D229="","",Win!D229)</f>
        <v/>
      </c>
      <c r="E229" s="17" t="str">
        <f t="shared" si="18"/>
        <v/>
      </c>
      <c r="F229" t="str">
        <f t="array" ref="F229">IF(E229="","",RANK(E229, $E$2:$E$241) + COUNTIFS($E$2:$E$241, E229, $D$2:$D$241, "&lt;"&amp;D229) + COUNTIFS($E$2:$E$241, E229, $D$2:$D$241, D229, $A$2:$A$241, "&lt;"&amp;A229))</f>
        <v/>
      </c>
      <c r="G229" t="str">
        <f>IF(Win!F229="","",Win!F229)</f>
        <v/>
      </c>
      <c r="H229" s="6" t="str">
        <f t="shared" si="19"/>
        <v/>
      </c>
      <c r="I229" s="6" t="str">
        <f t="shared" si="20"/>
        <v/>
      </c>
      <c r="J229" t="str">
        <f>IF(F229="","",Win!H229)</f>
        <v/>
      </c>
      <c r="M229" t="str">
        <f>IF(FRL!A229="","",FRL!A229)</f>
        <v/>
      </c>
      <c r="N229" t="str">
        <f>IF(FRL!B229="","",FRL!B229)</f>
        <v/>
      </c>
      <c r="O229" t="str">
        <f>IF(FRL!C229="","",FRL!C229)</f>
        <v/>
      </c>
      <c r="P229" t="str">
        <f>IF(FRL!D229="","",FRL!D229)</f>
        <v/>
      </c>
      <c r="Q229" s="17" t="str">
        <f t="shared" si="21"/>
        <v/>
      </c>
      <c r="R229" t="str">
        <f t="array" ref="R229">IF(Q229="","",RANK(Q229, $Q$2:$Q$241) + COUNTIFS($Q$2:$Q$241, Q229, $P$2:$P$241, "&lt;"&amp;P229) + COUNTIFS($Q$2:$Q$241, Q229, $P$2:$P$241, P229, $M$2:$M$241, "&lt;"&amp;M229))</f>
        <v/>
      </c>
      <c r="S229" t="str">
        <f>IF(FRL!F229="","",FRL!F229)</f>
        <v/>
      </c>
      <c r="T229" s="6" t="str">
        <f t="shared" si="22"/>
        <v/>
      </c>
      <c r="U229" s="6" t="str">
        <f t="shared" si="23"/>
        <v/>
      </c>
      <c r="V229" t="str">
        <f>IF(R229="","",FRL!H229)</f>
        <v/>
      </c>
    </row>
    <row r="230" spans="1:22" x14ac:dyDescent="0.35">
      <c r="A230" t="str">
        <f>IF(Win!A230="","",Win!A230)</f>
        <v/>
      </c>
      <c r="B230" t="str">
        <f>IF(Win!B230="","",VALUE(Win!B230))</f>
        <v/>
      </c>
      <c r="C230" t="str">
        <f>IF(Win!C230="","",Win!C230)</f>
        <v/>
      </c>
      <c r="D230" t="str">
        <f>IF(Win!D230="","",Win!D230)</f>
        <v/>
      </c>
      <c r="E230" s="17" t="str">
        <f t="shared" si="18"/>
        <v/>
      </c>
      <c r="F230" t="str">
        <f t="array" ref="F230">IF(E230="","",RANK(E230, $E$2:$E$241) + COUNTIFS($E$2:$E$241, E230, $D$2:$D$241, "&lt;"&amp;D230) + COUNTIFS($E$2:$E$241, E230, $D$2:$D$241, D230, $A$2:$A$241, "&lt;"&amp;A230))</f>
        <v/>
      </c>
      <c r="G230" t="str">
        <f>IF(Win!F230="","",Win!F230)</f>
        <v/>
      </c>
      <c r="H230" s="6" t="str">
        <f t="shared" si="19"/>
        <v/>
      </c>
      <c r="I230" s="6" t="str">
        <f t="shared" si="20"/>
        <v/>
      </c>
      <c r="J230" t="str">
        <f>IF(F230="","",Win!H230)</f>
        <v/>
      </c>
      <c r="M230" t="str">
        <f>IF(FRL!A230="","",FRL!A230)</f>
        <v/>
      </c>
      <c r="N230" t="str">
        <f>IF(FRL!B230="","",FRL!B230)</f>
        <v/>
      </c>
      <c r="O230" t="str">
        <f>IF(FRL!C230="","",FRL!C230)</f>
        <v/>
      </c>
      <c r="P230" t="str">
        <f>IF(FRL!D230="","",FRL!D230)</f>
        <v/>
      </c>
      <c r="Q230" s="17" t="str">
        <f t="shared" si="21"/>
        <v/>
      </c>
      <c r="R230" t="str">
        <f t="array" ref="R230">IF(Q230="","",RANK(Q230, $Q$2:$Q$241) + COUNTIFS($Q$2:$Q$241, Q230, $P$2:$P$241, "&lt;"&amp;P230) + COUNTIFS($Q$2:$Q$241, Q230, $P$2:$P$241, P230, $M$2:$M$241, "&lt;"&amp;M230))</f>
        <v/>
      </c>
      <c r="S230" t="str">
        <f>IF(FRL!F230="","",FRL!F230)</f>
        <v/>
      </c>
      <c r="T230" s="6" t="str">
        <f t="shared" si="22"/>
        <v/>
      </c>
      <c r="U230" s="6" t="str">
        <f t="shared" si="23"/>
        <v/>
      </c>
      <c r="V230" t="str">
        <f>IF(R230="","",FRL!H230)</f>
        <v/>
      </c>
    </row>
    <row r="231" spans="1:22" x14ac:dyDescent="0.35">
      <c r="A231" t="str">
        <f>IF(Win!A231="","",Win!A231)</f>
        <v/>
      </c>
      <c r="B231" t="str">
        <f>IF(Win!B231="","",VALUE(Win!B231))</f>
        <v/>
      </c>
      <c r="C231" t="str">
        <f>IF(Win!C231="","",Win!C231)</f>
        <v/>
      </c>
      <c r="D231" t="str">
        <f>IF(Win!D231="","",Win!D231)</f>
        <v/>
      </c>
      <c r="E231" s="17" t="str">
        <f t="shared" si="18"/>
        <v/>
      </c>
      <c r="F231" t="str">
        <f t="array" ref="F231">IF(E231="","",RANK(E231, $E$2:$E$241) + COUNTIFS($E$2:$E$241, E231, $D$2:$D$241, "&lt;"&amp;D231) + COUNTIFS($E$2:$E$241, E231, $D$2:$D$241, D231, $A$2:$A$241, "&lt;"&amp;A231))</f>
        <v/>
      </c>
      <c r="G231" t="str">
        <f>IF(Win!F231="","",Win!F231)</f>
        <v/>
      </c>
      <c r="H231" s="6" t="str">
        <f t="shared" si="19"/>
        <v/>
      </c>
      <c r="I231" s="6" t="str">
        <f t="shared" si="20"/>
        <v/>
      </c>
      <c r="J231" t="str">
        <f>IF(F231="","",Win!H231)</f>
        <v/>
      </c>
      <c r="M231" t="str">
        <f>IF(FRL!A231="","",FRL!A231)</f>
        <v/>
      </c>
      <c r="N231" t="str">
        <f>IF(FRL!B231="","",FRL!B231)</f>
        <v/>
      </c>
      <c r="O231" t="str">
        <f>IF(FRL!C231="","",FRL!C231)</f>
        <v/>
      </c>
      <c r="P231" t="str">
        <f>IF(FRL!D231="","",FRL!D231)</f>
        <v/>
      </c>
      <c r="Q231" s="17" t="str">
        <f t="shared" si="21"/>
        <v/>
      </c>
      <c r="R231" t="str">
        <f t="array" ref="R231">IF(Q231="","",RANK(Q231, $Q$2:$Q$241) + COUNTIFS($Q$2:$Q$241, Q231, $P$2:$P$241, "&lt;"&amp;P231) + COUNTIFS($Q$2:$Q$241, Q231, $P$2:$P$241, P231, $M$2:$M$241, "&lt;"&amp;M231))</f>
        <v/>
      </c>
      <c r="S231" t="str">
        <f>IF(FRL!F231="","",FRL!F231)</f>
        <v/>
      </c>
      <c r="T231" s="6" t="str">
        <f t="shared" si="22"/>
        <v/>
      </c>
      <c r="U231" s="6" t="str">
        <f t="shared" si="23"/>
        <v/>
      </c>
      <c r="V231" t="str">
        <f>IF(R231="","",FRL!H231)</f>
        <v/>
      </c>
    </row>
    <row r="232" spans="1:22" x14ac:dyDescent="0.35">
      <c r="A232" t="str">
        <f>IF(Win!A232="","",Win!A232)</f>
        <v/>
      </c>
      <c r="B232" t="str">
        <f>IF(Win!B232="","",VALUE(Win!B232))</f>
        <v/>
      </c>
      <c r="C232" t="str">
        <f>IF(Win!C232="","",Win!C232)</f>
        <v/>
      </c>
      <c r="D232" t="str">
        <f>IF(Win!D232="","",Win!D232)</f>
        <v/>
      </c>
      <c r="E232" s="17" t="str">
        <f t="shared" si="18"/>
        <v/>
      </c>
      <c r="F232" t="str">
        <f t="array" ref="F232">IF(E232="","",RANK(E232, $E$2:$E$241) + COUNTIFS($E$2:$E$241, E232, $D$2:$D$241, "&lt;"&amp;D232) + COUNTIFS($E$2:$E$241, E232, $D$2:$D$241, D232, $A$2:$A$241, "&lt;"&amp;A232))</f>
        <v/>
      </c>
      <c r="G232" t="str">
        <f>IF(Win!F232="","",Win!F232)</f>
        <v/>
      </c>
      <c r="H232" s="6" t="str">
        <f t="shared" si="19"/>
        <v/>
      </c>
      <c r="I232" s="6" t="str">
        <f t="shared" si="20"/>
        <v/>
      </c>
      <c r="J232" t="str">
        <f>IF(F232="","",Win!H232)</f>
        <v/>
      </c>
      <c r="M232" t="str">
        <f>IF(FRL!A232="","",FRL!A232)</f>
        <v/>
      </c>
      <c r="N232" t="str">
        <f>IF(FRL!B232="","",FRL!B232)</f>
        <v/>
      </c>
      <c r="O232" t="str">
        <f>IF(FRL!C232="","",FRL!C232)</f>
        <v/>
      </c>
      <c r="P232" t="str">
        <f>IF(FRL!D232="","",FRL!D232)</f>
        <v/>
      </c>
      <c r="Q232" s="17" t="str">
        <f t="shared" si="21"/>
        <v/>
      </c>
      <c r="R232" t="str">
        <f t="array" ref="R232">IF(Q232="","",RANK(Q232, $Q$2:$Q$241) + COUNTIFS($Q$2:$Q$241, Q232, $P$2:$P$241, "&lt;"&amp;P232) + COUNTIFS($Q$2:$Q$241, Q232, $P$2:$P$241, P232, $M$2:$M$241, "&lt;"&amp;M232))</f>
        <v/>
      </c>
      <c r="S232" t="str">
        <f>IF(FRL!F232="","",FRL!F232)</f>
        <v/>
      </c>
      <c r="T232" s="6" t="str">
        <f t="shared" si="22"/>
        <v/>
      </c>
      <c r="U232" s="6" t="str">
        <f t="shared" si="23"/>
        <v/>
      </c>
      <c r="V232" t="str">
        <f>IF(R232="","",FRL!H232)</f>
        <v/>
      </c>
    </row>
    <row r="233" spans="1:22" x14ac:dyDescent="0.35">
      <c r="A233" t="str">
        <f>IF(Win!A233="","",Win!A233)</f>
        <v/>
      </c>
      <c r="B233" t="str">
        <f>IF(Win!B233="","",VALUE(Win!B233))</f>
        <v/>
      </c>
      <c r="C233" t="str">
        <f>IF(Win!C233="","",Win!C233)</f>
        <v/>
      </c>
      <c r="D233" t="str">
        <f>IF(Win!D233="","",Win!D233)</f>
        <v/>
      </c>
      <c r="E233" s="17" t="str">
        <f t="shared" si="18"/>
        <v/>
      </c>
      <c r="F233" t="str">
        <f t="array" ref="F233">IF(E233="","",RANK(E233, $E$2:$E$241) + COUNTIFS($E$2:$E$241, E233, $D$2:$D$241, "&lt;"&amp;D233) + COUNTIFS($E$2:$E$241, E233, $D$2:$D$241, D233, $A$2:$A$241, "&lt;"&amp;A233))</f>
        <v/>
      </c>
      <c r="G233" t="str">
        <f>IF(Win!F233="","",Win!F233)</f>
        <v/>
      </c>
      <c r="H233" s="6" t="str">
        <f t="shared" si="19"/>
        <v/>
      </c>
      <c r="I233" s="6" t="str">
        <f t="shared" si="20"/>
        <v/>
      </c>
      <c r="J233" t="str">
        <f>IF(F233="","",Win!H233)</f>
        <v/>
      </c>
      <c r="M233" t="str">
        <f>IF(FRL!A233="","",FRL!A233)</f>
        <v/>
      </c>
      <c r="N233" t="str">
        <f>IF(FRL!B233="","",FRL!B233)</f>
        <v/>
      </c>
      <c r="O233" t="str">
        <f>IF(FRL!C233="","",FRL!C233)</f>
        <v/>
      </c>
      <c r="P233" t="str">
        <f>IF(FRL!D233="","",FRL!D233)</f>
        <v/>
      </c>
      <c r="Q233" s="17" t="str">
        <f t="shared" si="21"/>
        <v/>
      </c>
      <c r="R233" t="str">
        <f t="array" ref="R233">IF(Q233="","",RANK(Q233, $Q$2:$Q$241) + COUNTIFS($Q$2:$Q$241, Q233, $P$2:$P$241, "&lt;"&amp;P233) + COUNTIFS($Q$2:$Q$241, Q233, $P$2:$P$241, P233, $M$2:$M$241, "&lt;"&amp;M233))</f>
        <v/>
      </c>
      <c r="S233" t="str">
        <f>IF(FRL!F233="","",FRL!F233)</f>
        <v/>
      </c>
      <c r="T233" s="6" t="str">
        <f t="shared" si="22"/>
        <v/>
      </c>
      <c r="U233" s="6" t="str">
        <f t="shared" si="23"/>
        <v/>
      </c>
      <c r="V233" t="str">
        <f>IF(R233="","",FRL!H233)</f>
        <v/>
      </c>
    </row>
    <row r="234" spans="1:22" x14ac:dyDescent="0.35">
      <c r="A234" t="str">
        <f>IF(Win!A234="","",Win!A234)</f>
        <v/>
      </c>
      <c r="B234" t="str">
        <f>IF(Win!B234="","",VALUE(Win!B234))</f>
        <v/>
      </c>
      <c r="C234" t="str">
        <f>IF(Win!C234="","",Win!C234)</f>
        <v/>
      </c>
      <c r="D234" t="str">
        <f>IF(Win!D234="","",Win!D234)</f>
        <v/>
      </c>
      <c r="E234" s="17" t="str">
        <f t="shared" si="18"/>
        <v/>
      </c>
      <c r="F234" t="str">
        <f t="array" ref="F234">IF(E234="","",RANK(E234, $E$2:$E$241) + COUNTIFS($E$2:$E$241, E234, $D$2:$D$241, "&lt;"&amp;D234) + COUNTIFS($E$2:$E$241, E234, $D$2:$D$241, D234, $A$2:$A$241, "&lt;"&amp;A234))</f>
        <v/>
      </c>
      <c r="G234" t="str">
        <f>IF(Win!F234="","",Win!F234)</f>
        <v/>
      </c>
      <c r="H234" s="6" t="str">
        <f t="shared" si="19"/>
        <v/>
      </c>
      <c r="I234" s="6" t="str">
        <f t="shared" si="20"/>
        <v/>
      </c>
      <c r="J234" t="str">
        <f>IF(F234="","",Win!H234)</f>
        <v/>
      </c>
      <c r="M234" t="str">
        <f>IF(FRL!A234="","",FRL!A234)</f>
        <v/>
      </c>
      <c r="N234" t="str">
        <f>IF(FRL!B234="","",FRL!B234)</f>
        <v/>
      </c>
      <c r="O234" t="str">
        <f>IF(FRL!C234="","",FRL!C234)</f>
        <v/>
      </c>
      <c r="P234" t="str">
        <f>IF(FRL!D234="","",FRL!D234)</f>
        <v/>
      </c>
      <c r="Q234" s="17" t="str">
        <f t="shared" si="21"/>
        <v/>
      </c>
      <c r="R234" t="str">
        <f t="array" ref="R234">IF(Q234="","",RANK(Q234, $Q$2:$Q$241) + COUNTIFS($Q$2:$Q$241, Q234, $P$2:$P$241, "&lt;"&amp;P234) + COUNTIFS($Q$2:$Q$241, Q234, $P$2:$P$241, P234, $M$2:$M$241, "&lt;"&amp;M234))</f>
        <v/>
      </c>
      <c r="S234" t="str">
        <f>IF(FRL!F234="","",FRL!F234)</f>
        <v/>
      </c>
      <c r="T234" s="6" t="str">
        <f t="shared" si="22"/>
        <v/>
      </c>
      <c r="U234" s="6" t="str">
        <f t="shared" si="23"/>
        <v/>
      </c>
      <c r="V234" t="str">
        <f>IF(R234="","",FRL!H234)</f>
        <v/>
      </c>
    </row>
    <row r="235" spans="1:22" x14ac:dyDescent="0.35">
      <c r="A235" t="str">
        <f>IF(Win!A235="","",Win!A235)</f>
        <v/>
      </c>
      <c r="B235" t="str">
        <f>IF(Win!B235="","",VALUE(Win!B235))</f>
        <v/>
      </c>
      <c r="C235" t="str">
        <f>IF(Win!C235="","",Win!C235)</f>
        <v/>
      </c>
      <c r="D235" t="str">
        <f>IF(Win!D235="","",Win!D235)</f>
        <v/>
      </c>
      <c r="E235" s="17" t="str">
        <f t="shared" si="18"/>
        <v/>
      </c>
      <c r="F235" t="str">
        <f t="array" ref="F235">IF(E235="","",RANK(E235, $E$2:$E$241) + COUNTIFS($E$2:$E$241, E235, $D$2:$D$241, "&lt;"&amp;D235) + COUNTIFS($E$2:$E$241, E235, $D$2:$D$241, D235, $A$2:$A$241, "&lt;"&amp;A235))</f>
        <v/>
      </c>
      <c r="G235" t="str">
        <f>IF(Win!F235="","",Win!F235)</f>
        <v/>
      </c>
      <c r="H235" s="6" t="str">
        <f t="shared" si="19"/>
        <v/>
      </c>
      <c r="I235" s="6" t="str">
        <f t="shared" si="20"/>
        <v/>
      </c>
      <c r="J235" t="str">
        <f>IF(F235="","",Win!H235)</f>
        <v/>
      </c>
      <c r="M235" t="str">
        <f>IF(FRL!A235="","",FRL!A235)</f>
        <v/>
      </c>
      <c r="N235" t="str">
        <f>IF(FRL!B235="","",FRL!B235)</f>
        <v/>
      </c>
      <c r="O235" t="str">
        <f>IF(FRL!C235="","",FRL!C235)</f>
        <v/>
      </c>
      <c r="P235" t="str">
        <f>IF(FRL!D235="","",FRL!D235)</f>
        <v/>
      </c>
      <c r="Q235" s="17" t="str">
        <f t="shared" si="21"/>
        <v/>
      </c>
      <c r="R235" t="str">
        <f t="array" ref="R235">IF(Q235="","",RANK(Q235, $Q$2:$Q$241) + COUNTIFS($Q$2:$Q$241, Q235, $P$2:$P$241, "&lt;"&amp;P235) + COUNTIFS($Q$2:$Q$241, Q235, $P$2:$P$241, P235, $M$2:$M$241, "&lt;"&amp;M235))</f>
        <v/>
      </c>
      <c r="S235" t="str">
        <f>IF(FRL!F235="","",FRL!F235)</f>
        <v/>
      </c>
      <c r="T235" s="6" t="str">
        <f t="shared" si="22"/>
        <v/>
      </c>
      <c r="U235" s="6" t="str">
        <f t="shared" si="23"/>
        <v/>
      </c>
      <c r="V235" t="str">
        <f>IF(R235="","",FRL!H235)</f>
        <v/>
      </c>
    </row>
    <row r="236" spans="1:22" x14ac:dyDescent="0.35">
      <c r="A236" t="str">
        <f>IF(Win!A236="","",Win!A236)</f>
        <v/>
      </c>
      <c r="B236" t="str">
        <f>IF(Win!B236="","",VALUE(Win!B236))</f>
        <v/>
      </c>
      <c r="C236" t="str">
        <f>IF(Win!C236="","",Win!C236)</f>
        <v/>
      </c>
      <c r="D236" t="str">
        <f>IF(Win!D236="","",Win!D236)</f>
        <v/>
      </c>
      <c r="E236" s="17" t="str">
        <f t="shared" si="18"/>
        <v/>
      </c>
      <c r="F236" t="str">
        <f t="array" ref="F236">IF(E236="","",RANK(E236, $E$2:$E$241) + COUNTIFS($E$2:$E$241, E236, $D$2:$D$241, "&lt;"&amp;D236) + COUNTIFS($E$2:$E$241, E236, $D$2:$D$241, D236, $A$2:$A$241, "&lt;"&amp;A236))</f>
        <v/>
      </c>
      <c r="G236" t="str">
        <f>IF(Win!F236="","",Win!F236)</f>
        <v/>
      </c>
      <c r="H236" s="6" t="str">
        <f t="shared" si="19"/>
        <v/>
      </c>
      <c r="I236" s="6" t="str">
        <f t="shared" si="20"/>
        <v/>
      </c>
      <c r="J236" t="str">
        <f>IF(F236="","",Win!H236)</f>
        <v/>
      </c>
      <c r="M236" t="str">
        <f>IF(FRL!A236="","",FRL!A236)</f>
        <v/>
      </c>
      <c r="N236" t="str">
        <f>IF(FRL!B236="","",FRL!B236)</f>
        <v/>
      </c>
      <c r="O236" t="str">
        <f>IF(FRL!C236="","",FRL!C236)</f>
        <v/>
      </c>
      <c r="P236" t="str">
        <f>IF(FRL!D236="","",FRL!D236)</f>
        <v/>
      </c>
      <c r="Q236" s="17" t="str">
        <f t="shared" si="21"/>
        <v/>
      </c>
      <c r="R236" t="str">
        <f t="array" ref="R236">IF(Q236="","",RANK(Q236, $Q$2:$Q$241) + COUNTIFS($Q$2:$Q$241, Q236, $P$2:$P$241, "&lt;"&amp;P236) + COUNTIFS($Q$2:$Q$241, Q236, $P$2:$P$241, P236, $M$2:$M$241, "&lt;"&amp;M236))</f>
        <v/>
      </c>
      <c r="S236" t="str">
        <f>IF(FRL!F236="","",FRL!F236)</f>
        <v/>
      </c>
      <c r="T236" s="6" t="str">
        <f t="shared" si="22"/>
        <v/>
      </c>
      <c r="U236" s="6" t="str">
        <f t="shared" si="23"/>
        <v/>
      </c>
      <c r="V236" t="str">
        <f>IF(R236="","",FRL!H236)</f>
        <v/>
      </c>
    </row>
    <row r="237" spans="1:22" x14ac:dyDescent="0.35">
      <c r="A237" t="str">
        <f>IF(Win!A237="","",Win!A237)</f>
        <v/>
      </c>
      <c r="B237" t="str">
        <f>IF(Win!B237="","",VALUE(Win!B237))</f>
        <v/>
      </c>
      <c r="C237" t="str">
        <f>IF(Win!C237="","",Win!C237)</f>
        <v/>
      </c>
      <c r="D237" t="str">
        <f>IF(Win!D237="","",Win!D237)</f>
        <v/>
      </c>
      <c r="E237" s="17" t="str">
        <f t="shared" si="18"/>
        <v/>
      </c>
      <c r="F237" t="str">
        <f t="array" ref="F237">IF(E237="","",RANK(E237, $E$2:$E$241) + COUNTIFS($E$2:$E$241, E237, $D$2:$D$241, "&lt;"&amp;D237) + COUNTIFS($E$2:$E$241, E237, $D$2:$D$241, D237, $A$2:$A$241, "&lt;"&amp;A237))</f>
        <v/>
      </c>
      <c r="G237" t="str">
        <f>IF(Win!F237="","",Win!F237)</f>
        <v/>
      </c>
      <c r="H237" s="6" t="str">
        <f t="shared" si="19"/>
        <v/>
      </c>
      <c r="I237" s="6" t="str">
        <f t="shared" si="20"/>
        <v/>
      </c>
      <c r="J237" t="str">
        <f>IF(F237="","",Win!H237)</f>
        <v/>
      </c>
      <c r="M237" t="str">
        <f>IF(FRL!A237="","",FRL!A237)</f>
        <v/>
      </c>
      <c r="N237" t="str">
        <f>IF(FRL!B237="","",FRL!B237)</f>
        <v/>
      </c>
      <c r="O237" t="str">
        <f>IF(FRL!C237="","",FRL!C237)</f>
        <v/>
      </c>
      <c r="P237" t="str">
        <f>IF(FRL!D237="","",FRL!D237)</f>
        <v/>
      </c>
      <c r="Q237" s="17" t="str">
        <f t="shared" si="21"/>
        <v/>
      </c>
      <c r="R237" t="str">
        <f t="array" ref="R237">IF(Q237="","",RANK(Q237, $Q$2:$Q$241) + COUNTIFS($Q$2:$Q$241, Q237, $P$2:$P$241, "&lt;"&amp;P237) + COUNTIFS($Q$2:$Q$241, Q237, $P$2:$P$241, P237, $M$2:$M$241, "&lt;"&amp;M237))</f>
        <v/>
      </c>
      <c r="S237" t="str">
        <f>IF(FRL!F237="","",FRL!F237)</f>
        <v/>
      </c>
      <c r="T237" s="6" t="str">
        <f t="shared" si="22"/>
        <v/>
      </c>
      <c r="U237" s="6" t="str">
        <f t="shared" si="23"/>
        <v/>
      </c>
      <c r="V237" t="str">
        <f>IF(R237="","",FRL!H237)</f>
        <v/>
      </c>
    </row>
    <row r="238" spans="1:22" x14ac:dyDescent="0.35">
      <c r="A238" t="str">
        <f>IF(Win!A238="","",Win!A238)</f>
        <v/>
      </c>
      <c r="B238" t="str">
        <f>IF(Win!B238="","",VALUE(Win!B238))</f>
        <v/>
      </c>
      <c r="C238" t="str">
        <f>IF(Win!C238="","",Win!C238)</f>
        <v/>
      </c>
      <c r="D238" t="str">
        <f>IF(Win!D238="","",Win!D238)</f>
        <v/>
      </c>
      <c r="E238" s="17" t="str">
        <f t="shared" si="18"/>
        <v/>
      </c>
      <c r="F238" t="str">
        <f t="array" ref="F238">IF(E238="","",RANK(E238, $E$2:$E$241) + COUNTIFS($E$2:$E$241, E238, $D$2:$D$241, "&lt;"&amp;D238) + COUNTIFS($E$2:$E$241, E238, $D$2:$D$241, D238, $A$2:$A$241, "&lt;"&amp;A238))</f>
        <v/>
      </c>
      <c r="G238" t="str">
        <f>IF(Win!F238="","",Win!F238)</f>
        <v/>
      </c>
      <c r="H238" s="6" t="str">
        <f t="shared" si="19"/>
        <v/>
      </c>
      <c r="I238" s="6" t="str">
        <f t="shared" si="20"/>
        <v/>
      </c>
      <c r="J238" t="str">
        <f>IF(F238="","",Win!H238)</f>
        <v/>
      </c>
      <c r="M238" t="str">
        <f>IF(FRL!A238="","",FRL!A238)</f>
        <v/>
      </c>
      <c r="N238" t="str">
        <f>IF(FRL!B238="","",FRL!B238)</f>
        <v/>
      </c>
      <c r="O238" t="str">
        <f>IF(FRL!C238="","",FRL!C238)</f>
        <v/>
      </c>
      <c r="P238" t="str">
        <f>IF(FRL!D238="","",FRL!D238)</f>
        <v/>
      </c>
      <c r="Q238" s="17" t="str">
        <f t="shared" si="21"/>
        <v/>
      </c>
      <c r="R238" t="str">
        <f t="array" ref="R238">IF(Q238="","",RANK(Q238, $Q$2:$Q$241) + COUNTIFS($Q$2:$Q$241, Q238, $P$2:$P$241, "&lt;"&amp;P238) + COUNTIFS($Q$2:$Q$241, Q238, $P$2:$P$241, P238, $M$2:$M$241, "&lt;"&amp;M238))</f>
        <v/>
      </c>
      <c r="S238" t="str">
        <f>IF(FRL!F238="","",FRL!F238)</f>
        <v/>
      </c>
      <c r="T238" s="6" t="str">
        <f t="shared" si="22"/>
        <v/>
      </c>
      <c r="U238" s="6" t="str">
        <f t="shared" si="23"/>
        <v/>
      </c>
      <c r="V238" t="str">
        <f>IF(R238="","",FRL!H238)</f>
        <v/>
      </c>
    </row>
    <row r="239" spans="1:22" x14ac:dyDescent="0.35">
      <c r="A239" t="str">
        <f>IF(Win!A239="","",Win!A239)</f>
        <v/>
      </c>
      <c r="B239" t="str">
        <f>IF(Win!B239="","",VALUE(Win!B239))</f>
        <v/>
      </c>
      <c r="C239" t="str">
        <f>IF(Win!C239="","",Win!C239)</f>
        <v/>
      </c>
      <c r="D239" t="str">
        <f>IF(Win!D239="","",Win!D239)</f>
        <v/>
      </c>
      <c r="E239" s="17" t="str">
        <f t="shared" si="18"/>
        <v/>
      </c>
      <c r="F239" t="str">
        <f t="array" ref="F239">IF(E239="","",RANK(E239, $E$2:$E$241) + COUNTIFS($E$2:$E$241, E239, $D$2:$D$241, "&lt;"&amp;D239) + COUNTIFS($E$2:$E$241, E239, $D$2:$D$241, D239, $A$2:$A$241, "&lt;"&amp;A239))</f>
        <v/>
      </c>
      <c r="G239" t="str">
        <f>IF(Win!F239="","",Win!F239)</f>
        <v/>
      </c>
      <c r="H239" s="6" t="str">
        <f t="shared" si="19"/>
        <v/>
      </c>
      <c r="I239" s="6" t="str">
        <f t="shared" si="20"/>
        <v/>
      </c>
      <c r="J239" t="str">
        <f>IF(F239="","",Win!H239)</f>
        <v/>
      </c>
      <c r="M239" t="str">
        <f>IF(FRL!A239="","",FRL!A239)</f>
        <v/>
      </c>
      <c r="N239" t="str">
        <f>IF(FRL!B239="","",FRL!B239)</f>
        <v/>
      </c>
      <c r="O239" t="str">
        <f>IF(FRL!C239="","",FRL!C239)</f>
        <v/>
      </c>
      <c r="P239" t="str">
        <f>IF(FRL!D239="","",FRL!D239)</f>
        <v/>
      </c>
      <c r="Q239" s="17" t="str">
        <f t="shared" si="21"/>
        <v/>
      </c>
      <c r="R239" t="str">
        <f t="array" ref="R239">IF(Q239="","",RANK(Q239, $Q$2:$Q$241) + COUNTIFS($Q$2:$Q$241, Q239, $P$2:$P$241, "&lt;"&amp;P239) + COUNTIFS($Q$2:$Q$241, Q239, $P$2:$P$241, P239, $M$2:$M$241, "&lt;"&amp;M239))</f>
        <v/>
      </c>
      <c r="S239" t="str">
        <f>IF(FRL!F239="","",FRL!F239)</f>
        <v/>
      </c>
      <c r="T239" s="6" t="str">
        <f t="shared" si="22"/>
        <v/>
      </c>
      <c r="U239" s="6" t="str">
        <f t="shared" si="23"/>
        <v/>
      </c>
      <c r="V239" t="str">
        <f>IF(R239="","",FRL!H239)</f>
        <v/>
      </c>
    </row>
    <row r="240" spans="1:22" x14ac:dyDescent="0.35">
      <c r="A240" t="str">
        <f>IF(Win!A240="","",Win!A240)</f>
        <v/>
      </c>
      <c r="B240" t="str">
        <f>IF(Win!B240="","",VALUE(Win!B240))</f>
        <v/>
      </c>
      <c r="C240" t="str">
        <f>IF(Win!C240="","",Win!C240)</f>
        <v/>
      </c>
      <c r="D240" t="str">
        <f>IF(Win!D240="","",Win!D240)</f>
        <v/>
      </c>
      <c r="E240" s="17" t="str">
        <f t="shared" si="18"/>
        <v/>
      </c>
      <c r="F240" t="str">
        <f t="array" ref="F240">IF(E240="","",RANK(E240, $E$2:$E$241) + COUNTIFS($E$2:$E$241, E240, $D$2:$D$241, "&lt;"&amp;D240) + COUNTIFS($E$2:$E$241, E240, $D$2:$D$241, D240, $A$2:$A$241, "&lt;"&amp;A240))</f>
        <v/>
      </c>
      <c r="G240" t="str">
        <f>IF(Win!F240="","",Win!F240)</f>
        <v/>
      </c>
      <c r="H240" s="6" t="str">
        <f t="shared" si="19"/>
        <v/>
      </c>
      <c r="I240" s="6" t="str">
        <f t="shared" si="20"/>
        <v/>
      </c>
      <c r="J240" t="str">
        <f>IF(F240="","",Win!H240)</f>
        <v/>
      </c>
      <c r="M240" t="str">
        <f>IF(FRL!A240="","",FRL!A240)</f>
        <v/>
      </c>
      <c r="N240" t="str">
        <f>IF(FRL!B240="","",FRL!B240)</f>
        <v/>
      </c>
      <c r="O240" t="str">
        <f>IF(FRL!C240="","",FRL!C240)</f>
        <v/>
      </c>
      <c r="P240" t="str">
        <f>IF(FRL!D240="","",FRL!D240)</f>
        <v/>
      </c>
      <c r="Q240" s="17" t="str">
        <f t="shared" si="21"/>
        <v/>
      </c>
      <c r="R240" t="str">
        <f t="array" ref="R240">IF(Q240="","",RANK(Q240, $Q$2:$Q$241) + COUNTIFS($Q$2:$Q$241, Q240, $P$2:$P$241, "&lt;"&amp;P240) + COUNTIFS($Q$2:$Q$241, Q240, $P$2:$P$241, P240, $M$2:$M$241, "&lt;"&amp;M240))</f>
        <v/>
      </c>
      <c r="S240" t="str">
        <f>IF(FRL!F240="","",FRL!F240)</f>
        <v/>
      </c>
      <c r="T240" s="6" t="str">
        <f t="shared" si="22"/>
        <v/>
      </c>
      <c r="U240" s="6" t="str">
        <f t="shared" si="23"/>
        <v/>
      </c>
      <c r="V240" t="str">
        <f>IF(R240="","",FRL!H240)</f>
        <v/>
      </c>
    </row>
    <row r="241" spans="1:22" x14ac:dyDescent="0.35">
      <c r="A241" t="str">
        <f>IF(Win!A241="","",Win!A241)</f>
        <v/>
      </c>
      <c r="B241" t="str">
        <f>IF(Win!B241="","",VALUE(Win!B241))</f>
        <v/>
      </c>
      <c r="C241" t="str">
        <f>IF(Win!C241="","",Win!C241)</f>
        <v/>
      </c>
      <c r="D241" t="str">
        <f>IF(Win!D241="","",Win!D241)</f>
        <v/>
      </c>
      <c r="E241" s="17" t="str">
        <f t="shared" si="18"/>
        <v/>
      </c>
      <c r="F241" t="str">
        <f t="array" ref="F241">IF(E241="","",RANK(E241, $E$2:$E$241) + COUNTIFS($E$2:$E$241, E241, $D$2:$D$241, "&lt;"&amp;D241) + COUNTIFS($E$2:$E$241, E241, $D$2:$D$241, D241, $A$2:$A$241, "&lt;"&amp;A241))</f>
        <v/>
      </c>
      <c r="G241" t="str">
        <f>IF(Win!F241="","",Win!F241)</f>
        <v/>
      </c>
      <c r="H241" s="6" t="str">
        <f t="shared" si="19"/>
        <v/>
      </c>
      <c r="I241" s="6" t="str">
        <f t="shared" si="20"/>
        <v/>
      </c>
      <c r="J241" t="str">
        <f>IF(F241="","",Win!H241)</f>
        <v/>
      </c>
      <c r="M241" t="str">
        <f>IF(FRL!A241="","",FRL!A241)</f>
        <v/>
      </c>
      <c r="N241" t="str">
        <f>IF(FRL!B241="","",FRL!B241)</f>
        <v/>
      </c>
      <c r="O241" t="str">
        <f>IF(FRL!C241="","",FRL!C241)</f>
        <v/>
      </c>
      <c r="P241" t="str">
        <f>IF(FRL!D241="","",FRL!D241)</f>
        <v/>
      </c>
      <c r="Q241" s="17" t="str">
        <f t="shared" si="21"/>
        <v/>
      </c>
      <c r="R241" t="str">
        <f t="array" ref="R241">IF(Q241="","",RANK(Q241, $Q$2:$Q$241) + COUNTIFS($Q$2:$Q$241, Q241, $P$2:$P$241, "&lt;"&amp;P241) + COUNTIFS($Q$2:$Q$241, Q241, $P$2:$P$241, P241, $M$2:$M$241, "&lt;"&amp;M241))</f>
        <v/>
      </c>
      <c r="S241" t="str">
        <f>IF(FRL!F241="","",FRL!F241)</f>
        <v/>
      </c>
      <c r="T241" s="6" t="str">
        <f t="shared" si="22"/>
        <v/>
      </c>
      <c r="U241" s="6" t="str">
        <f t="shared" si="23"/>
        <v/>
      </c>
      <c r="V241" t="str">
        <f>IF(R241="","",FRL!H241)</f>
        <v/>
      </c>
    </row>
  </sheetData>
  <conditionalFormatting sqref="H2:H241">
    <cfRule type="cellIs" dxfId="2" priority="2" stopIfTrue="1" operator="greaterThan">
      <formula>0</formula>
    </cfRule>
  </conditionalFormatting>
  <conditionalFormatting sqref="R2:R241">
    <cfRule type="cellIs" dxfId="1" priority="1" stopIfTrue="1" operator="greaterThan">
      <formula>0</formula>
    </cfRule>
  </conditionalFormatting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84FA35-2C72-4522-AB57-068FED00636D}">
  <sheetPr codeName="Sheet7"/>
  <dimension ref="A1:H169"/>
  <sheetViews>
    <sheetView workbookViewId="0">
      <pane ySplit="1" topLeftCell="A2" activePane="bottomLeft" state="frozen"/>
      <selection pane="bottomLeft" sqref="A1:E1048576"/>
    </sheetView>
  </sheetViews>
  <sheetFormatPr defaultRowHeight="14.5" x14ac:dyDescent="0.35"/>
  <cols>
    <col min="1" max="1" width="20.7265625" customWidth="1"/>
    <col min="2" max="2" width="9.26953125" style="14" customWidth="1"/>
    <col min="5" max="5" width="9.26953125" style="8" customWidth="1"/>
    <col min="7" max="7" width="9.26953125" style="6" customWidth="1"/>
  </cols>
  <sheetData>
    <row r="1" spans="1:8" x14ac:dyDescent="0.35">
      <c r="A1" s="1" t="s">
        <v>6</v>
      </c>
      <c r="B1" s="11" t="s">
        <v>230</v>
      </c>
      <c r="C1" s="12" t="s">
        <v>20</v>
      </c>
      <c r="D1" s="12" t="s">
        <v>17</v>
      </c>
      <c r="E1" s="13" t="s">
        <v>10</v>
      </c>
      <c r="F1" s="2" t="s">
        <v>12</v>
      </c>
      <c r="G1" s="7" t="s">
        <v>13</v>
      </c>
      <c r="H1" s="1" t="s">
        <v>18</v>
      </c>
    </row>
    <row r="2" spans="1:8" x14ac:dyDescent="0.35">
      <c r="A2" t="s">
        <v>23</v>
      </c>
      <c r="B2" s="14" t="s">
        <v>38</v>
      </c>
      <c r="C2">
        <v>769</v>
      </c>
      <c r="D2">
        <v>251</v>
      </c>
      <c r="E2" s="16" t="s">
        <v>5</v>
      </c>
      <c r="F2">
        <f ca="1">IFERROR(IF(A2="","",OFFSET(Results!$Z$1,MATCH(A2,Results!$A:$A,0)-1,0)),"")</f>
        <v>101</v>
      </c>
      <c r="G2" s="6" t="str">
        <f t="shared" ref="G2:G33" ca="1" si="0">IF(OR(E2="",F2=""),"",IF(F2=1,(IF(COUNTIFS(F:F,"&lt;="&amp;F2)&lt;=1,1,(1-COUNTIFS(F:F,"&lt;"&amp;F2))/COUNTIFS(F:F,F2)))*50*E2*(1+VALUE(MID(H2,FIND(": ",H2)+2,FIND("/",H2)-FIND(":",H2)-2))-1)+50*E2*(1+VALUE(MID(H2,FIND(": ",H2)+2,FIND("/",H2)-FIND(":",H2)-2))-1)/VALUE(RIGHT(H2,1)),IF(F2&lt;=VALUE(MID(H2,FIND(", ",H2)+2,1)),(IF(COUNTIFS(F:F,"&lt;="&amp;F2)&lt;=VALUE(MID(H2,FIND(", ",H2)+2,1)),1,(VALUE(MID(H2,FIND(", ",H2)+2,1))-COUNTIFS(F:F,"&lt;"&amp;F2))/COUNTIFS(F:F,F2)))*(50*E2*(1+VALUE(MID(H2,FIND(": ",H2)+2,FIND("/",H2)-FIND(":",H2)-2))-1)/VALUE(RIGHT(H2,1))+50*E2)-(100*E2),-E2*100)))</f>
        <v/>
      </c>
      <c r="H2" t="str">
        <f ca="1">IF(E2="","",OFFSET([2]PGA!$AL$1,MATCH(A2,[2]PGA!$E$1:$E$500,0)-1,0))</f>
        <v/>
      </c>
    </row>
    <row r="3" spans="1:8" x14ac:dyDescent="0.35">
      <c r="A3" t="s">
        <v>25</v>
      </c>
      <c r="B3" s="14" t="s">
        <v>231</v>
      </c>
      <c r="C3">
        <v>66</v>
      </c>
      <c r="D3">
        <v>51</v>
      </c>
      <c r="E3" s="16" t="s">
        <v>5</v>
      </c>
      <c r="F3">
        <f ca="1">IFERROR(IF(A3="","",OFFSET(Results!$Z$1,MATCH(A3,Results!$A:$A,0)-1,0)),"")</f>
        <v>59</v>
      </c>
      <c r="G3" s="6" t="str">
        <f t="shared" ca="1" si="0"/>
        <v/>
      </c>
      <c r="H3" t="str">
        <f ca="1">IF(E3="","",OFFSET([2]PGA!$AL$1,MATCH(A3,[2]PGA!$E$1:$E$500,0)-1,0))</f>
        <v/>
      </c>
    </row>
    <row r="4" spans="1:8" x14ac:dyDescent="0.35">
      <c r="A4" t="s">
        <v>27</v>
      </c>
      <c r="B4" s="14" t="s">
        <v>232</v>
      </c>
      <c r="C4">
        <v>156</v>
      </c>
      <c r="D4">
        <v>111</v>
      </c>
      <c r="E4" s="16" t="s">
        <v>5</v>
      </c>
      <c r="F4">
        <f ca="1">IFERROR(IF(A4="","",OFFSET(Results!$Z$1,MATCH(A4,Results!$A:$A,0)-1,0)),"")</f>
        <v>92</v>
      </c>
      <c r="G4" s="6" t="str">
        <f t="shared" ca="1" si="0"/>
        <v/>
      </c>
      <c r="H4" t="str">
        <f ca="1">IF(E4="","",OFFSET([2]PGA!$AL$1,MATCH(A4,[2]PGA!$E$1:$E$500,0)-1,0))</f>
        <v/>
      </c>
    </row>
    <row r="5" spans="1:8" x14ac:dyDescent="0.35">
      <c r="A5" t="s">
        <v>29</v>
      </c>
      <c r="B5" s="14" t="s">
        <v>233</v>
      </c>
      <c r="C5">
        <v>68</v>
      </c>
      <c r="D5">
        <v>56</v>
      </c>
      <c r="E5" s="16" t="s">
        <v>5</v>
      </c>
      <c r="F5">
        <f ca="1">IFERROR(IF(A5="","",OFFSET(Results!$Z$1,MATCH(A5,Results!$A:$A,0)-1,0)),"")</f>
        <v>29</v>
      </c>
      <c r="G5" s="6" t="str">
        <f t="shared" ca="1" si="0"/>
        <v/>
      </c>
      <c r="H5" t="str">
        <f ca="1">IF(E5="","",OFFSET([2]PGA!$AL$1,MATCH(A5,[2]PGA!$E$1:$E$500,0)-1,0))</f>
        <v/>
      </c>
    </row>
    <row r="6" spans="1:8" x14ac:dyDescent="0.35">
      <c r="A6" t="s">
        <v>31</v>
      </c>
      <c r="B6" s="14" t="s">
        <v>34</v>
      </c>
      <c r="C6">
        <v>256</v>
      </c>
      <c r="D6">
        <v>126</v>
      </c>
      <c r="E6" s="16" t="s">
        <v>5</v>
      </c>
      <c r="F6">
        <f ca="1">IFERROR(IF(A6="","",OFFSET(Results!$Z$1,MATCH(A6,Results!$A:$A,0)-1,0)),"")</f>
        <v>10</v>
      </c>
      <c r="G6" s="6" t="str">
        <f t="shared" ca="1" si="0"/>
        <v/>
      </c>
      <c r="H6" t="str">
        <f ca="1">IF(E6="","",OFFSET([2]PGA!$AL$1,MATCH(A6,[2]PGA!$E$1:$E$500,0)-1,0))</f>
        <v/>
      </c>
    </row>
    <row r="7" spans="1:8" x14ac:dyDescent="0.35">
      <c r="A7" t="s">
        <v>33</v>
      </c>
      <c r="B7" s="14" t="s">
        <v>60</v>
      </c>
      <c r="C7">
        <v>208</v>
      </c>
      <c r="D7">
        <v>111</v>
      </c>
      <c r="E7" s="16" t="s">
        <v>5</v>
      </c>
      <c r="F7">
        <f ca="1">IFERROR(IF(A7="","",OFFSET(Results!$Z$1,MATCH(A7,Results!$A:$A,0)-1,0)),"")</f>
        <v>7</v>
      </c>
      <c r="G7" s="6" t="str">
        <f t="shared" ca="1" si="0"/>
        <v/>
      </c>
      <c r="H7" t="str">
        <f ca="1">IF(E7="","",OFFSET([2]PGA!$AL$1,MATCH(A7,[2]PGA!$E$1:$E$500,0)-1,0))</f>
        <v/>
      </c>
    </row>
    <row r="8" spans="1:8" x14ac:dyDescent="0.35">
      <c r="A8" t="s">
        <v>35</v>
      </c>
      <c r="B8" s="14" t="s">
        <v>36</v>
      </c>
      <c r="C8">
        <v>152</v>
      </c>
      <c r="D8">
        <v>126</v>
      </c>
      <c r="E8" s="16" t="s">
        <v>5</v>
      </c>
      <c r="F8">
        <f ca="1">IFERROR(IF(A8="","",OFFSET(Results!$Z$1,MATCH(A8,Results!$A:$A,0)-1,0)),"")</f>
        <v>41</v>
      </c>
      <c r="G8" s="6" t="str">
        <f t="shared" ca="1" si="0"/>
        <v/>
      </c>
      <c r="H8" t="str">
        <f ca="1">IF(E8="","",OFFSET([2]PGA!$AL$1,MATCH(A8,[2]PGA!$E$1:$E$500,0)-1,0))</f>
        <v/>
      </c>
    </row>
    <row r="9" spans="1:8" x14ac:dyDescent="0.35">
      <c r="A9" t="s">
        <v>37</v>
      </c>
      <c r="B9" s="14" t="s">
        <v>234</v>
      </c>
      <c r="C9">
        <v>227</v>
      </c>
      <c r="D9">
        <v>126</v>
      </c>
      <c r="E9" s="16" t="s">
        <v>5</v>
      </c>
      <c r="F9">
        <f ca="1">IFERROR(IF(A9="","",OFFSET(Results!$Z$1,MATCH(A9,Results!$A:$A,0)-1,0)),"")</f>
        <v>59</v>
      </c>
      <c r="G9" s="6" t="str">
        <f t="shared" ca="1" si="0"/>
        <v/>
      </c>
      <c r="H9" t="str">
        <f ca="1">IF(E9="","",OFFSET([2]PGA!$AL$1,MATCH(A9,[2]PGA!$E$1:$E$500,0)-1,0))</f>
        <v/>
      </c>
    </row>
    <row r="10" spans="1:8" x14ac:dyDescent="0.35">
      <c r="A10" t="s">
        <v>39</v>
      </c>
      <c r="B10" s="14" t="s">
        <v>235</v>
      </c>
      <c r="C10">
        <v>88</v>
      </c>
      <c r="D10">
        <v>71</v>
      </c>
      <c r="E10" s="16" t="s">
        <v>5</v>
      </c>
      <c r="F10">
        <f ca="1">IFERROR(IF(A10="","",OFFSET(Results!$Z$1,MATCH(A10,Results!$A:$A,0)-1,0)),"")</f>
        <v>7</v>
      </c>
      <c r="G10" s="6" t="str">
        <f t="shared" ca="1" si="0"/>
        <v/>
      </c>
      <c r="H10" t="str">
        <f ca="1">IF(E10="","",OFFSET([2]PGA!$AL$1,MATCH(A10,[2]PGA!$E$1:$E$500,0)-1,0))</f>
        <v/>
      </c>
    </row>
    <row r="11" spans="1:8" x14ac:dyDescent="0.35">
      <c r="A11" t="s">
        <v>41</v>
      </c>
      <c r="B11" s="14" t="s">
        <v>236</v>
      </c>
      <c r="C11">
        <v>909</v>
      </c>
      <c r="D11">
        <v>601</v>
      </c>
      <c r="E11" s="16" t="s">
        <v>5</v>
      </c>
      <c r="F11">
        <f ca="1">IFERROR(IF(A11="","",OFFSET(Results!$Z$1,MATCH(A11,Results!$A:$A,0)-1,0)),"")</f>
        <v>120</v>
      </c>
      <c r="G11" s="6" t="str">
        <f t="shared" ca="1" si="0"/>
        <v/>
      </c>
      <c r="H11" t="str">
        <f ca="1">IF(E11="","",OFFSET([2]PGA!$AL$1,MATCH(A11,[2]PGA!$E$1:$E$500,0)-1,0))</f>
        <v/>
      </c>
    </row>
    <row r="12" spans="1:8" x14ac:dyDescent="0.35">
      <c r="A12" t="s">
        <v>43</v>
      </c>
      <c r="B12" s="14" t="s">
        <v>237</v>
      </c>
      <c r="C12">
        <v>96</v>
      </c>
      <c r="D12">
        <v>81</v>
      </c>
      <c r="E12" s="16" t="s">
        <v>5</v>
      </c>
      <c r="F12">
        <f ca="1">IFERROR(IF(A12="","",OFFSET(Results!$Z$1,MATCH(A12,Results!$A:$A,0)-1,0)),"")</f>
        <v>29</v>
      </c>
      <c r="G12" s="6" t="str">
        <f t="shared" ca="1" si="0"/>
        <v/>
      </c>
      <c r="H12" t="str">
        <f ca="1">IF(E12="","",OFFSET([2]PGA!$AL$1,MATCH(A12,[2]PGA!$E$1:$E$500,0)-1,0))</f>
        <v/>
      </c>
    </row>
    <row r="13" spans="1:8" x14ac:dyDescent="0.35">
      <c r="A13" t="s">
        <v>45</v>
      </c>
      <c r="B13" s="14" t="s">
        <v>238</v>
      </c>
      <c r="C13">
        <v>270</v>
      </c>
      <c r="D13">
        <v>151</v>
      </c>
      <c r="E13" s="16" t="s">
        <v>5</v>
      </c>
      <c r="F13">
        <f ca="1">IFERROR(IF(A13="","",OFFSET(Results!$Z$1,MATCH(A13,Results!$A:$A,0)-1,0)),"")</f>
        <v>92</v>
      </c>
      <c r="G13" s="6" t="str">
        <f t="shared" ca="1" si="0"/>
        <v/>
      </c>
      <c r="H13" t="str">
        <f ca="1">IF(E13="","",OFFSET([2]PGA!$AL$1,MATCH(A13,[2]PGA!$E$1:$E$500,0)-1,0))</f>
        <v/>
      </c>
    </row>
    <row r="14" spans="1:8" x14ac:dyDescent="0.35">
      <c r="A14" t="s">
        <v>47</v>
      </c>
      <c r="B14" s="14" t="s">
        <v>239</v>
      </c>
      <c r="C14">
        <v>179</v>
      </c>
      <c r="D14">
        <v>111</v>
      </c>
      <c r="E14" s="16" t="s">
        <v>5</v>
      </c>
      <c r="F14">
        <f ca="1">IFERROR(IF(A14="","",OFFSET(Results!$Z$1,MATCH(A14,Results!$A:$A,0)-1,0)),"")</f>
        <v>59</v>
      </c>
      <c r="G14" s="6" t="str">
        <f t="shared" ca="1" si="0"/>
        <v/>
      </c>
      <c r="H14" t="str">
        <f ca="1">IF(E14="","",OFFSET([2]PGA!$AL$1,MATCH(A14,[2]PGA!$E$1:$E$500,0)-1,0))</f>
        <v/>
      </c>
    </row>
    <row r="15" spans="1:8" x14ac:dyDescent="0.35">
      <c r="A15" t="s">
        <v>49</v>
      </c>
      <c r="B15" s="14" t="s">
        <v>240</v>
      </c>
      <c r="C15">
        <v>49</v>
      </c>
      <c r="D15">
        <v>36</v>
      </c>
      <c r="E15" s="16" t="s">
        <v>5</v>
      </c>
      <c r="F15">
        <f ca="1">IFERROR(IF(A15="","",OFFSET(Results!$Z$1,MATCH(A15,Results!$A:$A,0)-1,0)),"")</f>
        <v>3</v>
      </c>
      <c r="G15" s="6" t="str">
        <f t="shared" ca="1" si="0"/>
        <v/>
      </c>
      <c r="H15" t="str">
        <f ca="1">IF(E15="","",OFFSET([2]PGA!$AL$1,MATCH(A15,[2]PGA!$E$1:$E$500,0)-1,0))</f>
        <v/>
      </c>
    </row>
    <row r="16" spans="1:8" x14ac:dyDescent="0.35">
      <c r="A16" t="s">
        <v>51</v>
      </c>
      <c r="B16" s="14" t="s">
        <v>241</v>
      </c>
      <c r="C16">
        <v>109</v>
      </c>
      <c r="D16">
        <v>86</v>
      </c>
      <c r="E16" s="16" t="s">
        <v>5</v>
      </c>
      <c r="F16">
        <f ca="1">IFERROR(IF(A16="","",OFFSET(Results!$Z$1,MATCH(A16,Results!$A:$A,0)-1,0)),"")</f>
        <v>59</v>
      </c>
      <c r="G16" s="6" t="str">
        <f t="shared" ca="1" si="0"/>
        <v/>
      </c>
      <c r="H16" t="str">
        <f ca="1">IF(E16="","",OFFSET([2]PGA!$AL$1,MATCH(A16,[2]PGA!$E$1:$E$500,0)-1,0))</f>
        <v/>
      </c>
    </row>
    <row r="17" spans="1:8" x14ac:dyDescent="0.35">
      <c r="A17" t="s">
        <v>53</v>
      </c>
      <c r="B17" s="14" t="s">
        <v>114</v>
      </c>
      <c r="C17">
        <v>164</v>
      </c>
      <c r="D17">
        <v>161</v>
      </c>
      <c r="E17" s="16" t="s">
        <v>5</v>
      </c>
      <c r="F17">
        <f ca="1">IFERROR(IF(A17="","",OFFSET(Results!$Z$1,MATCH(A17,Results!$A:$A,0)-1,0)),"")</f>
        <v>108</v>
      </c>
      <c r="G17" s="6" t="str">
        <f t="shared" ca="1" si="0"/>
        <v/>
      </c>
      <c r="H17" t="str">
        <f ca="1">IF(E17="","",OFFSET([2]PGA!$AL$1,MATCH(A17,[2]PGA!$E$1:$E$500,0)-1,0))</f>
        <v/>
      </c>
    </row>
    <row r="18" spans="1:8" x14ac:dyDescent="0.35">
      <c r="A18" t="s">
        <v>55</v>
      </c>
      <c r="B18" s="14" t="s">
        <v>242</v>
      </c>
      <c r="C18">
        <v>91</v>
      </c>
      <c r="D18">
        <v>71</v>
      </c>
      <c r="E18" s="16" t="s">
        <v>5</v>
      </c>
      <c r="F18">
        <f ca="1">IFERROR(IF(A18="","",OFFSET(Results!$Z$1,MATCH(A18,Results!$A:$A,0)-1,0)),"")</f>
        <v>41</v>
      </c>
      <c r="G18" s="6" t="str">
        <f t="shared" ca="1" si="0"/>
        <v/>
      </c>
      <c r="H18" t="str">
        <f ca="1">IF(E18="","",OFFSET([2]PGA!$AL$1,MATCH(A18,[2]PGA!$E$1:$E$500,0)-1,0))</f>
        <v/>
      </c>
    </row>
    <row r="19" spans="1:8" x14ac:dyDescent="0.35">
      <c r="A19" t="s">
        <v>57</v>
      </c>
      <c r="B19" s="14" t="s">
        <v>243</v>
      </c>
      <c r="C19">
        <v>128</v>
      </c>
      <c r="D19">
        <v>141</v>
      </c>
      <c r="E19" s="16" t="s">
        <v>177</v>
      </c>
      <c r="F19">
        <f ca="1">IFERROR(IF(A19="","",OFFSET(Results!$Z$1,MATCH(A19,Results!$A:$A,0)-1,0)),"")</f>
        <v>17</v>
      </c>
      <c r="G19" s="6">
        <f t="shared" ca="1" si="0"/>
        <v>-0.1</v>
      </c>
      <c r="H19" t="str">
        <f ca="1">IF(E19="","",OFFSET([2]PGA!$AL$1,MATCH(A19,[2]PGA!$E$1:$E$500,0)-1,0))</f>
        <v>Unibet: 140/1, 5pl, 1/4</v>
      </c>
    </row>
    <row r="20" spans="1:8" x14ac:dyDescent="0.35">
      <c r="A20" t="s">
        <v>59</v>
      </c>
      <c r="B20" s="14" t="s">
        <v>196</v>
      </c>
      <c r="C20">
        <v>167</v>
      </c>
      <c r="D20">
        <v>101</v>
      </c>
      <c r="E20" s="16" t="s">
        <v>5</v>
      </c>
      <c r="F20">
        <f ca="1">IFERROR(IF(A20="","",OFFSET(Results!$Z$1,MATCH(A20,Results!$A:$A,0)-1,0)),"")</f>
        <v>92</v>
      </c>
      <c r="G20" s="6" t="str">
        <f t="shared" ca="1" si="0"/>
        <v/>
      </c>
      <c r="H20" t="str">
        <f ca="1">IF(E20="","",OFFSET([2]PGA!$AL$1,MATCH(A20,[2]PGA!$E$1:$E$500,0)-1,0))</f>
        <v/>
      </c>
    </row>
    <row r="21" spans="1:8" x14ac:dyDescent="0.35">
      <c r="A21" t="s">
        <v>61</v>
      </c>
      <c r="B21" s="14" t="s">
        <v>244</v>
      </c>
      <c r="C21">
        <v>200</v>
      </c>
      <c r="D21">
        <v>126</v>
      </c>
      <c r="E21" s="16" t="s">
        <v>5</v>
      </c>
      <c r="F21">
        <f ca="1">IFERROR(IF(A21="","",OFFSET(Results!$Z$1,MATCH(A21,Results!$A:$A,0)-1,0)),"")</f>
        <v>41</v>
      </c>
      <c r="G21" s="6" t="str">
        <f t="shared" ca="1" si="0"/>
        <v/>
      </c>
      <c r="H21" t="str">
        <f ca="1">IF(E21="","",OFFSET([2]PGA!$AL$1,MATCH(A21,[2]PGA!$E$1:$E$500,0)-1,0))</f>
        <v/>
      </c>
    </row>
    <row r="22" spans="1:8" x14ac:dyDescent="0.35">
      <c r="A22" t="s">
        <v>63</v>
      </c>
      <c r="B22" s="14" t="s">
        <v>245</v>
      </c>
      <c r="C22">
        <v>196</v>
      </c>
      <c r="D22">
        <v>141</v>
      </c>
      <c r="E22" s="16" t="s">
        <v>5</v>
      </c>
      <c r="F22">
        <f ca="1">IFERROR(IF(A22="","",OFFSET(Results!$Z$1,MATCH(A22,Results!$A:$A,0)-1,0)),"")</f>
        <v>59</v>
      </c>
      <c r="G22" s="6" t="str">
        <f t="shared" ca="1" si="0"/>
        <v/>
      </c>
      <c r="H22" t="str">
        <f ca="1">IF(E22="","",OFFSET([2]PGA!$AL$1,MATCH(A22,[2]PGA!$E$1:$E$500,0)-1,0))</f>
        <v/>
      </c>
    </row>
    <row r="23" spans="1:8" x14ac:dyDescent="0.35">
      <c r="A23" t="s">
        <v>65</v>
      </c>
      <c r="B23" s="14" t="s">
        <v>246</v>
      </c>
      <c r="C23">
        <v>217</v>
      </c>
      <c r="D23">
        <v>101</v>
      </c>
      <c r="E23" s="16" t="s">
        <v>5</v>
      </c>
      <c r="F23">
        <f ca="1">IFERROR(IF(A23="","",OFFSET(Results!$Z$1,MATCH(A23,Results!$A:$A,0)-1,0)),"")</f>
        <v>108</v>
      </c>
      <c r="G23" s="6" t="str">
        <f t="shared" ca="1" si="0"/>
        <v/>
      </c>
      <c r="H23" t="str">
        <f ca="1">IF(E23="","",OFFSET([2]PGA!$AL$1,MATCH(A23,[2]PGA!$E$1:$E$500,0)-1,0))</f>
        <v/>
      </c>
    </row>
    <row r="24" spans="1:8" x14ac:dyDescent="0.35">
      <c r="A24" t="s">
        <v>66</v>
      </c>
      <c r="B24" s="14" t="s">
        <v>44</v>
      </c>
      <c r="C24">
        <v>133</v>
      </c>
      <c r="D24">
        <v>126</v>
      </c>
      <c r="E24" s="16" t="s">
        <v>5</v>
      </c>
      <c r="F24">
        <f ca="1">IFERROR(IF(A24="","",OFFSET(Results!$Z$1,MATCH(A24,Results!$A:$A,0)-1,0)),"")</f>
        <v>17</v>
      </c>
      <c r="G24" s="6" t="str">
        <f t="shared" ca="1" si="0"/>
        <v/>
      </c>
      <c r="H24" t="str">
        <f ca="1">IF(E24="","",OFFSET([2]PGA!$AL$1,MATCH(A24,[2]PGA!$E$1:$E$500,0)-1,0))</f>
        <v/>
      </c>
    </row>
    <row r="25" spans="1:8" x14ac:dyDescent="0.35">
      <c r="A25" t="s">
        <v>67</v>
      </c>
      <c r="B25" s="14" t="s">
        <v>247</v>
      </c>
      <c r="C25">
        <v>76</v>
      </c>
      <c r="D25">
        <v>67</v>
      </c>
      <c r="E25" s="16" t="s">
        <v>5</v>
      </c>
      <c r="F25">
        <f ca="1">IFERROR(IF(A25="","",OFFSET(Results!$Z$1,MATCH(A25,Results!$A:$A,0)-1,0)),"")</f>
        <v>3</v>
      </c>
      <c r="G25" s="6" t="str">
        <f t="shared" ca="1" si="0"/>
        <v/>
      </c>
      <c r="H25" t="str">
        <f ca="1">IF(E25="","",OFFSET([2]PGA!$AL$1,MATCH(A25,[2]PGA!$E$1:$E$500,0)-1,0))</f>
        <v/>
      </c>
    </row>
    <row r="26" spans="1:8" x14ac:dyDescent="0.35">
      <c r="A26" t="s">
        <v>69</v>
      </c>
      <c r="B26" s="14" t="s">
        <v>68</v>
      </c>
      <c r="C26">
        <v>82</v>
      </c>
      <c r="D26">
        <v>71</v>
      </c>
      <c r="E26" s="16" t="s">
        <v>5</v>
      </c>
      <c r="F26">
        <f ca="1">IFERROR(IF(A26="","",OFFSET(Results!$Z$1,MATCH(A26,Results!$A:$A,0)-1,0)),"")</f>
        <v>59</v>
      </c>
      <c r="G26" s="6" t="str">
        <f t="shared" ca="1" si="0"/>
        <v/>
      </c>
      <c r="H26" t="str">
        <f ca="1">IF(E26="","",OFFSET([2]PGA!$AL$1,MATCH(A26,[2]PGA!$E$1:$E$500,0)-1,0))</f>
        <v/>
      </c>
    </row>
    <row r="27" spans="1:8" x14ac:dyDescent="0.35">
      <c r="A27" t="s">
        <v>71</v>
      </c>
      <c r="B27" s="14" t="s">
        <v>133</v>
      </c>
      <c r="C27">
        <v>263</v>
      </c>
      <c r="D27">
        <v>151</v>
      </c>
      <c r="E27" s="16" t="s">
        <v>5</v>
      </c>
      <c r="F27">
        <f ca="1">IFERROR(IF(A27="","",OFFSET(Results!$Z$1,MATCH(A27,Results!$A:$A,0)-1,0)),"")</f>
        <v>118</v>
      </c>
      <c r="G27" s="6" t="str">
        <f t="shared" ca="1" si="0"/>
        <v/>
      </c>
      <c r="H27" t="str">
        <f ca="1">IF(E27="","",OFFSET([2]PGA!$AL$1,MATCH(A27,[2]PGA!$E$1:$E$500,0)-1,0))</f>
        <v/>
      </c>
    </row>
    <row r="28" spans="1:8" x14ac:dyDescent="0.35">
      <c r="A28" t="s">
        <v>73</v>
      </c>
      <c r="B28" s="14" t="s">
        <v>248</v>
      </c>
      <c r="C28">
        <v>55</v>
      </c>
      <c r="D28">
        <v>36</v>
      </c>
      <c r="E28" s="16" t="s">
        <v>5</v>
      </c>
      <c r="F28">
        <f ca="1">IFERROR(IF(A28="","",OFFSET(Results!$Z$1,MATCH(A28,Results!$A:$A,0)-1,0)),"")</f>
        <v>101</v>
      </c>
      <c r="G28" s="6" t="str">
        <f t="shared" ca="1" si="0"/>
        <v/>
      </c>
      <c r="H28" t="str">
        <f ca="1">IF(E28="","",OFFSET([2]PGA!$AL$1,MATCH(A28,[2]PGA!$E$1:$E$500,0)-1,0))</f>
        <v/>
      </c>
    </row>
    <row r="29" spans="1:8" x14ac:dyDescent="0.35">
      <c r="A29" t="s">
        <v>75</v>
      </c>
      <c r="B29" s="14" t="s">
        <v>249</v>
      </c>
      <c r="C29">
        <v>55</v>
      </c>
      <c r="D29">
        <v>46</v>
      </c>
      <c r="E29" s="16" t="s">
        <v>5</v>
      </c>
      <c r="F29">
        <f ca="1">IFERROR(IF(A29="","",OFFSET(Results!$Z$1,MATCH(A29,Results!$A:$A,0)-1,0)),"")</f>
        <v>80</v>
      </c>
      <c r="G29" s="6" t="str">
        <f t="shared" ca="1" si="0"/>
        <v/>
      </c>
      <c r="H29" t="str">
        <f ca="1">IF(E29="","",OFFSET([2]PGA!$AL$1,MATCH(A29,[2]PGA!$E$1:$E$500,0)-1,0))</f>
        <v/>
      </c>
    </row>
    <row r="30" spans="1:8" x14ac:dyDescent="0.35">
      <c r="A30" t="s">
        <v>77</v>
      </c>
      <c r="B30" s="14" t="s">
        <v>177</v>
      </c>
      <c r="C30">
        <v>1000</v>
      </c>
      <c r="D30">
        <v>601</v>
      </c>
      <c r="E30" s="16" t="s">
        <v>5</v>
      </c>
      <c r="F30">
        <f ca="1">IFERROR(IF(A30="","",OFFSET(Results!$Z$1,MATCH(A30,Results!$A:$A,0)-1,0)),"")</f>
        <v>80</v>
      </c>
      <c r="G30" s="6" t="str">
        <f t="shared" ca="1" si="0"/>
        <v/>
      </c>
      <c r="H30" t="str">
        <f ca="1">IF(E30="","",OFFSET([2]PGA!$AL$1,MATCH(A30,[2]PGA!$E$1:$E$500,0)-1,0))</f>
        <v/>
      </c>
    </row>
    <row r="31" spans="1:8" x14ac:dyDescent="0.35">
      <c r="A31" t="s">
        <v>79</v>
      </c>
      <c r="B31" s="14" t="s">
        <v>241</v>
      </c>
      <c r="C31">
        <v>109</v>
      </c>
      <c r="D31">
        <v>71</v>
      </c>
      <c r="E31" s="16" t="s">
        <v>5</v>
      </c>
      <c r="F31">
        <f ca="1">IFERROR(IF(A31="","",OFFSET(Results!$Z$1,MATCH(A31,Results!$A:$A,0)-1,0)),"")</f>
        <v>17</v>
      </c>
      <c r="G31" s="6" t="str">
        <f t="shared" ca="1" si="0"/>
        <v/>
      </c>
      <c r="H31" t="str">
        <f ca="1">IF(E31="","",OFFSET([2]PGA!$AL$1,MATCH(A31,[2]PGA!$E$1:$E$500,0)-1,0))</f>
        <v/>
      </c>
    </row>
    <row r="32" spans="1:8" x14ac:dyDescent="0.35">
      <c r="A32" t="s">
        <v>81</v>
      </c>
      <c r="B32" s="14" t="s">
        <v>250</v>
      </c>
      <c r="C32">
        <v>105</v>
      </c>
      <c r="D32">
        <v>111</v>
      </c>
      <c r="E32" s="16" t="s">
        <v>5</v>
      </c>
      <c r="F32">
        <f ca="1">IFERROR(IF(A32="","",OFFSET(Results!$Z$1,MATCH(A32,Results!$A:$A,0)-1,0)),"")</f>
        <v>80</v>
      </c>
      <c r="G32" s="6" t="str">
        <f t="shared" ca="1" si="0"/>
        <v/>
      </c>
      <c r="H32" t="str">
        <f ca="1">IF(E32="","",OFFSET([2]PGA!$AL$1,MATCH(A32,[2]PGA!$E$1:$E$500,0)-1,0))</f>
        <v/>
      </c>
    </row>
    <row r="33" spans="1:8" x14ac:dyDescent="0.35">
      <c r="A33" t="s">
        <v>82</v>
      </c>
      <c r="B33" s="14" t="s">
        <v>48</v>
      </c>
      <c r="C33">
        <v>238</v>
      </c>
      <c r="D33">
        <v>251</v>
      </c>
      <c r="E33" s="16" t="s">
        <v>5</v>
      </c>
      <c r="F33">
        <f ca="1">IFERROR(IF(A33="","",OFFSET(Results!$Z$1,MATCH(A33,Results!$A:$A,0)-1,0)),"")</f>
        <v>29</v>
      </c>
      <c r="G33" s="6" t="str">
        <f t="shared" ca="1" si="0"/>
        <v/>
      </c>
      <c r="H33" t="str">
        <f ca="1">IF(E33="","",OFFSET([2]PGA!$AL$1,MATCH(A33,[2]PGA!$E$1:$E$500,0)-1,0))</f>
        <v/>
      </c>
    </row>
    <row r="34" spans="1:8" x14ac:dyDescent="0.35">
      <c r="A34" t="s">
        <v>84</v>
      </c>
      <c r="B34" s="14" t="s">
        <v>251</v>
      </c>
      <c r="C34">
        <v>213</v>
      </c>
      <c r="D34">
        <v>126</v>
      </c>
      <c r="E34" s="16" t="s">
        <v>5</v>
      </c>
      <c r="F34">
        <f ca="1">IFERROR(IF(A34="","",OFFSET(Results!$Z$1,MATCH(A34,Results!$A:$A,0)-1,0)),"")</f>
        <v>17</v>
      </c>
      <c r="G34" s="6" t="str">
        <f t="shared" ref="G34:G65" ca="1" si="1">IF(OR(E34="",F34=""),"",IF(F34=1,(IF(COUNTIFS(F:F,"&lt;="&amp;F34)&lt;=1,1,(1-COUNTIFS(F:F,"&lt;"&amp;F34))/COUNTIFS(F:F,F34)))*50*E34*(1+VALUE(MID(H34,FIND(": ",H34)+2,FIND("/",H34)-FIND(":",H34)-2))-1)+50*E34*(1+VALUE(MID(H34,FIND(": ",H34)+2,FIND("/",H34)-FIND(":",H34)-2))-1)/VALUE(RIGHT(H34,1)),IF(F34&lt;=VALUE(MID(H34,FIND(", ",H34)+2,1)),(IF(COUNTIFS(F:F,"&lt;="&amp;F34)&lt;=VALUE(MID(H34,FIND(", ",H34)+2,1)),1,(VALUE(MID(H34,FIND(", ",H34)+2,1))-COUNTIFS(F:F,"&lt;"&amp;F34))/COUNTIFS(F:F,F34)))*(50*E34*(1+VALUE(MID(H34,FIND(": ",H34)+2,FIND("/",H34)-FIND(":",H34)-2))-1)/VALUE(RIGHT(H34,1))+50*E34)-(100*E34),-E34*100)))</f>
        <v/>
      </c>
      <c r="H34" t="str">
        <f ca="1">IF(E34="","",OFFSET([2]PGA!$AL$1,MATCH(A34,[2]PGA!$E$1:$E$500,0)-1,0))</f>
        <v/>
      </c>
    </row>
    <row r="35" spans="1:8" x14ac:dyDescent="0.35">
      <c r="A35" t="s">
        <v>85</v>
      </c>
      <c r="B35" s="14" t="s">
        <v>133</v>
      </c>
      <c r="C35">
        <v>263</v>
      </c>
      <c r="D35">
        <v>151</v>
      </c>
      <c r="E35" s="16" t="s">
        <v>5</v>
      </c>
      <c r="F35">
        <f ca="1">IFERROR(IF(A35="","",OFFSET(Results!$Z$1,MATCH(A35,Results!$A:$A,0)-1,0)),"")</f>
        <v>80</v>
      </c>
      <c r="G35" s="6" t="str">
        <f t="shared" ca="1" si="1"/>
        <v/>
      </c>
      <c r="H35" t="str">
        <f ca="1">IF(E35="","",OFFSET([2]PGA!$AL$1,MATCH(A35,[2]PGA!$E$1:$E$500,0)-1,0))</f>
        <v/>
      </c>
    </row>
    <row r="36" spans="1:8" x14ac:dyDescent="0.35">
      <c r="A36" t="s">
        <v>86</v>
      </c>
      <c r="B36" s="14" t="s">
        <v>97</v>
      </c>
      <c r="C36">
        <v>303</v>
      </c>
      <c r="D36">
        <v>151</v>
      </c>
      <c r="E36" s="16" t="s">
        <v>5</v>
      </c>
      <c r="F36">
        <f ca="1">IFERROR(IF(A36="","",OFFSET(Results!$Z$1,MATCH(A36,Results!$A:$A,0)-1,0)),"")</f>
        <v>29</v>
      </c>
      <c r="G36" s="6" t="str">
        <f t="shared" ca="1" si="1"/>
        <v/>
      </c>
      <c r="H36" t="str">
        <f ca="1">IF(E36="","",OFFSET([2]PGA!$AL$1,MATCH(A36,[2]PGA!$E$1:$E$500,0)-1,0))</f>
        <v/>
      </c>
    </row>
    <row r="37" spans="1:8" x14ac:dyDescent="0.35">
      <c r="A37" t="s">
        <v>87</v>
      </c>
      <c r="B37" s="14" t="s">
        <v>26</v>
      </c>
      <c r="C37">
        <v>61</v>
      </c>
      <c r="D37">
        <v>56</v>
      </c>
      <c r="E37" s="16" t="s">
        <v>5</v>
      </c>
      <c r="F37">
        <f ca="1">IFERROR(IF(A37="","",OFFSET(Results!$Z$1,MATCH(A37,Results!$A:$A,0)-1,0)),"")</f>
        <v>10</v>
      </c>
      <c r="G37" s="6" t="str">
        <f t="shared" ca="1" si="1"/>
        <v/>
      </c>
      <c r="H37" t="str">
        <f ca="1">IF(E37="","",OFFSET([2]PGA!$AL$1,MATCH(A37,[2]PGA!$E$1:$E$500,0)-1,0))</f>
        <v/>
      </c>
    </row>
    <row r="38" spans="1:8" x14ac:dyDescent="0.35">
      <c r="A38" t="s">
        <v>89</v>
      </c>
      <c r="B38" s="14" t="s">
        <v>99</v>
      </c>
      <c r="C38">
        <v>118</v>
      </c>
      <c r="D38">
        <v>101</v>
      </c>
      <c r="E38" s="16" t="s">
        <v>5</v>
      </c>
      <c r="F38">
        <f ca="1">IFERROR(IF(A38="","",OFFSET(Results!$Z$1,MATCH(A38,Results!$A:$A,0)-1,0)),"")</f>
        <v>59</v>
      </c>
      <c r="G38" s="6" t="str">
        <f t="shared" ca="1" si="1"/>
        <v/>
      </c>
      <c r="H38" t="str">
        <f ca="1">IF(E38="","",OFFSET([2]PGA!$AL$1,MATCH(A38,[2]PGA!$E$1:$E$500,0)-1,0))</f>
        <v/>
      </c>
    </row>
    <row r="39" spans="1:8" x14ac:dyDescent="0.35">
      <c r="A39" t="s">
        <v>91</v>
      </c>
      <c r="B39" s="14" t="s">
        <v>226</v>
      </c>
      <c r="C39">
        <v>233</v>
      </c>
      <c r="D39">
        <v>141</v>
      </c>
      <c r="E39" s="16" t="s">
        <v>5</v>
      </c>
      <c r="F39">
        <f ca="1">IFERROR(IF(A39="","",OFFSET(Results!$Z$1,MATCH(A39,Results!$A:$A,0)-1,0)),"")</f>
        <v>59</v>
      </c>
      <c r="G39" s="6" t="str">
        <f t="shared" ca="1" si="1"/>
        <v/>
      </c>
      <c r="H39" t="str">
        <f ca="1">IF(E39="","",OFFSET([2]PGA!$AL$1,MATCH(A39,[2]PGA!$E$1:$E$500,0)-1,0))</f>
        <v/>
      </c>
    </row>
    <row r="40" spans="1:8" x14ac:dyDescent="0.35">
      <c r="A40" t="s">
        <v>92</v>
      </c>
      <c r="B40" s="14" t="s">
        <v>252</v>
      </c>
      <c r="C40">
        <v>89</v>
      </c>
      <c r="D40">
        <v>76</v>
      </c>
      <c r="E40" s="16" t="s">
        <v>5</v>
      </c>
      <c r="F40">
        <f ca="1">IFERROR(IF(A40="","",OFFSET(Results!$Z$1,MATCH(A40,Results!$A:$A,0)-1,0)),"")</f>
        <v>17</v>
      </c>
      <c r="G40" s="6" t="str">
        <f t="shared" ca="1" si="1"/>
        <v/>
      </c>
      <c r="H40" t="str">
        <f ca="1">IF(E40="","",OFFSET([2]PGA!$AL$1,MATCH(A40,[2]PGA!$E$1:$E$500,0)-1,0))</f>
        <v/>
      </c>
    </row>
    <row r="41" spans="1:8" x14ac:dyDescent="0.35">
      <c r="A41" t="s">
        <v>93</v>
      </c>
      <c r="B41" s="14" t="s">
        <v>253</v>
      </c>
      <c r="C41">
        <v>294</v>
      </c>
      <c r="D41">
        <v>151</v>
      </c>
      <c r="E41" s="16" t="s">
        <v>5</v>
      </c>
      <c r="F41">
        <f ca="1">IFERROR(IF(A41="","",OFFSET(Results!$Z$1,MATCH(A41,Results!$A:$A,0)-1,0)),"")</f>
        <v>101</v>
      </c>
      <c r="G41" s="6" t="str">
        <f t="shared" ca="1" si="1"/>
        <v/>
      </c>
      <c r="H41" t="str">
        <f ca="1">IF(E41="","",OFFSET([2]PGA!$AL$1,MATCH(A41,[2]PGA!$E$1:$E$500,0)-1,0))</f>
        <v/>
      </c>
    </row>
    <row r="42" spans="1:8" x14ac:dyDescent="0.35">
      <c r="A42" t="s">
        <v>94</v>
      </c>
      <c r="B42" s="14" t="s">
        <v>144</v>
      </c>
      <c r="C42">
        <v>125</v>
      </c>
      <c r="D42">
        <v>71</v>
      </c>
      <c r="E42" s="16" t="s">
        <v>5</v>
      </c>
      <c r="F42">
        <f ca="1">IFERROR(IF(A42="","",OFFSET(Results!$Z$1,MATCH(A42,Results!$A:$A,0)-1,0)),"")</f>
        <v>29</v>
      </c>
      <c r="G42" s="6" t="str">
        <f t="shared" ca="1" si="1"/>
        <v/>
      </c>
      <c r="H42" t="str">
        <f ca="1">IF(E42="","",OFFSET([2]PGA!$AL$1,MATCH(A42,[2]PGA!$E$1:$E$500,0)-1,0))</f>
        <v/>
      </c>
    </row>
    <row r="43" spans="1:8" x14ac:dyDescent="0.35">
      <c r="A43" t="s">
        <v>96</v>
      </c>
      <c r="B43" s="14" t="s">
        <v>254</v>
      </c>
      <c r="C43">
        <v>135</v>
      </c>
      <c r="D43">
        <v>126</v>
      </c>
      <c r="E43" s="16" t="s">
        <v>5</v>
      </c>
      <c r="F43">
        <f ca="1">IFERROR(IF(A43="","",OFFSET(Results!$Z$1,MATCH(A43,Results!$A:$A,0)-1,0)),"")</f>
        <v>41</v>
      </c>
      <c r="G43" s="6" t="str">
        <f t="shared" ca="1" si="1"/>
        <v/>
      </c>
      <c r="H43" t="str">
        <f ca="1">IF(E43="","",OFFSET([2]PGA!$AL$1,MATCH(A43,[2]PGA!$E$1:$E$500,0)-1,0))</f>
        <v/>
      </c>
    </row>
    <row r="44" spans="1:8" x14ac:dyDescent="0.35">
      <c r="A44" t="s">
        <v>98</v>
      </c>
      <c r="B44" s="14" t="s">
        <v>242</v>
      </c>
      <c r="C44">
        <v>91</v>
      </c>
      <c r="D44">
        <v>81</v>
      </c>
      <c r="E44" s="16" t="s">
        <v>5</v>
      </c>
      <c r="F44">
        <f ca="1">IFERROR(IF(A44="","",OFFSET(Results!$Z$1,MATCH(A44,Results!$A:$A,0)-1,0)),"")</f>
        <v>80</v>
      </c>
      <c r="G44" s="6" t="str">
        <f t="shared" ca="1" si="1"/>
        <v/>
      </c>
      <c r="H44" t="str">
        <f ca="1">IF(E44="","",OFFSET([2]PGA!$AL$1,MATCH(A44,[2]PGA!$E$1:$E$500,0)-1,0))</f>
        <v/>
      </c>
    </row>
    <row r="45" spans="1:8" x14ac:dyDescent="0.35">
      <c r="A45" t="s">
        <v>100</v>
      </c>
      <c r="B45" s="14" t="s">
        <v>175</v>
      </c>
      <c r="C45">
        <v>286</v>
      </c>
      <c r="D45">
        <v>226</v>
      </c>
      <c r="E45" s="16" t="s">
        <v>5</v>
      </c>
      <c r="F45">
        <f ca="1">IFERROR(IF(A45="","",OFFSET(Results!$Z$1,MATCH(A45,Results!$A:$A,0)-1,0)),"")</f>
        <v>104</v>
      </c>
      <c r="G45" s="6" t="str">
        <f t="shared" ca="1" si="1"/>
        <v/>
      </c>
      <c r="H45" t="str">
        <f ca="1">IF(E45="","",OFFSET([2]PGA!$AL$1,MATCH(A45,[2]PGA!$E$1:$E$500,0)-1,0))</f>
        <v/>
      </c>
    </row>
    <row r="46" spans="1:8" x14ac:dyDescent="0.35">
      <c r="A46" t="s">
        <v>102</v>
      </c>
      <c r="B46" s="14" t="s">
        <v>255</v>
      </c>
      <c r="C46">
        <v>278</v>
      </c>
      <c r="D46">
        <v>151</v>
      </c>
      <c r="E46" s="16" t="s">
        <v>5</v>
      </c>
      <c r="F46">
        <f ca="1">IFERROR(IF(A46="","",OFFSET(Results!$Z$1,MATCH(A46,Results!$A:$A,0)-1,0)),"")</f>
        <v>92</v>
      </c>
      <c r="G46" s="6" t="str">
        <f t="shared" ca="1" si="1"/>
        <v/>
      </c>
      <c r="H46" t="str">
        <f ca="1">IF(E46="","",OFFSET([2]PGA!$AL$1,MATCH(A46,[2]PGA!$E$1:$E$500,0)-1,0))</f>
        <v/>
      </c>
    </row>
    <row r="47" spans="1:8" x14ac:dyDescent="0.35">
      <c r="A47" t="s">
        <v>104</v>
      </c>
      <c r="B47" s="14" t="s">
        <v>241</v>
      </c>
      <c r="C47">
        <v>109</v>
      </c>
      <c r="D47">
        <v>71</v>
      </c>
      <c r="E47" s="16" t="s">
        <v>5</v>
      </c>
      <c r="F47">
        <f ca="1">IFERROR(IF(A47="","",OFFSET(Results!$Z$1,MATCH(A47,Results!$A:$A,0)-1,0)),"")</f>
        <v>17</v>
      </c>
      <c r="G47" s="6" t="str">
        <f t="shared" ca="1" si="1"/>
        <v/>
      </c>
      <c r="H47" t="str">
        <f ca="1">IF(E47="","",OFFSET([2]PGA!$AL$1,MATCH(A47,[2]PGA!$E$1:$E$500,0)-1,0))</f>
        <v/>
      </c>
    </row>
    <row r="48" spans="1:8" x14ac:dyDescent="0.35">
      <c r="A48" t="s">
        <v>106</v>
      </c>
      <c r="B48" s="14" t="s">
        <v>256</v>
      </c>
      <c r="C48">
        <v>68</v>
      </c>
      <c r="D48">
        <v>51</v>
      </c>
      <c r="E48" s="16" t="s">
        <v>5</v>
      </c>
      <c r="F48">
        <f ca="1">IFERROR(IF(A48="","",OFFSET(Results!$Z$1,MATCH(A48,Results!$A:$A,0)-1,0)),"")</f>
        <v>10</v>
      </c>
      <c r="G48" s="6" t="str">
        <f t="shared" ca="1" si="1"/>
        <v/>
      </c>
      <c r="H48" t="str">
        <f ca="1">IF(E48="","",OFFSET([2]PGA!$AL$1,MATCH(A48,[2]PGA!$E$1:$E$500,0)-1,0))</f>
        <v/>
      </c>
    </row>
    <row r="49" spans="1:8" x14ac:dyDescent="0.35">
      <c r="A49" t="s">
        <v>108</v>
      </c>
      <c r="B49" s="14" t="s">
        <v>257</v>
      </c>
      <c r="C49">
        <v>68</v>
      </c>
      <c r="D49">
        <v>41</v>
      </c>
      <c r="E49" s="16" t="s">
        <v>5</v>
      </c>
      <c r="F49">
        <f ca="1">IFERROR(IF(A49="","",OFFSET(Results!$Z$1,MATCH(A49,Results!$A:$A,0)-1,0)),"")</f>
        <v>59</v>
      </c>
      <c r="G49" s="6" t="str">
        <f t="shared" ca="1" si="1"/>
        <v/>
      </c>
      <c r="H49" t="str">
        <f ca="1">IF(E49="","",OFFSET([2]PGA!$AL$1,MATCH(A49,[2]PGA!$E$1:$E$500,0)-1,0))</f>
        <v/>
      </c>
    </row>
    <row r="50" spans="1:8" x14ac:dyDescent="0.35">
      <c r="A50" t="s">
        <v>110</v>
      </c>
      <c r="B50" s="14" t="s">
        <v>251</v>
      </c>
      <c r="C50">
        <v>213</v>
      </c>
      <c r="D50">
        <v>151</v>
      </c>
      <c r="E50" s="16" t="s">
        <v>5</v>
      </c>
      <c r="F50">
        <f ca="1">IFERROR(IF(A50="","",OFFSET(Results!$Z$1,MATCH(A50,Results!$A:$A,0)-1,0)),"")</f>
        <v>104</v>
      </c>
      <c r="G50" s="6" t="str">
        <f t="shared" ca="1" si="1"/>
        <v/>
      </c>
      <c r="H50" t="str">
        <f ca="1">IF(E50="","",OFFSET([2]PGA!$AL$1,MATCH(A50,[2]PGA!$E$1:$E$500,0)-1,0))</f>
        <v/>
      </c>
    </row>
    <row r="51" spans="1:8" x14ac:dyDescent="0.35">
      <c r="A51" t="s">
        <v>111</v>
      </c>
      <c r="B51" s="14" t="s">
        <v>258</v>
      </c>
      <c r="C51">
        <v>50</v>
      </c>
      <c r="D51">
        <v>34</v>
      </c>
      <c r="E51" s="16" t="s">
        <v>5</v>
      </c>
      <c r="F51">
        <f ca="1">IFERROR(IF(A51="","",OFFSET(Results!$Z$1,MATCH(A51,Results!$A:$A,0)-1,0)),"")</f>
        <v>17</v>
      </c>
      <c r="G51" s="6" t="str">
        <f t="shared" ca="1" si="1"/>
        <v/>
      </c>
      <c r="H51" t="str">
        <f ca="1">IF(E51="","",OFFSET([2]PGA!$AL$1,MATCH(A51,[2]PGA!$E$1:$E$500,0)-1,0))</f>
        <v/>
      </c>
    </row>
    <row r="52" spans="1:8" x14ac:dyDescent="0.35">
      <c r="A52" t="s">
        <v>113</v>
      </c>
      <c r="B52" s="14" t="s">
        <v>99</v>
      </c>
      <c r="C52">
        <v>118</v>
      </c>
      <c r="D52">
        <v>91</v>
      </c>
      <c r="E52" s="16" t="s">
        <v>5</v>
      </c>
      <c r="F52">
        <f ca="1">IFERROR(IF(A52="","",OFFSET(Results!$Z$1,MATCH(A52,Results!$A:$A,0)-1,0)),"")</f>
        <v>59</v>
      </c>
      <c r="G52" s="6" t="str">
        <f t="shared" ca="1" si="1"/>
        <v/>
      </c>
      <c r="H52" t="str">
        <f ca="1">IF(E52="","",OFFSET([2]PGA!$AL$1,MATCH(A52,[2]PGA!$E$1:$E$500,0)-1,0))</f>
        <v/>
      </c>
    </row>
    <row r="53" spans="1:8" x14ac:dyDescent="0.35">
      <c r="A53" t="s">
        <v>115</v>
      </c>
      <c r="B53" s="14" t="s">
        <v>259</v>
      </c>
      <c r="C53">
        <v>123</v>
      </c>
      <c r="D53">
        <v>91</v>
      </c>
      <c r="E53" s="16" t="s">
        <v>5</v>
      </c>
      <c r="F53">
        <f ca="1">IFERROR(IF(A53="","",OFFSET(Results!$Z$1,MATCH(A53,Results!$A:$A,0)-1,0)),"")</f>
        <v>17</v>
      </c>
      <c r="G53" s="6" t="str">
        <f t="shared" ca="1" si="1"/>
        <v/>
      </c>
      <c r="H53" t="str">
        <f ca="1">IF(E53="","",OFFSET([2]PGA!$AL$1,MATCH(A53,[2]PGA!$E$1:$E$500,0)-1,0))</f>
        <v/>
      </c>
    </row>
    <row r="54" spans="1:8" x14ac:dyDescent="0.35">
      <c r="A54" t="s">
        <v>117</v>
      </c>
      <c r="B54" s="14" t="s">
        <v>28</v>
      </c>
      <c r="C54">
        <v>357</v>
      </c>
      <c r="D54">
        <v>201</v>
      </c>
      <c r="E54" s="16" t="s">
        <v>5</v>
      </c>
      <c r="F54">
        <f ca="1">IFERROR(IF(A54="","",OFFSET(Results!$Z$1,MATCH(A54,Results!$A:$A,0)-1,0)),"")</f>
        <v>108</v>
      </c>
      <c r="G54" s="6" t="str">
        <f t="shared" ca="1" si="1"/>
        <v/>
      </c>
      <c r="H54" t="str">
        <f ca="1">IF(E54="","",OFFSET([2]PGA!$AL$1,MATCH(A54,[2]PGA!$E$1:$E$500,0)-1,0))</f>
        <v/>
      </c>
    </row>
    <row r="55" spans="1:8" x14ac:dyDescent="0.35">
      <c r="A55" t="s">
        <v>119</v>
      </c>
      <c r="B55" s="14" t="s">
        <v>64</v>
      </c>
      <c r="C55">
        <v>345</v>
      </c>
      <c r="D55">
        <v>201</v>
      </c>
      <c r="E55" s="16" t="s">
        <v>5</v>
      </c>
      <c r="F55">
        <f ca="1">IFERROR(IF(A55="","",OFFSET(Results!$Z$1,MATCH(A55,Results!$A:$A,0)-1,0)),"")</f>
        <v>41</v>
      </c>
      <c r="G55" s="6" t="str">
        <f t="shared" ca="1" si="1"/>
        <v/>
      </c>
      <c r="H55" t="str">
        <f ca="1">IF(E55="","",OFFSET([2]PGA!$AL$1,MATCH(A55,[2]PGA!$E$1:$E$500,0)-1,0))</f>
        <v/>
      </c>
    </row>
    <row r="56" spans="1:8" x14ac:dyDescent="0.35">
      <c r="A56" t="s">
        <v>120</v>
      </c>
      <c r="B56" s="14" t="s">
        <v>116</v>
      </c>
      <c r="C56">
        <v>100</v>
      </c>
      <c r="D56">
        <v>91</v>
      </c>
      <c r="E56" s="16" t="s">
        <v>5</v>
      </c>
      <c r="F56">
        <f ca="1">IFERROR(IF(A56="","",OFFSET(Results!$Z$1,MATCH(A56,Results!$A:$A,0)-1,0)),"")</f>
        <v>7</v>
      </c>
      <c r="G56" s="6" t="str">
        <f t="shared" ca="1" si="1"/>
        <v/>
      </c>
      <c r="H56" t="str">
        <f ca="1">IF(E56="","",OFFSET([2]PGA!$AL$1,MATCH(A56,[2]PGA!$E$1:$E$500,0)-1,0))</f>
        <v/>
      </c>
    </row>
    <row r="57" spans="1:8" x14ac:dyDescent="0.35">
      <c r="A57" t="s">
        <v>122</v>
      </c>
      <c r="B57" s="14" t="s">
        <v>205</v>
      </c>
      <c r="C57">
        <v>182</v>
      </c>
      <c r="D57">
        <v>161</v>
      </c>
      <c r="E57" s="16" t="s">
        <v>5</v>
      </c>
      <c r="F57">
        <f ca="1">IFERROR(IF(A57="","",OFFSET(Results!$Z$1,MATCH(A57,Results!$A:$A,0)-1,0)),"")</f>
        <v>3</v>
      </c>
      <c r="G57" s="6" t="str">
        <f t="shared" ca="1" si="1"/>
        <v/>
      </c>
      <c r="H57" t="str">
        <f ca="1">IF(E57="","",OFFSET([2]PGA!$AL$1,MATCH(A57,[2]PGA!$E$1:$E$500,0)-1,0))</f>
        <v/>
      </c>
    </row>
    <row r="58" spans="1:8" x14ac:dyDescent="0.35">
      <c r="A58" t="s">
        <v>124</v>
      </c>
      <c r="B58" s="14" t="s">
        <v>185</v>
      </c>
      <c r="C58">
        <v>114</v>
      </c>
      <c r="D58">
        <v>71</v>
      </c>
      <c r="E58" s="16" t="s">
        <v>5</v>
      </c>
      <c r="F58">
        <f ca="1">IFERROR(IF(A58="","",OFFSET(Results!$Z$1,MATCH(A58,Results!$A:$A,0)-1,0)),"")</f>
        <v>41</v>
      </c>
      <c r="G58" s="6" t="str">
        <f t="shared" ca="1" si="1"/>
        <v/>
      </c>
      <c r="H58" t="str">
        <f ca="1">IF(E58="","",OFFSET([2]PGA!$AL$1,MATCH(A58,[2]PGA!$E$1:$E$500,0)-1,0))</f>
        <v/>
      </c>
    </row>
    <row r="59" spans="1:8" x14ac:dyDescent="0.35">
      <c r="A59" t="s">
        <v>126</v>
      </c>
      <c r="B59" s="14" t="s">
        <v>209</v>
      </c>
      <c r="C59">
        <v>130</v>
      </c>
      <c r="D59">
        <v>111</v>
      </c>
      <c r="E59" s="16" t="s">
        <v>5</v>
      </c>
      <c r="F59">
        <f ca="1">IFERROR(IF(A59="","",OFFSET(Results!$Z$1,MATCH(A59,Results!$A:$A,0)-1,0)),"")</f>
        <v>41</v>
      </c>
      <c r="G59" s="6" t="str">
        <f t="shared" ca="1" si="1"/>
        <v/>
      </c>
      <c r="H59" t="str">
        <f ca="1">IF(E59="","",OFFSET([2]PGA!$AL$1,MATCH(A59,[2]PGA!$E$1:$E$500,0)-1,0))</f>
        <v/>
      </c>
    </row>
    <row r="60" spans="1:8" x14ac:dyDescent="0.35">
      <c r="A60" t="s">
        <v>127</v>
      </c>
      <c r="B60" s="14" t="s">
        <v>260</v>
      </c>
      <c r="C60">
        <v>83</v>
      </c>
      <c r="D60">
        <v>56</v>
      </c>
      <c r="E60" s="16" t="s">
        <v>5</v>
      </c>
      <c r="F60">
        <f ca="1">IFERROR(IF(A60="","",OFFSET(Results!$Z$1,MATCH(A60,Results!$A:$A,0)-1,0)),"")</f>
        <v>41</v>
      </c>
      <c r="G60" s="6" t="str">
        <f t="shared" ca="1" si="1"/>
        <v/>
      </c>
      <c r="H60" t="str">
        <f ca="1">IF(E60="","",OFFSET([2]PGA!$AL$1,MATCH(A60,[2]PGA!$E$1:$E$500,0)-1,0))</f>
        <v/>
      </c>
    </row>
    <row r="61" spans="1:8" x14ac:dyDescent="0.35">
      <c r="A61" t="s">
        <v>129</v>
      </c>
      <c r="B61" s="14" t="s">
        <v>261</v>
      </c>
      <c r="C61">
        <v>250</v>
      </c>
      <c r="D61">
        <v>176</v>
      </c>
      <c r="E61" s="16" t="s">
        <v>5</v>
      </c>
      <c r="F61">
        <f ca="1">IFERROR(IF(A61="","",OFFSET(Results!$Z$1,MATCH(A61,Results!$A:$A,0)-1,0)),"")</f>
        <v>92</v>
      </c>
      <c r="G61" s="6" t="str">
        <f t="shared" ca="1" si="1"/>
        <v/>
      </c>
      <c r="H61" t="str">
        <f ca="1">IF(E61="","",OFFSET([2]PGA!$AL$1,MATCH(A61,[2]PGA!$E$1:$E$500,0)-1,0))</f>
        <v/>
      </c>
    </row>
    <row r="62" spans="1:8" x14ac:dyDescent="0.35">
      <c r="A62" t="s">
        <v>130</v>
      </c>
      <c r="B62" s="14" t="s">
        <v>193</v>
      </c>
      <c r="C62">
        <v>67</v>
      </c>
      <c r="D62">
        <v>51</v>
      </c>
      <c r="E62" s="16" t="s">
        <v>5</v>
      </c>
      <c r="F62">
        <f ca="1">IFERROR(IF(A62="","",OFFSET(Results!$Z$1,MATCH(A62,Results!$A:$A,0)-1,0)),"")</f>
        <v>41</v>
      </c>
      <c r="G62" s="6" t="str">
        <f t="shared" ca="1" si="1"/>
        <v/>
      </c>
      <c r="H62" t="str">
        <f ca="1">IF(E62="","",OFFSET([2]PGA!$AL$1,MATCH(A62,[2]PGA!$E$1:$E$500,0)-1,0))</f>
        <v/>
      </c>
    </row>
    <row r="63" spans="1:8" x14ac:dyDescent="0.35">
      <c r="A63" t="s">
        <v>132</v>
      </c>
      <c r="B63" s="14" t="s">
        <v>205</v>
      </c>
      <c r="C63">
        <v>182</v>
      </c>
      <c r="D63">
        <v>111</v>
      </c>
      <c r="E63" s="16" t="s">
        <v>5</v>
      </c>
      <c r="F63">
        <f ca="1">IFERROR(IF(A63="","",OFFSET(Results!$Z$1,MATCH(A63,Results!$A:$A,0)-1,0)),"")</f>
        <v>92</v>
      </c>
      <c r="G63" s="6" t="str">
        <f t="shared" ca="1" si="1"/>
        <v/>
      </c>
      <c r="H63" t="str">
        <f ca="1">IF(E63="","",OFFSET([2]PGA!$AL$1,MATCH(A63,[2]PGA!$E$1:$E$500,0)-1,0))</f>
        <v/>
      </c>
    </row>
    <row r="64" spans="1:8" x14ac:dyDescent="0.35">
      <c r="A64" t="s">
        <v>134</v>
      </c>
      <c r="B64" s="14" t="s">
        <v>231</v>
      </c>
      <c r="C64">
        <v>66</v>
      </c>
      <c r="D64">
        <v>61</v>
      </c>
      <c r="E64" s="16" t="s">
        <v>5</v>
      </c>
      <c r="F64">
        <f ca="1">IFERROR(IF(A64="","",OFFSET(Results!$Z$1,MATCH(A64,Results!$A:$A,0)-1,0)),"")</f>
        <v>92</v>
      </c>
      <c r="G64" s="6" t="str">
        <f t="shared" ca="1" si="1"/>
        <v/>
      </c>
      <c r="H64" t="str">
        <f ca="1">IF(E64="","",OFFSET([2]PGA!$AL$1,MATCH(A64,[2]PGA!$E$1:$E$500,0)-1,0))</f>
        <v/>
      </c>
    </row>
    <row r="65" spans="1:8" x14ac:dyDescent="0.35">
      <c r="A65" t="s">
        <v>136</v>
      </c>
      <c r="B65" s="14" t="s">
        <v>244</v>
      </c>
      <c r="C65">
        <v>200</v>
      </c>
      <c r="D65">
        <v>161</v>
      </c>
      <c r="E65" s="16" t="s">
        <v>5</v>
      </c>
      <c r="F65">
        <f ca="1">IFERROR(IF(A65="","",OFFSET(Results!$Z$1,MATCH(A65,Results!$A:$A,0)-1,0)),"")</f>
        <v>29</v>
      </c>
      <c r="G65" s="6" t="str">
        <f t="shared" ca="1" si="1"/>
        <v/>
      </c>
      <c r="H65" t="str">
        <f ca="1">IF(E65="","",OFFSET([2]PGA!$AL$1,MATCH(A65,[2]PGA!$E$1:$E$500,0)-1,0))</f>
        <v/>
      </c>
    </row>
    <row r="66" spans="1:8" x14ac:dyDescent="0.35">
      <c r="A66" t="s">
        <v>137</v>
      </c>
      <c r="B66" s="14" t="s">
        <v>259</v>
      </c>
      <c r="C66">
        <v>123</v>
      </c>
      <c r="D66">
        <v>126</v>
      </c>
      <c r="E66" s="16" t="s">
        <v>5</v>
      </c>
      <c r="F66">
        <f ca="1">IFERROR(IF(A66="","",OFFSET(Results!$Z$1,MATCH(A66,Results!$A:$A,0)-1,0)),"")</f>
        <v>1</v>
      </c>
      <c r="G66" s="6" t="str">
        <f t="shared" ref="G66:G97" ca="1" si="2">IF(OR(E66="",F66=""),"",IF(F66=1,(IF(COUNTIFS(F:F,"&lt;="&amp;F66)&lt;=1,1,(1-COUNTIFS(F:F,"&lt;"&amp;F66))/COUNTIFS(F:F,F66)))*50*E66*(1+VALUE(MID(H66,FIND(": ",H66)+2,FIND("/",H66)-FIND(":",H66)-2))-1)+50*E66*(1+VALUE(MID(H66,FIND(": ",H66)+2,FIND("/",H66)-FIND(":",H66)-2))-1)/VALUE(RIGHT(H66,1)),IF(F66&lt;=VALUE(MID(H66,FIND(", ",H66)+2,1)),(IF(COUNTIFS(F:F,"&lt;="&amp;F66)&lt;=VALUE(MID(H66,FIND(", ",H66)+2,1)),1,(VALUE(MID(H66,FIND(", ",H66)+2,1))-COUNTIFS(F:F,"&lt;"&amp;F66))/COUNTIFS(F:F,F66)))*(50*E66*(1+VALUE(MID(H66,FIND(": ",H66)+2,FIND("/",H66)-FIND(":",H66)-2))-1)/VALUE(RIGHT(H66,1))+50*E66)-(100*E66),-E66*100)))</f>
        <v/>
      </c>
      <c r="H66" t="str">
        <f ca="1">IF(E66="","",OFFSET([2]PGA!$AL$1,MATCH(A66,[2]PGA!$E$1:$E$500,0)-1,0))</f>
        <v/>
      </c>
    </row>
    <row r="67" spans="1:8" x14ac:dyDescent="0.35">
      <c r="A67" t="s">
        <v>138</v>
      </c>
      <c r="B67" s="14" t="s">
        <v>163</v>
      </c>
      <c r="C67">
        <v>161</v>
      </c>
      <c r="D67">
        <v>151</v>
      </c>
      <c r="E67" s="16" t="s">
        <v>5</v>
      </c>
      <c r="F67">
        <f ca="1">IFERROR(IF(A67="","",OFFSET(Results!$Z$1,MATCH(A67,Results!$A:$A,0)-1,0)),"")</f>
        <v>59</v>
      </c>
      <c r="G67" s="6" t="str">
        <f t="shared" ca="1" si="2"/>
        <v/>
      </c>
      <c r="H67" t="str">
        <f ca="1">IF(E67="","",OFFSET([2]PGA!$AL$1,MATCH(A67,[2]PGA!$E$1:$E$500,0)-1,0))</f>
        <v/>
      </c>
    </row>
    <row r="68" spans="1:8" x14ac:dyDescent="0.35">
      <c r="A68" t="s">
        <v>139</v>
      </c>
      <c r="B68" s="14" t="s">
        <v>262</v>
      </c>
      <c r="C68">
        <v>80</v>
      </c>
      <c r="D68">
        <v>67</v>
      </c>
      <c r="E68" s="16" t="s">
        <v>5</v>
      </c>
      <c r="F68">
        <f ca="1">IFERROR(IF(A68="","",OFFSET(Results!$Z$1,MATCH(A68,Results!$A:$A,0)-1,0)),"")</f>
        <v>112</v>
      </c>
      <c r="G68" s="6" t="str">
        <f t="shared" ca="1" si="2"/>
        <v/>
      </c>
      <c r="H68" t="str">
        <f ca="1">IF(E68="","",OFFSET([2]PGA!$AL$1,MATCH(A68,[2]PGA!$E$1:$E$500,0)-1,0))</f>
        <v/>
      </c>
    </row>
    <row r="69" spans="1:8" x14ac:dyDescent="0.35">
      <c r="A69" t="s">
        <v>141</v>
      </c>
      <c r="B69" s="14" t="s">
        <v>263</v>
      </c>
      <c r="C69">
        <v>74</v>
      </c>
      <c r="D69">
        <v>51</v>
      </c>
      <c r="E69" s="16" t="s">
        <v>5</v>
      </c>
      <c r="F69">
        <f ca="1">IFERROR(IF(A69="","",OFFSET(Results!$Z$1,MATCH(A69,Results!$A:$A,0)-1,0)),"")</f>
        <v>10</v>
      </c>
      <c r="G69" s="6" t="str">
        <f t="shared" ca="1" si="2"/>
        <v/>
      </c>
      <c r="H69" t="str">
        <f ca="1">IF(E69="","",OFFSET([2]PGA!$AL$1,MATCH(A69,[2]PGA!$E$1:$E$500,0)-1,0))</f>
        <v/>
      </c>
    </row>
    <row r="70" spans="1:8" x14ac:dyDescent="0.35">
      <c r="A70" t="s">
        <v>143</v>
      </c>
      <c r="B70" s="14" t="s">
        <v>254</v>
      </c>
      <c r="C70">
        <v>135</v>
      </c>
      <c r="D70">
        <v>101</v>
      </c>
      <c r="E70" s="16" t="s">
        <v>5</v>
      </c>
      <c r="F70">
        <f ca="1">IFERROR(IF(A70="","",OFFSET(Results!$Z$1,MATCH(A70,Results!$A:$A,0)-1,0)),"")</f>
        <v>80</v>
      </c>
      <c r="G70" s="6" t="str">
        <f t="shared" ca="1" si="2"/>
        <v/>
      </c>
      <c r="H70" t="str">
        <f ca="1">IF(E70="","",OFFSET([2]PGA!$AL$1,MATCH(A70,[2]PGA!$E$1:$E$500,0)-1,0))</f>
        <v/>
      </c>
    </row>
    <row r="71" spans="1:8" x14ac:dyDescent="0.35">
      <c r="A71" t="s">
        <v>145</v>
      </c>
      <c r="B71" s="14" t="s">
        <v>167</v>
      </c>
      <c r="C71">
        <v>189</v>
      </c>
      <c r="D71">
        <v>111</v>
      </c>
      <c r="E71" s="16" t="s">
        <v>5</v>
      </c>
      <c r="F71">
        <f ca="1">IFERROR(IF(A71="","",OFFSET(Results!$Z$1,MATCH(A71,Results!$A:$A,0)-1,0)),"")</f>
        <v>59</v>
      </c>
      <c r="G71" s="6" t="str">
        <f t="shared" ca="1" si="2"/>
        <v/>
      </c>
      <c r="H71" t="str">
        <f ca="1">IF(E71="","",OFFSET([2]PGA!$AL$1,MATCH(A71,[2]PGA!$E$1:$E$500,0)-1,0))</f>
        <v/>
      </c>
    </row>
    <row r="72" spans="1:8" x14ac:dyDescent="0.35">
      <c r="A72" t="s">
        <v>146</v>
      </c>
      <c r="B72" s="14" t="s">
        <v>264</v>
      </c>
      <c r="C72">
        <v>103</v>
      </c>
      <c r="D72">
        <v>91</v>
      </c>
      <c r="E72" s="16" t="s">
        <v>5</v>
      </c>
      <c r="F72">
        <f ca="1">IFERROR(IF(A72="","",OFFSET(Results!$Z$1,MATCH(A72,Results!$A:$A,0)-1,0)),"")</f>
        <v>10</v>
      </c>
      <c r="G72" s="6" t="str">
        <f t="shared" ca="1" si="2"/>
        <v/>
      </c>
      <c r="H72" t="str">
        <f ca="1">IF(E72="","",OFFSET([2]PGA!$AL$1,MATCH(A72,[2]PGA!$E$1:$E$500,0)-1,0))</f>
        <v/>
      </c>
    </row>
    <row r="73" spans="1:8" x14ac:dyDescent="0.35">
      <c r="A73" t="s">
        <v>148</v>
      </c>
      <c r="B73" s="14" t="s">
        <v>32</v>
      </c>
      <c r="C73">
        <v>476</v>
      </c>
      <c r="D73">
        <v>251</v>
      </c>
      <c r="E73" s="16" t="s">
        <v>5</v>
      </c>
      <c r="F73">
        <f ca="1">IFERROR(IF(A73="","",OFFSET(Results!$Z$1,MATCH(A73,Results!$A:$A,0)-1,0)),"")</f>
        <v>104</v>
      </c>
      <c r="G73" s="6" t="str">
        <f t="shared" ca="1" si="2"/>
        <v/>
      </c>
      <c r="H73" t="str">
        <f ca="1">IF(E73="","",OFFSET([2]PGA!$AL$1,MATCH(A73,[2]PGA!$E$1:$E$500,0)-1,0))</f>
        <v/>
      </c>
    </row>
    <row r="74" spans="1:8" x14ac:dyDescent="0.35">
      <c r="A74" t="s">
        <v>150</v>
      </c>
      <c r="B74" s="14" t="s">
        <v>265</v>
      </c>
      <c r="C74">
        <v>172</v>
      </c>
      <c r="D74">
        <v>126</v>
      </c>
      <c r="E74" s="16" t="s">
        <v>5</v>
      </c>
      <c r="F74">
        <f ca="1">IFERROR(IF(A74="","",OFFSET(Results!$Z$1,MATCH(A74,Results!$A:$A,0)-1,0)),"")</f>
        <v>59</v>
      </c>
      <c r="G74" s="6" t="str">
        <f t="shared" ca="1" si="2"/>
        <v/>
      </c>
      <c r="H74" t="str">
        <f ca="1">IF(E74="","",OFFSET([2]PGA!$AL$1,MATCH(A74,[2]PGA!$E$1:$E$500,0)-1,0))</f>
        <v/>
      </c>
    </row>
    <row r="75" spans="1:8" x14ac:dyDescent="0.35">
      <c r="A75" t="s">
        <v>152</v>
      </c>
      <c r="B75" s="14" t="s">
        <v>266</v>
      </c>
      <c r="C75">
        <v>111</v>
      </c>
      <c r="D75">
        <v>67</v>
      </c>
      <c r="E75" s="16" t="s">
        <v>5</v>
      </c>
      <c r="F75">
        <f ca="1">IFERROR(IF(A75="","",OFFSET(Results!$Z$1,MATCH(A75,Results!$A:$A,0)-1,0)),"")</f>
        <v>29</v>
      </c>
      <c r="G75" s="6" t="str">
        <f t="shared" ca="1" si="2"/>
        <v/>
      </c>
      <c r="H75" t="str">
        <f ca="1">IF(E75="","",OFFSET([2]PGA!$AL$1,MATCH(A75,[2]PGA!$E$1:$E$500,0)-1,0))</f>
        <v/>
      </c>
    </row>
    <row r="76" spans="1:8" x14ac:dyDescent="0.35">
      <c r="A76" t="s">
        <v>154</v>
      </c>
      <c r="B76" s="14" t="s">
        <v>114</v>
      </c>
      <c r="C76">
        <v>164</v>
      </c>
      <c r="D76">
        <v>151</v>
      </c>
      <c r="E76" s="16" t="s">
        <v>5</v>
      </c>
      <c r="F76">
        <f ca="1">IFERROR(IF(A76="","",OFFSET(Results!$Z$1,MATCH(A76,Results!$A:$A,0)-1,0)),"")</f>
        <v>41</v>
      </c>
      <c r="G76" s="6" t="str">
        <f t="shared" ca="1" si="2"/>
        <v/>
      </c>
      <c r="H76" t="str">
        <f ca="1">IF(E76="","",OFFSET([2]PGA!$AL$1,MATCH(A76,[2]PGA!$E$1:$E$500,0)-1,0))</f>
        <v/>
      </c>
    </row>
    <row r="77" spans="1:8" x14ac:dyDescent="0.35">
      <c r="A77" t="s">
        <v>156</v>
      </c>
      <c r="B77" s="14" t="s">
        <v>218</v>
      </c>
      <c r="C77">
        <v>95</v>
      </c>
      <c r="D77">
        <v>91</v>
      </c>
      <c r="E77" s="16" t="s">
        <v>5</v>
      </c>
      <c r="F77">
        <f ca="1">IFERROR(IF(A77="","",OFFSET(Results!$Z$1,MATCH(A77,Results!$A:$A,0)-1,0)),"")</f>
        <v>80</v>
      </c>
      <c r="G77" s="6" t="str">
        <f t="shared" ca="1" si="2"/>
        <v/>
      </c>
      <c r="H77" t="str">
        <f ca="1">IF(E77="","",OFFSET([2]PGA!$AL$1,MATCH(A77,[2]PGA!$E$1:$E$500,0)-1,0))</f>
        <v/>
      </c>
    </row>
    <row r="78" spans="1:8" x14ac:dyDescent="0.35">
      <c r="A78" t="s">
        <v>158</v>
      </c>
      <c r="B78" s="14" t="s">
        <v>165</v>
      </c>
      <c r="C78">
        <v>85</v>
      </c>
      <c r="D78">
        <v>61</v>
      </c>
      <c r="E78" s="16" t="s">
        <v>5</v>
      </c>
      <c r="F78">
        <f ca="1">IFERROR(IF(A78="","",OFFSET(Results!$Z$1,MATCH(A78,Results!$A:$A,0)-1,0)),"")</f>
        <v>17</v>
      </c>
      <c r="G78" s="6" t="str">
        <f t="shared" ca="1" si="2"/>
        <v/>
      </c>
      <c r="H78" t="str">
        <f ca="1">IF(E78="","",OFFSET([2]PGA!$AL$1,MATCH(A78,[2]PGA!$E$1:$E$500,0)-1,0))</f>
        <v/>
      </c>
    </row>
    <row r="79" spans="1:8" x14ac:dyDescent="0.35">
      <c r="A79" t="s">
        <v>160</v>
      </c>
      <c r="B79" s="14" t="s">
        <v>99</v>
      </c>
      <c r="C79">
        <v>118</v>
      </c>
      <c r="D79">
        <v>81</v>
      </c>
      <c r="E79" s="16" t="s">
        <v>5</v>
      </c>
      <c r="F79">
        <f ca="1">IFERROR(IF(A79="","",OFFSET(Results!$Z$1,MATCH(A79,Results!$A:$A,0)-1,0)),"")</f>
        <v>41</v>
      </c>
      <c r="G79" s="6" t="str">
        <f t="shared" ca="1" si="2"/>
        <v/>
      </c>
      <c r="H79" t="str">
        <f ca="1">IF(E79="","",OFFSET([2]PGA!$AL$1,MATCH(A79,[2]PGA!$E$1:$E$500,0)-1,0))</f>
        <v/>
      </c>
    </row>
    <row r="80" spans="1:8" x14ac:dyDescent="0.35">
      <c r="A80" t="s">
        <v>162</v>
      </c>
      <c r="B80" s="14" t="s">
        <v>267</v>
      </c>
      <c r="C80">
        <v>137</v>
      </c>
      <c r="D80">
        <v>71</v>
      </c>
      <c r="E80" s="16" t="s">
        <v>5</v>
      </c>
      <c r="F80">
        <f ca="1">IFERROR(IF(A80="","",OFFSET(Results!$Z$1,MATCH(A80,Results!$A:$A,0)-1,0)),"")</f>
        <v>112</v>
      </c>
      <c r="G80" s="6" t="str">
        <f t="shared" ca="1" si="2"/>
        <v/>
      </c>
      <c r="H80" t="str">
        <f ca="1">IF(E80="","",OFFSET([2]PGA!$AL$1,MATCH(A80,[2]PGA!$E$1:$E$500,0)-1,0))</f>
        <v/>
      </c>
    </row>
    <row r="81" spans="1:8" x14ac:dyDescent="0.35">
      <c r="A81" t="s">
        <v>164</v>
      </c>
      <c r="B81" s="14" t="s">
        <v>262</v>
      </c>
      <c r="C81">
        <v>80</v>
      </c>
      <c r="D81">
        <v>67</v>
      </c>
      <c r="E81" s="16" t="s">
        <v>5</v>
      </c>
      <c r="F81">
        <f ca="1">IFERROR(IF(A81="","",OFFSET(Results!$Z$1,MATCH(A81,Results!$A:$A,0)-1,0)),"")</f>
        <v>29</v>
      </c>
      <c r="G81" s="6" t="str">
        <f t="shared" ca="1" si="2"/>
        <v/>
      </c>
      <c r="H81" t="str">
        <f ca="1">IF(E81="","",OFFSET([2]PGA!$AL$1,MATCH(A81,[2]PGA!$E$1:$E$500,0)-1,0))</f>
        <v/>
      </c>
    </row>
    <row r="82" spans="1:8" x14ac:dyDescent="0.35">
      <c r="A82" t="s">
        <v>166</v>
      </c>
      <c r="B82" s="14" t="s">
        <v>196</v>
      </c>
      <c r="C82">
        <v>167</v>
      </c>
      <c r="D82">
        <v>101</v>
      </c>
      <c r="E82" s="16" t="s">
        <v>5</v>
      </c>
      <c r="F82">
        <f ca="1">IFERROR(IF(A82="","",OFFSET(Results!$Z$1,MATCH(A82,Results!$A:$A,0)-1,0)),"")</f>
        <v>118</v>
      </c>
      <c r="G82" s="6" t="str">
        <f t="shared" ca="1" si="2"/>
        <v/>
      </c>
      <c r="H82" t="str">
        <f ca="1">IF(E82="","",OFFSET([2]PGA!$AL$1,MATCH(A82,[2]PGA!$E$1:$E$500,0)-1,0))</f>
        <v/>
      </c>
    </row>
    <row r="83" spans="1:8" x14ac:dyDescent="0.35">
      <c r="A83" t="s">
        <v>168</v>
      </c>
      <c r="B83" s="14" t="s">
        <v>268</v>
      </c>
      <c r="C83">
        <v>192</v>
      </c>
      <c r="D83">
        <v>101</v>
      </c>
      <c r="E83" s="16" t="s">
        <v>5</v>
      </c>
      <c r="F83">
        <f ca="1">IFERROR(IF(A83="","",OFFSET(Results!$Z$1,MATCH(A83,Results!$A:$A,0)-1,0)),"")</f>
        <v>10</v>
      </c>
      <c r="G83" s="6" t="str">
        <f t="shared" ca="1" si="2"/>
        <v/>
      </c>
      <c r="H83" t="str">
        <f ca="1">IF(E83="","",OFFSET([2]PGA!$AL$1,MATCH(A83,[2]PGA!$E$1:$E$500,0)-1,0))</f>
        <v/>
      </c>
    </row>
    <row r="84" spans="1:8" x14ac:dyDescent="0.35">
      <c r="A84" t="s">
        <v>169</v>
      </c>
      <c r="B84" s="14" t="s">
        <v>269</v>
      </c>
      <c r="C84">
        <v>60</v>
      </c>
      <c r="D84">
        <v>56</v>
      </c>
      <c r="E84" s="16" t="s">
        <v>5</v>
      </c>
      <c r="F84">
        <f ca="1">IFERROR(IF(A84="","",OFFSET(Results!$Z$1,MATCH(A84,Results!$A:$A,0)-1,0)),"")</f>
        <v>1</v>
      </c>
      <c r="G84" s="6" t="str">
        <f t="shared" ca="1" si="2"/>
        <v/>
      </c>
      <c r="H84" t="str">
        <f ca="1">IF(E84="","",OFFSET([2]PGA!$AL$1,MATCH(A84,[2]PGA!$E$1:$E$500,0)-1,0))</f>
        <v/>
      </c>
    </row>
    <row r="85" spans="1:8" x14ac:dyDescent="0.35">
      <c r="A85" t="s">
        <v>171</v>
      </c>
      <c r="B85" s="14" t="s">
        <v>250</v>
      </c>
      <c r="C85">
        <v>105</v>
      </c>
      <c r="D85">
        <v>67</v>
      </c>
      <c r="E85" s="16" t="s">
        <v>5</v>
      </c>
      <c r="F85">
        <f ca="1">IFERROR(IF(A85="","",OFFSET(Results!$Z$1,MATCH(A85,Results!$A:$A,0)-1,0)),"")</f>
        <v>112</v>
      </c>
      <c r="G85" s="6" t="str">
        <f t="shared" ca="1" si="2"/>
        <v/>
      </c>
      <c r="H85" t="str">
        <f ca="1">IF(E85="","",OFFSET([2]PGA!$AL$1,MATCH(A85,[2]PGA!$E$1:$E$500,0)-1,0))</f>
        <v/>
      </c>
    </row>
    <row r="86" spans="1:8" x14ac:dyDescent="0.35">
      <c r="A86" t="s">
        <v>173</v>
      </c>
      <c r="B86" s="14" t="s">
        <v>270</v>
      </c>
      <c r="C86">
        <v>119</v>
      </c>
      <c r="D86">
        <v>111</v>
      </c>
      <c r="E86" s="16" t="s">
        <v>5</v>
      </c>
      <c r="F86">
        <f ca="1">IFERROR(IF(A86="","",OFFSET(Results!$Z$1,MATCH(A86,Results!$A:$A,0)-1,0)),"")</f>
        <v>17</v>
      </c>
      <c r="G86" s="6" t="str">
        <f t="shared" ca="1" si="2"/>
        <v/>
      </c>
      <c r="H86" t="str">
        <f ca="1">IF(E86="","",OFFSET([2]PGA!$AL$1,MATCH(A86,[2]PGA!$E$1:$E$500,0)-1,0))</f>
        <v/>
      </c>
    </row>
    <row r="87" spans="1:8" x14ac:dyDescent="0.35">
      <c r="A87" t="s">
        <v>174</v>
      </c>
      <c r="B87" s="14" t="s">
        <v>157</v>
      </c>
      <c r="C87">
        <v>145</v>
      </c>
      <c r="D87">
        <v>126</v>
      </c>
      <c r="E87" s="16" t="s">
        <v>5</v>
      </c>
      <c r="F87">
        <f ca="1">IFERROR(IF(A87="","",OFFSET(Results!$Z$1,MATCH(A87,Results!$A:$A,0)-1,0)),"")</f>
        <v>80</v>
      </c>
      <c r="G87" s="6" t="str">
        <f t="shared" ca="1" si="2"/>
        <v/>
      </c>
      <c r="H87" t="str">
        <f ca="1">IF(E87="","",OFFSET([2]PGA!$AL$1,MATCH(A87,[2]PGA!$E$1:$E$500,0)-1,0))</f>
        <v/>
      </c>
    </row>
    <row r="88" spans="1:8" x14ac:dyDescent="0.35">
      <c r="A88" t="s">
        <v>176</v>
      </c>
      <c r="B88" s="14" t="s">
        <v>226</v>
      </c>
      <c r="C88">
        <v>233</v>
      </c>
      <c r="D88">
        <v>251</v>
      </c>
      <c r="E88" s="16" t="s">
        <v>5</v>
      </c>
      <c r="F88">
        <f ca="1">IFERROR(IF(A88="","",OFFSET(Results!$Z$1,MATCH(A88,Results!$A:$A,0)-1,0)),"")</f>
        <v>112</v>
      </c>
      <c r="G88" s="6" t="str">
        <f t="shared" ca="1" si="2"/>
        <v/>
      </c>
      <c r="H88" t="str">
        <f ca="1">IF(E88="","",OFFSET([2]PGA!$AL$1,MATCH(A88,[2]PGA!$E$1:$E$500,0)-1,0))</f>
        <v/>
      </c>
    </row>
    <row r="89" spans="1:8" x14ac:dyDescent="0.35">
      <c r="A89" t="s">
        <v>178</v>
      </c>
      <c r="B89" s="14" t="s">
        <v>271</v>
      </c>
      <c r="C89">
        <v>99</v>
      </c>
      <c r="D89">
        <v>91</v>
      </c>
      <c r="E89" s="16" t="s">
        <v>5</v>
      </c>
      <c r="F89">
        <f ca="1">IFERROR(IF(A89="","",OFFSET(Results!$Z$1,MATCH(A89,Results!$A:$A,0)-1,0)),"")</f>
        <v>41</v>
      </c>
      <c r="G89" s="6" t="str">
        <f t="shared" ca="1" si="2"/>
        <v/>
      </c>
      <c r="H89" t="str">
        <f ca="1">IF(E89="","",OFFSET([2]PGA!$AL$1,MATCH(A89,[2]PGA!$E$1:$E$500,0)-1,0))</f>
        <v/>
      </c>
    </row>
    <row r="90" spans="1:8" x14ac:dyDescent="0.35">
      <c r="A90" t="s">
        <v>180</v>
      </c>
      <c r="B90" s="14" t="s">
        <v>223</v>
      </c>
      <c r="C90">
        <v>222</v>
      </c>
      <c r="D90">
        <v>201</v>
      </c>
      <c r="E90" s="16" t="s">
        <v>5</v>
      </c>
      <c r="F90">
        <f ca="1">IFERROR(IF(A90="","",OFFSET(Results!$Z$1,MATCH(A90,Results!$A:$A,0)-1,0)),"")</f>
        <v>108</v>
      </c>
      <c r="G90" s="6" t="str">
        <f t="shared" ca="1" si="2"/>
        <v/>
      </c>
      <c r="H90" t="str">
        <f ca="1">IF(E90="","",OFFSET([2]PGA!$AL$1,MATCH(A90,[2]PGA!$E$1:$E$500,0)-1,0))</f>
        <v/>
      </c>
    </row>
    <row r="91" spans="1:8" x14ac:dyDescent="0.35">
      <c r="A91" t="s">
        <v>181</v>
      </c>
      <c r="B91" s="14" t="s">
        <v>72</v>
      </c>
      <c r="C91">
        <v>526</v>
      </c>
      <c r="D91">
        <v>401</v>
      </c>
      <c r="E91" s="16" t="s">
        <v>5</v>
      </c>
      <c r="F91">
        <f ca="1">IFERROR(IF(A91="","",OFFSET(Results!$Z$1,MATCH(A91,Results!$A:$A,0)-1,0)),"")</f>
        <v>80</v>
      </c>
      <c r="G91" s="6" t="str">
        <f t="shared" ca="1" si="2"/>
        <v/>
      </c>
      <c r="H91" t="str">
        <f ca="1">IF(E91="","",OFFSET([2]PGA!$AL$1,MATCH(A91,[2]PGA!$E$1:$E$500,0)-1,0))</f>
        <v/>
      </c>
    </row>
    <row r="92" spans="1:8" x14ac:dyDescent="0.35">
      <c r="A92" t="s">
        <v>183</v>
      </c>
      <c r="B92" s="14" t="s">
        <v>64</v>
      </c>
      <c r="C92">
        <v>345</v>
      </c>
      <c r="D92">
        <v>251</v>
      </c>
      <c r="E92" s="16" t="s">
        <v>5</v>
      </c>
      <c r="F92">
        <f ca="1">IFERROR(IF(A92="","",OFFSET(Results!$Z$1,MATCH(A92,Results!$A:$A,0)-1,0)),"")</f>
        <v>41</v>
      </c>
      <c r="G92" s="6" t="str">
        <f t="shared" ca="1" si="2"/>
        <v/>
      </c>
      <c r="H92" t="str">
        <f ca="1">IF(E92="","",OFFSET([2]PGA!$AL$1,MATCH(A92,[2]PGA!$E$1:$E$500,0)-1,0))</f>
        <v/>
      </c>
    </row>
    <row r="93" spans="1:8" x14ac:dyDescent="0.35">
      <c r="A93" t="s">
        <v>184</v>
      </c>
      <c r="B93" s="14" t="s">
        <v>272</v>
      </c>
      <c r="C93">
        <v>93</v>
      </c>
      <c r="D93">
        <v>101</v>
      </c>
      <c r="E93" s="16" t="s">
        <v>177</v>
      </c>
      <c r="F93">
        <f ca="1">IFERROR(IF(A93="","",OFFSET(Results!$Z$1,MATCH(A93,Results!$A:$A,0)-1,0)),"")</f>
        <v>17</v>
      </c>
      <c r="G93" s="6">
        <f t="shared" ca="1" si="2"/>
        <v>-0.1</v>
      </c>
      <c r="H93" t="str">
        <f ca="1">IF(E93="","",OFFSET([2]PGA!$AL$1,MATCH(A93,[2]PGA!$E$1:$E$500,0)-1,0))</f>
        <v>Bet365: 100/1, 5pl, 1/5</v>
      </c>
    </row>
    <row r="94" spans="1:8" x14ac:dyDescent="0.35">
      <c r="A94" t="s">
        <v>186</v>
      </c>
      <c r="B94" s="14" t="s">
        <v>80</v>
      </c>
      <c r="C94">
        <v>77</v>
      </c>
      <c r="D94">
        <v>61</v>
      </c>
      <c r="E94" s="16" t="s">
        <v>5</v>
      </c>
      <c r="F94">
        <f ca="1">IFERROR(IF(A94="","",OFFSET(Results!$Z$1,MATCH(A94,Results!$A:$A,0)-1,0)),"")</f>
        <v>59</v>
      </c>
      <c r="G94" s="6" t="str">
        <f t="shared" ca="1" si="2"/>
        <v/>
      </c>
      <c r="H94" t="str">
        <f ca="1">IF(E94="","",OFFSET([2]PGA!$AL$1,MATCH(A94,[2]PGA!$E$1:$E$500,0)-1,0))</f>
        <v/>
      </c>
    </row>
    <row r="95" spans="1:8" x14ac:dyDescent="0.35">
      <c r="A95" t="s">
        <v>188</v>
      </c>
      <c r="B95" s="14" t="s">
        <v>273</v>
      </c>
      <c r="C95">
        <v>46</v>
      </c>
      <c r="D95">
        <v>41</v>
      </c>
      <c r="E95" s="16" t="s">
        <v>5</v>
      </c>
      <c r="F95">
        <f ca="1">IFERROR(IF(A95="","",OFFSET(Results!$Z$1,MATCH(A95,Results!$A:$A,0)-1,0)),"")</f>
        <v>29</v>
      </c>
      <c r="G95" s="6" t="str">
        <f t="shared" ca="1" si="2"/>
        <v/>
      </c>
      <c r="H95" t="str">
        <f ca="1">IF(E95="","",OFFSET([2]PGA!$AL$1,MATCH(A95,[2]PGA!$E$1:$E$500,0)-1,0))</f>
        <v/>
      </c>
    </row>
    <row r="96" spans="1:8" x14ac:dyDescent="0.35">
      <c r="A96" t="s">
        <v>190</v>
      </c>
      <c r="B96" s="14" t="s">
        <v>131</v>
      </c>
      <c r="C96">
        <v>33</v>
      </c>
      <c r="D96">
        <v>26</v>
      </c>
      <c r="E96" s="16" t="s">
        <v>5</v>
      </c>
      <c r="F96">
        <f ca="1">IFERROR(IF(A96="","",OFFSET(Results!$Z$1,MATCH(A96,Results!$A:$A,0)-1,0)),"")</f>
        <v>10</v>
      </c>
      <c r="G96" s="6" t="str">
        <f t="shared" ca="1" si="2"/>
        <v/>
      </c>
      <c r="H96" t="str">
        <f ca="1">IF(E96="","",OFFSET([2]PGA!$AL$1,MATCH(A96,[2]PGA!$E$1:$E$500,0)-1,0))</f>
        <v/>
      </c>
    </row>
    <row r="97" spans="1:8" x14ac:dyDescent="0.35">
      <c r="A97" t="s">
        <v>192</v>
      </c>
      <c r="B97" s="14" t="s">
        <v>271</v>
      </c>
      <c r="C97">
        <v>99</v>
      </c>
      <c r="D97">
        <v>71</v>
      </c>
      <c r="E97" s="16" t="s">
        <v>5</v>
      </c>
      <c r="F97">
        <f ca="1">IFERROR(IF(A97="","",OFFSET(Results!$Z$1,MATCH(A97,Results!$A:$A,0)-1,0)),"")</f>
        <v>59</v>
      </c>
      <c r="G97" s="6" t="str">
        <f t="shared" ca="1" si="2"/>
        <v/>
      </c>
      <c r="H97" t="str">
        <f ca="1">IF(E97="","",OFFSET([2]PGA!$AL$1,MATCH(A97,[2]PGA!$E$1:$E$500,0)-1,0))</f>
        <v/>
      </c>
    </row>
    <row r="98" spans="1:8" x14ac:dyDescent="0.35">
      <c r="A98" t="s">
        <v>194</v>
      </c>
      <c r="B98" s="14" t="s">
        <v>232</v>
      </c>
      <c r="C98">
        <v>156</v>
      </c>
      <c r="D98">
        <v>126</v>
      </c>
      <c r="E98" s="16" t="s">
        <v>5</v>
      </c>
      <c r="F98">
        <f ca="1">IFERROR(IF(A98="","",OFFSET(Results!$Z$1,MATCH(A98,Results!$A:$A,0)-1,0)),"")</f>
        <v>92</v>
      </c>
      <c r="G98" s="6" t="str">
        <f t="shared" ref="G98:G129" ca="1" si="3">IF(OR(E98="",F98=""),"",IF(F98=1,(IF(COUNTIFS(F:F,"&lt;="&amp;F98)&lt;=1,1,(1-COUNTIFS(F:F,"&lt;"&amp;F98))/COUNTIFS(F:F,F98)))*50*E98*(1+VALUE(MID(H98,FIND(": ",H98)+2,FIND("/",H98)-FIND(":",H98)-2))-1)+50*E98*(1+VALUE(MID(H98,FIND(": ",H98)+2,FIND("/",H98)-FIND(":",H98)-2))-1)/VALUE(RIGHT(H98,1)),IF(F98&lt;=VALUE(MID(H98,FIND(", ",H98)+2,1)),(IF(COUNTIFS(F:F,"&lt;="&amp;F98)&lt;=VALUE(MID(H98,FIND(", ",H98)+2,1)),1,(VALUE(MID(H98,FIND(", ",H98)+2,1))-COUNTIFS(F:F,"&lt;"&amp;F98))/COUNTIFS(F:F,F98)))*(50*E98*(1+VALUE(MID(H98,FIND(": ",H98)+2,FIND("/",H98)-FIND(":",H98)-2))-1)/VALUE(RIGHT(H98,1))+50*E98)-(100*E98),-E98*100)))</f>
        <v/>
      </c>
      <c r="H98" t="str">
        <f ca="1">IF(E98="","",OFFSET([2]PGA!$AL$1,MATCH(A98,[2]PGA!$E$1:$E$500,0)-1,0))</f>
        <v/>
      </c>
    </row>
    <row r="99" spans="1:8" x14ac:dyDescent="0.35">
      <c r="A99" t="s">
        <v>195</v>
      </c>
      <c r="B99" s="14" t="s">
        <v>99</v>
      </c>
      <c r="C99">
        <v>118</v>
      </c>
      <c r="D99">
        <v>81</v>
      </c>
      <c r="E99" s="16" t="s">
        <v>5</v>
      </c>
      <c r="F99">
        <f ca="1">IFERROR(IF(A99="","",OFFSET(Results!$Z$1,MATCH(A99,Results!$A:$A,0)-1,0)),"")</f>
        <v>104</v>
      </c>
      <c r="G99" s="6" t="str">
        <f t="shared" ca="1" si="3"/>
        <v/>
      </c>
      <c r="H99" t="str">
        <f ca="1">IF(E99="","",OFFSET([2]PGA!$AL$1,MATCH(A99,[2]PGA!$E$1:$E$500,0)-1,0))</f>
        <v/>
      </c>
    </row>
    <row r="100" spans="1:8" x14ac:dyDescent="0.35">
      <c r="A100" t="s">
        <v>197</v>
      </c>
      <c r="B100" s="14" t="s">
        <v>274</v>
      </c>
      <c r="C100">
        <v>87</v>
      </c>
      <c r="D100">
        <v>81</v>
      </c>
      <c r="E100" s="16" t="s">
        <v>5</v>
      </c>
      <c r="F100">
        <f ca="1">IFERROR(IF(A100="","",OFFSET(Results!$Z$1,MATCH(A100,Results!$A:$A,0)-1,0)),"")</f>
        <v>59</v>
      </c>
      <c r="G100" s="6" t="str">
        <f t="shared" ca="1" si="3"/>
        <v/>
      </c>
      <c r="H100" t="str">
        <f ca="1">IF(E100="","",OFFSET([2]PGA!$AL$1,MATCH(A100,[2]PGA!$E$1:$E$500,0)-1,0))</f>
        <v/>
      </c>
    </row>
    <row r="101" spans="1:8" x14ac:dyDescent="0.35">
      <c r="A101" t="s">
        <v>199</v>
      </c>
      <c r="B101" s="14" t="s">
        <v>262</v>
      </c>
      <c r="C101">
        <v>80</v>
      </c>
      <c r="D101">
        <v>81</v>
      </c>
      <c r="E101" s="16" t="s">
        <v>5</v>
      </c>
      <c r="F101">
        <f ca="1">IFERROR(IF(A101="","",OFFSET(Results!$Z$1,MATCH(A101,Results!$A:$A,0)-1,0)),"")</f>
        <v>29</v>
      </c>
      <c r="G101" s="6" t="str">
        <f t="shared" ca="1" si="3"/>
        <v/>
      </c>
      <c r="H101" t="str">
        <f ca="1">IF(E101="","",OFFSET([2]PGA!$AL$1,MATCH(A101,[2]PGA!$E$1:$E$500,0)-1,0))</f>
        <v/>
      </c>
    </row>
    <row r="102" spans="1:8" x14ac:dyDescent="0.35">
      <c r="A102" t="s">
        <v>200</v>
      </c>
      <c r="B102" s="14" t="s">
        <v>151</v>
      </c>
      <c r="C102">
        <v>185</v>
      </c>
      <c r="D102">
        <v>131</v>
      </c>
      <c r="E102" s="16" t="s">
        <v>5</v>
      </c>
      <c r="F102">
        <f ca="1">IFERROR(IF(A102="","",OFFSET(Results!$Z$1,MATCH(A102,Results!$A:$A,0)-1,0)),"")</f>
        <v>3</v>
      </c>
      <c r="G102" s="6" t="str">
        <f t="shared" ca="1" si="3"/>
        <v/>
      </c>
      <c r="H102" t="str">
        <f ca="1">IF(E102="","",OFFSET([2]PGA!$AL$1,MATCH(A102,[2]PGA!$E$1:$E$500,0)-1,0))</f>
        <v/>
      </c>
    </row>
    <row r="103" spans="1:8" x14ac:dyDescent="0.35">
      <c r="A103" t="s">
        <v>201</v>
      </c>
      <c r="B103" s="14" t="s">
        <v>251</v>
      </c>
      <c r="C103">
        <v>213</v>
      </c>
      <c r="D103">
        <v>201</v>
      </c>
      <c r="E103" s="16" t="s">
        <v>5</v>
      </c>
      <c r="F103">
        <f ca="1">IFERROR(IF(A103="","",OFFSET(Results!$Z$1,MATCH(A103,Results!$A:$A,0)-1,0)),"")</f>
        <v>41</v>
      </c>
      <c r="G103" s="6" t="str">
        <f t="shared" ca="1" si="3"/>
        <v/>
      </c>
      <c r="H103" t="str">
        <f ca="1">IF(E103="","",OFFSET([2]PGA!$AL$1,MATCH(A103,[2]PGA!$E$1:$E$500,0)-1,0))</f>
        <v/>
      </c>
    </row>
    <row r="104" spans="1:8" x14ac:dyDescent="0.35">
      <c r="A104" t="s">
        <v>202</v>
      </c>
      <c r="B104" s="14" t="s">
        <v>256</v>
      </c>
      <c r="C104">
        <v>68</v>
      </c>
      <c r="D104">
        <v>51</v>
      </c>
      <c r="E104" s="16" t="s">
        <v>5</v>
      </c>
      <c r="F104">
        <f ca="1">IFERROR(IF(A104="","",OFFSET(Results!$Z$1,MATCH(A104,Results!$A:$A,0)-1,0)),"")</f>
        <v>59</v>
      </c>
      <c r="G104" s="6" t="str">
        <f t="shared" ca="1" si="3"/>
        <v/>
      </c>
      <c r="H104" t="str">
        <f ca="1">IF(E104="","",OFFSET([2]PGA!$AL$1,MATCH(A104,[2]PGA!$E$1:$E$500,0)-1,0))</f>
        <v/>
      </c>
    </row>
    <row r="105" spans="1:8" x14ac:dyDescent="0.35">
      <c r="A105" t="s">
        <v>204</v>
      </c>
      <c r="B105" s="14" t="s">
        <v>275</v>
      </c>
      <c r="C105">
        <v>122</v>
      </c>
      <c r="D105">
        <v>101</v>
      </c>
      <c r="E105" s="16" t="s">
        <v>5</v>
      </c>
      <c r="F105">
        <f ca="1">IFERROR(IF(A105="","",OFFSET(Results!$Z$1,MATCH(A105,Results!$A:$A,0)-1,0)),"")</f>
        <v>80</v>
      </c>
      <c r="G105" s="6" t="str">
        <f t="shared" ca="1" si="3"/>
        <v/>
      </c>
      <c r="H105" t="str">
        <f ca="1">IF(E105="","",OFFSET([2]PGA!$AL$1,MATCH(A105,[2]PGA!$E$1:$E$500,0)-1,0))</f>
        <v/>
      </c>
    </row>
    <row r="106" spans="1:8" x14ac:dyDescent="0.35">
      <c r="A106" t="s">
        <v>206</v>
      </c>
      <c r="B106" s="14" t="s">
        <v>276</v>
      </c>
      <c r="C106">
        <v>385</v>
      </c>
      <c r="D106">
        <v>251</v>
      </c>
      <c r="E106" s="16" t="s">
        <v>5</v>
      </c>
      <c r="F106">
        <f ca="1">IFERROR(IF(A106="","",OFFSET(Results!$Z$1,MATCH(A106,Results!$A:$A,0)-1,0)),"")</f>
        <v>29</v>
      </c>
      <c r="G106" s="6" t="str">
        <f t="shared" ca="1" si="3"/>
        <v/>
      </c>
      <c r="H106" t="str">
        <f ca="1">IF(E106="","",OFFSET([2]PGA!$AL$1,MATCH(A106,[2]PGA!$E$1:$E$500,0)-1,0))</f>
        <v/>
      </c>
    </row>
    <row r="107" spans="1:8" x14ac:dyDescent="0.35">
      <c r="A107" t="s">
        <v>207</v>
      </c>
      <c r="B107" s="14" t="s">
        <v>101</v>
      </c>
      <c r="C107">
        <v>1250</v>
      </c>
      <c r="D107">
        <v>401</v>
      </c>
      <c r="E107" s="16" t="s">
        <v>5</v>
      </c>
      <c r="F107">
        <f ca="1">IFERROR(IF(A107="","",OFFSET(Results!$Z$1,MATCH(A107,Results!$A:$A,0)-1,0)),"")</f>
        <v>112</v>
      </c>
      <c r="G107" s="6" t="str">
        <f t="shared" ca="1" si="3"/>
        <v/>
      </c>
      <c r="H107" t="str">
        <f ca="1">IF(E107="","",OFFSET([2]PGA!$AL$1,MATCH(A107,[2]PGA!$E$1:$E$500,0)-1,0))</f>
        <v/>
      </c>
    </row>
    <row r="108" spans="1:8" x14ac:dyDescent="0.35">
      <c r="A108" t="s">
        <v>208</v>
      </c>
      <c r="B108" s="14" t="s">
        <v>95</v>
      </c>
      <c r="C108">
        <v>97</v>
      </c>
      <c r="D108">
        <v>81</v>
      </c>
      <c r="E108" s="16" t="s">
        <v>5</v>
      </c>
      <c r="F108">
        <f ca="1">IFERROR(IF(A108="","",OFFSET(Results!$Z$1,MATCH(A108,Results!$A:$A,0)-1,0)),"")</f>
        <v>17</v>
      </c>
      <c r="G108" s="6" t="str">
        <f t="shared" ca="1" si="3"/>
        <v/>
      </c>
      <c r="H108" t="str">
        <f ca="1">IF(E108="","",OFFSET([2]PGA!$AL$1,MATCH(A108,[2]PGA!$E$1:$E$500,0)-1,0))</f>
        <v/>
      </c>
    </row>
    <row r="109" spans="1:8" x14ac:dyDescent="0.35">
      <c r="A109" t="s">
        <v>210</v>
      </c>
      <c r="B109" s="14" t="s">
        <v>211</v>
      </c>
      <c r="C109">
        <v>71</v>
      </c>
      <c r="D109">
        <v>67</v>
      </c>
      <c r="E109" s="16" t="s">
        <v>5</v>
      </c>
      <c r="F109">
        <f ca="1">IFERROR(IF(A109="","",OFFSET(Results!$Z$1,MATCH(A109,Results!$A:$A,0)-1,0)),"")</f>
        <v>59</v>
      </c>
      <c r="G109" s="6" t="str">
        <f t="shared" ca="1" si="3"/>
        <v/>
      </c>
      <c r="H109" t="str">
        <f ca="1">IF(E109="","",OFFSET([2]PGA!$AL$1,MATCH(A109,[2]PGA!$E$1:$E$500,0)-1,0))</f>
        <v/>
      </c>
    </row>
    <row r="110" spans="1:8" x14ac:dyDescent="0.35">
      <c r="A110" t="s">
        <v>212</v>
      </c>
      <c r="B110" s="14" t="s">
        <v>251</v>
      </c>
      <c r="C110">
        <v>213</v>
      </c>
      <c r="D110">
        <v>126</v>
      </c>
      <c r="E110" s="16" t="s">
        <v>5</v>
      </c>
      <c r="F110">
        <f ca="1">IFERROR(IF(A110="","",OFFSET(Results!$Z$1,MATCH(A110,Results!$A:$A,0)-1,0)),"")</f>
        <v>59</v>
      </c>
      <c r="G110" s="6" t="str">
        <f t="shared" ca="1" si="3"/>
        <v/>
      </c>
      <c r="H110" t="str">
        <f ca="1">IF(E110="","",OFFSET([2]PGA!$AL$1,MATCH(A110,[2]PGA!$E$1:$E$500,0)-1,0))</f>
        <v/>
      </c>
    </row>
    <row r="111" spans="1:8" x14ac:dyDescent="0.35">
      <c r="A111" t="s">
        <v>213</v>
      </c>
      <c r="B111" s="14" t="s">
        <v>277</v>
      </c>
      <c r="C111">
        <v>101</v>
      </c>
      <c r="D111">
        <v>81</v>
      </c>
      <c r="E111" s="16" t="s">
        <v>5</v>
      </c>
      <c r="F111">
        <f ca="1">IFERROR(IF(A111="","",OFFSET(Results!$Z$1,MATCH(A111,Results!$A:$A,0)-1,0)),"")</f>
        <v>59</v>
      </c>
      <c r="G111" s="6" t="str">
        <f t="shared" ca="1" si="3"/>
        <v/>
      </c>
      <c r="H111" t="str">
        <f ca="1">IF(E111="","",OFFSET([2]PGA!$AL$1,MATCH(A111,[2]PGA!$E$1:$E$500,0)-1,0))</f>
        <v/>
      </c>
    </row>
    <row r="112" spans="1:8" x14ac:dyDescent="0.35">
      <c r="A112" t="s">
        <v>214</v>
      </c>
      <c r="B112" s="14" t="s">
        <v>228</v>
      </c>
      <c r="C112">
        <v>143</v>
      </c>
      <c r="D112">
        <v>91</v>
      </c>
      <c r="E112" s="16" t="s">
        <v>5</v>
      </c>
      <c r="F112">
        <f ca="1">IFERROR(IF(A112="","",OFFSET(Results!$Z$1,MATCH(A112,Results!$A:$A,0)-1,0)),"")</f>
        <v>112</v>
      </c>
      <c r="G112" s="6" t="str">
        <f t="shared" ca="1" si="3"/>
        <v/>
      </c>
      <c r="H112" t="str">
        <f ca="1">IF(E112="","",OFFSET([2]PGA!$AL$1,MATCH(A112,[2]PGA!$E$1:$E$500,0)-1,0))</f>
        <v/>
      </c>
    </row>
    <row r="113" spans="1:8" x14ac:dyDescent="0.35">
      <c r="A113" t="s">
        <v>216</v>
      </c>
      <c r="B113" s="14" t="s">
        <v>72</v>
      </c>
      <c r="C113">
        <v>526</v>
      </c>
      <c r="D113">
        <v>401</v>
      </c>
      <c r="E113" s="16" t="s">
        <v>5</v>
      </c>
      <c r="F113">
        <f ca="1">IFERROR(IF(A113="","",OFFSET(Results!$Z$1,MATCH(A113,Results!$A:$A,0)-1,0)),"")</f>
        <v>41</v>
      </c>
      <c r="G113" s="6" t="str">
        <f t="shared" ca="1" si="3"/>
        <v/>
      </c>
      <c r="H113" t="str">
        <f ca="1">IF(E113="","",OFFSET([2]PGA!$AL$1,MATCH(A113,[2]PGA!$E$1:$E$500,0)-1,0))</f>
        <v/>
      </c>
    </row>
    <row r="114" spans="1:8" x14ac:dyDescent="0.35">
      <c r="A114" t="s">
        <v>217</v>
      </c>
      <c r="B114" s="14" t="s">
        <v>278</v>
      </c>
      <c r="C114">
        <v>120</v>
      </c>
      <c r="D114">
        <v>101</v>
      </c>
      <c r="E114" s="16" t="s">
        <v>5</v>
      </c>
      <c r="F114">
        <f ca="1">IFERROR(IF(A114="","",OFFSET(Results!$Z$1,MATCH(A114,Results!$A:$A,0)-1,0)),"")</f>
        <v>29</v>
      </c>
      <c r="G114" s="6" t="str">
        <f t="shared" ca="1" si="3"/>
        <v/>
      </c>
      <c r="H114" t="str">
        <f ca="1">IF(E114="","",OFFSET([2]PGA!$AL$1,MATCH(A114,[2]PGA!$E$1:$E$500,0)-1,0))</f>
        <v/>
      </c>
    </row>
    <row r="115" spans="1:8" x14ac:dyDescent="0.35">
      <c r="A115" t="s">
        <v>219</v>
      </c>
      <c r="B115" s="14" t="s">
        <v>243</v>
      </c>
      <c r="C115">
        <v>128</v>
      </c>
      <c r="D115">
        <v>101</v>
      </c>
      <c r="E115" s="16" t="s">
        <v>5</v>
      </c>
      <c r="F115">
        <f ca="1">IFERROR(IF(A115="","",OFFSET(Results!$Z$1,MATCH(A115,Results!$A:$A,0)-1,0)),"")</f>
        <v>80</v>
      </c>
      <c r="G115" s="6" t="str">
        <f t="shared" ca="1" si="3"/>
        <v/>
      </c>
      <c r="H115" t="str">
        <f ca="1">IF(E115="","",OFFSET([2]PGA!$AL$1,MATCH(A115,[2]PGA!$E$1:$E$500,0)-1,0))</f>
        <v/>
      </c>
    </row>
    <row r="116" spans="1:8" x14ac:dyDescent="0.35">
      <c r="A116" t="s">
        <v>220</v>
      </c>
      <c r="B116" s="14" t="s">
        <v>52</v>
      </c>
      <c r="C116">
        <v>88</v>
      </c>
      <c r="D116">
        <v>101</v>
      </c>
      <c r="E116" s="16" t="s">
        <v>54</v>
      </c>
      <c r="F116">
        <f ca="1">IFERROR(IF(A116="","",OFFSET(Results!$Z$1,MATCH(A116,Results!$A:$A,0)-1,0)),"")</f>
        <v>80</v>
      </c>
      <c r="G116" s="6">
        <f t="shared" ca="1" si="3"/>
        <v>-0.2</v>
      </c>
      <c r="H116" t="str">
        <f ca="1">IF(E116="","",OFFSET([2]PGA!$AL$1,MATCH(A116,[2]PGA!$E$1:$E$500,0)-1,0))</f>
        <v>Bet365: 100/1, 5pl, 1/5</v>
      </c>
    </row>
    <row r="117" spans="1:8" x14ac:dyDescent="0.35">
      <c r="A117" t="s">
        <v>221</v>
      </c>
      <c r="B117" s="14" t="s">
        <v>261</v>
      </c>
      <c r="C117">
        <v>250</v>
      </c>
      <c r="D117">
        <v>251</v>
      </c>
      <c r="E117" s="16" t="s">
        <v>5</v>
      </c>
      <c r="F117">
        <f ca="1">IFERROR(IF(A117="","",OFFSET(Results!$Z$1,MATCH(A117,Results!$A:$A,0)-1,0)),"")</f>
        <v>59</v>
      </c>
      <c r="G117" s="6" t="str">
        <f t="shared" ca="1" si="3"/>
        <v/>
      </c>
      <c r="H117" t="str">
        <f ca="1">IF(E117="","",OFFSET([2]PGA!$AL$1,MATCH(A117,[2]PGA!$E$1:$E$500,0)-1,0))</f>
        <v/>
      </c>
    </row>
    <row r="118" spans="1:8" x14ac:dyDescent="0.35">
      <c r="A118" t="s">
        <v>222</v>
      </c>
      <c r="B118" s="14" t="s">
        <v>163</v>
      </c>
      <c r="C118">
        <v>161</v>
      </c>
      <c r="D118">
        <v>111</v>
      </c>
      <c r="E118" s="16" t="s">
        <v>5</v>
      </c>
      <c r="F118">
        <f ca="1">IFERROR(IF(A118="","",OFFSET(Results!$Z$1,MATCH(A118,Results!$A:$A,0)-1,0)),"")</f>
        <v>41</v>
      </c>
      <c r="G118" s="6" t="str">
        <f t="shared" ca="1" si="3"/>
        <v/>
      </c>
      <c r="H118" t="str">
        <f ca="1">IF(E118="","",OFFSET([2]PGA!$AL$1,MATCH(A118,[2]PGA!$E$1:$E$500,0)-1,0))</f>
        <v/>
      </c>
    </row>
    <row r="119" spans="1:8" x14ac:dyDescent="0.35">
      <c r="A119" t="s">
        <v>224</v>
      </c>
      <c r="B119" s="14" t="s">
        <v>175</v>
      </c>
      <c r="C119">
        <v>286</v>
      </c>
      <c r="D119">
        <v>226</v>
      </c>
      <c r="E119" s="16" t="s">
        <v>5</v>
      </c>
      <c r="F119">
        <f ca="1">IFERROR(IF(A119="","",OFFSET(Results!$Z$1,MATCH(A119,Results!$A:$A,0)-1,0)),"")</f>
        <v>92</v>
      </c>
      <c r="G119" s="6" t="str">
        <f t="shared" ca="1" si="3"/>
        <v/>
      </c>
      <c r="H119" t="str">
        <f ca="1">IF(E119="","",OFFSET([2]PGA!$AL$1,MATCH(A119,[2]PGA!$E$1:$E$500,0)-1,0))</f>
        <v/>
      </c>
    </row>
    <row r="120" spans="1:8" x14ac:dyDescent="0.35">
      <c r="A120" t="s">
        <v>225</v>
      </c>
      <c r="B120" s="14" t="s">
        <v>121</v>
      </c>
      <c r="C120">
        <v>154</v>
      </c>
      <c r="D120">
        <v>151</v>
      </c>
      <c r="E120" s="16" t="s">
        <v>5</v>
      </c>
      <c r="F120">
        <f ca="1">IFERROR(IF(A120="","",OFFSET(Results!$Z$1,MATCH(A120,Results!$A:$A,0)-1,0)),"")</f>
        <v>41</v>
      </c>
      <c r="G120" s="6" t="str">
        <f t="shared" ca="1" si="3"/>
        <v/>
      </c>
      <c r="H120" t="str">
        <f ca="1">IF(E120="","",OFFSET([2]PGA!$AL$1,MATCH(A120,[2]PGA!$E$1:$E$500,0)-1,0))</f>
        <v/>
      </c>
    </row>
    <row r="121" spans="1:8" x14ac:dyDescent="0.35">
      <c r="A121" t="s">
        <v>227</v>
      </c>
      <c r="B121" s="14" t="s">
        <v>245</v>
      </c>
      <c r="C121">
        <v>196</v>
      </c>
      <c r="D121">
        <v>151</v>
      </c>
      <c r="E121" s="16" t="s">
        <v>5</v>
      </c>
      <c r="F121">
        <f ca="1">IFERROR(IF(A121="","",OFFSET(Results!$Z$1,MATCH(A121,Results!$A:$A,0)-1,0)),"")</f>
        <v>41</v>
      </c>
      <c r="G121" s="6" t="str">
        <f t="shared" ca="1" si="3"/>
        <v/>
      </c>
      <c r="H121" t="str">
        <f ca="1">IF(E121="","",OFFSET([2]PGA!$AL$1,MATCH(A121,[2]PGA!$E$1:$E$500,0)-1,0))</f>
        <v/>
      </c>
    </row>
    <row r="122" spans="1:8" x14ac:dyDescent="0.35">
      <c r="A122" t="s">
        <v>5</v>
      </c>
      <c r="B122" s="14" t="s">
        <v>5</v>
      </c>
      <c r="C122" t="s">
        <v>5</v>
      </c>
      <c r="D122" t="s">
        <v>5</v>
      </c>
      <c r="E122" s="16" t="s">
        <v>5</v>
      </c>
      <c r="F122" t="str">
        <f ca="1">IFERROR(IF(A122="","",OFFSET(Results!$Z$1,MATCH(A122,Results!$A:$A,0)-1,0)),"")</f>
        <v/>
      </c>
      <c r="G122" s="6" t="str">
        <f t="shared" ca="1" si="3"/>
        <v/>
      </c>
      <c r="H122" t="str">
        <f ca="1">IF(E122="","",OFFSET([2]PGA!$AL$1,MATCH(A122,[2]PGA!$E$1:$E$500,0)-1,0))</f>
        <v/>
      </c>
    </row>
    <row r="123" spans="1:8" x14ac:dyDescent="0.35">
      <c r="A123" t="s">
        <v>5</v>
      </c>
      <c r="B123" s="14" t="s">
        <v>5</v>
      </c>
      <c r="C123" t="s">
        <v>5</v>
      </c>
      <c r="D123" t="s">
        <v>5</v>
      </c>
      <c r="E123" s="16" t="s">
        <v>5</v>
      </c>
      <c r="F123" t="str">
        <f ca="1">IFERROR(IF(A123="","",OFFSET(Results!$Z$1,MATCH(A123,Results!$A:$A,0)-1,0)),"")</f>
        <v/>
      </c>
      <c r="G123" s="6" t="str">
        <f t="shared" ca="1" si="3"/>
        <v/>
      </c>
      <c r="H123" t="str">
        <f ca="1">IF(E123="","",OFFSET([2]PGA!$AL$1,MATCH(A123,[2]PGA!$E$1:$E$500,0)-1,0))</f>
        <v/>
      </c>
    </row>
    <row r="124" spans="1:8" x14ac:dyDescent="0.35">
      <c r="A124" t="s">
        <v>5</v>
      </c>
      <c r="B124" s="14" t="s">
        <v>5</v>
      </c>
      <c r="C124" t="s">
        <v>5</v>
      </c>
      <c r="D124" t="s">
        <v>5</v>
      </c>
      <c r="E124" s="16" t="s">
        <v>5</v>
      </c>
      <c r="F124" t="str">
        <f ca="1">IFERROR(IF(A124="","",OFFSET(Results!$Z$1,MATCH(A124,Results!$A:$A,0)-1,0)),"")</f>
        <v/>
      </c>
      <c r="G124" s="6" t="str">
        <f t="shared" ca="1" si="3"/>
        <v/>
      </c>
      <c r="H124" t="str">
        <f ca="1">IF(E124="","",OFFSET([2]PGA!$AL$1,MATCH(A124,[2]PGA!$E$1:$E$500,0)-1,0))</f>
        <v/>
      </c>
    </row>
    <row r="125" spans="1:8" x14ac:dyDescent="0.35">
      <c r="A125" t="s">
        <v>5</v>
      </c>
      <c r="B125" s="14" t="s">
        <v>5</v>
      </c>
      <c r="C125" t="s">
        <v>5</v>
      </c>
      <c r="D125" t="s">
        <v>5</v>
      </c>
      <c r="E125" s="16" t="s">
        <v>5</v>
      </c>
      <c r="F125" t="str">
        <f ca="1">IFERROR(IF(A125="","",OFFSET(Results!$Z$1,MATCH(A125,Results!$A:$A,0)-1,0)),"")</f>
        <v/>
      </c>
      <c r="G125" s="6" t="str">
        <f t="shared" ca="1" si="3"/>
        <v/>
      </c>
      <c r="H125" t="str">
        <f ca="1">IF(E125="","",OFFSET([2]PGA!$AL$1,MATCH(A125,[2]PGA!$E$1:$E$500,0)-1,0))</f>
        <v/>
      </c>
    </row>
    <row r="126" spans="1:8" x14ac:dyDescent="0.35">
      <c r="A126" t="s">
        <v>5</v>
      </c>
      <c r="B126" s="14" t="s">
        <v>5</v>
      </c>
      <c r="C126" t="s">
        <v>5</v>
      </c>
      <c r="D126" t="s">
        <v>5</v>
      </c>
      <c r="E126" s="16" t="s">
        <v>5</v>
      </c>
      <c r="F126" t="str">
        <f ca="1">IFERROR(IF(A126="","",OFFSET(Results!$Z$1,MATCH(A126,Results!$A:$A,0)-1,0)),"")</f>
        <v/>
      </c>
      <c r="G126" s="6" t="str">
        <f t="shared" ca="1" si="3"/>
        <v/>
      </c>
      <c r="H126" t="str">
        <f ca="1">IF(E126="","",OFFSET([2]PGA!$AL$1,MATCH(A126,[2]PGA!$E$1:$E$500,0)-1,0))</f>
        <v/>
      </c>
    </row>
    <row r="127" spans="1:8" x14ac:dyDescent="0.35">
      <c r="A127" t="s">
        <v>5</v>
      </c>
      <c r="B127" s="14" t="s">
        <v>5</v>
      </c>
      <c r="C127" t="s">
        <v>5</v>
      </c>
      <c r="D127" t="s">
        <v>5</v>
      </c>
      <c r="E127" s="16" t="s">
        <v>5</v>
      </c>
      <c r="F127" t="str">
        <f ca="1">IFERROR(IF(A127="","",OFFSET(Results!$Z$1,MATCH(A127,Results!$A:$A,0)-1,0)),"")</f>
        <v/>
      </c>
      <c r="G127" s="6" t="str">
        <f t="shared" ca="1" si="3"/>
        <v/>
      </c>
      <c r="H127" t="str">
        <f ca="1">IF(E127="","",OFFSET([2]PGA!$AL$1,MATCH(A127,[2]PGA!$E$1:$E$500,0)-1,0))</f>
        <v/>
      </c>
    </row>
    <row r="128" spans="1:8" x14ac:dyDescent="0.35">
      <c r="A128" t="s">
        <v>5</v>
      </c>
      <c r="B128" s="14" t="s">
        <v>5</v>
      </c>
      <c r="C128" t="s">
        <v>5</v>
      </c>
      <c r="D128" t="s">
        <v>5</v>
      </c>
      <c r="E128" s="16" t="s">
        <v>5</v>
      </c>
      <c r="F128" t="str">
        <f ca="1">IFERROR(IF(A128="","",OFFSET(Results!$Z$1,MATCH(A128,Results!$A:$A,0)-1,0)),"")</f>
        <v/>
      </c>
      <c r="G128" s="6" t="str">
        <f t="shared" ca="1" si="3"/>
        <v/>
      </c>
      <c r="H128" t="str">
        <f ca="1">IF(E128="","",OFFSET([2]PGA!$AL$1,MATCH(A128,[2]PGA!$E$1:$E$500,0)-1,0))</f>
        <v/>
      </c>
    </row>
    <row r="129" spans="1:8" x14ac:dyDescent="0.35">
      <c r="A129" t="s">
        <v>5</v>
      </c>
      <c r="B129" s="14" t="s">
        <v>5</v>
      </c>
      <c r="C129" t="s">
        <v>5</v>
      </c>
      <c r="D129" t="s">
        <v>5</v>
      </c>
      <c r="E129" s="16" t="s">
        <v>5</v>
      </c>
      <c r="F129" t="str">
        <f ca="1">IFERROR(IF(A129="","",OFFSET(Results!$Z$1,MATCH(A129,Results!$A:$A,0)-1,0)),"")</f>
        <v/>
      </c>
      <c r="G129" s="6" t="str">
        <f t="shared" ca="1" si="3"/>
        <v/>
      </c>
      <c r="H129" t="str">
        <f ca="1">IF(E129="","",OFFSET([2]PGA!$AL$1,MATCH(A129,[2]PGA!$E$1:$E$500,0)-1,0))</f>
        <v/>
      </c>
    </row>
    <row r="130" spans="1:8" x14ac:dyDescent="0.35">
      <c r="A130" t="s">
        <v>5</v>
      </c>
      <c r="B130" s="14" t="s">
        <v>5</v>
      </c>
      <c r="C130" t="s">
        <v>5</v>
      </c>
      <c r="D130" t="s">
        <v>5</v>
      </c>
      <c r="E130" s="16" t="s">
        <v>5</v>
      </c>
      <c r="F130" t="str">
        <f ca="1">IFERROR(IF(A130="","",OFFSET(Results!$Z$1,MATCH(A130,Results!$A:$A,0)-1,0)),"")</f>
        <v/>
      </c>
      <c r="G130" s="6" t="str">
        <f t="shared" ref="G130:G161" ca="1" si="4">IF(OR(E130="",F130=""),"",IF(F130=1,(IF(COUNTIFS(F:F,"&lt;="&amp;F130)&lt;=1,1,(1-COUNTIFS(F:F,"&lt;"&amp;F130))/COUNTIFS(F:F,F130)))*50*E130*(1+VALUE(MID(H130,FIND(": ",H130)+2,FIND("/",H130)-FIND(":",H130)-2))-1)+50*E130*(1+VALUE(MID(H130,FIND(": ",H130)+2,FIND("/",H130)-FIND(":",H130)-2))-1)/VALUE(RIGHT(H130,1)),IF(F130&lt;=VALUE(MID(H130,FIND(", ",H130)+2,1)),(IF(COUNTIFS(F:F,"&lt;="&amp;F130)&lt;=VALUE(MID(H130,FIND(", ",H130)+2,1)),1,(VALUE(MID(H130,FIND(", ",H130)+2,1))-COUNTIFS(F:F,"&lt;"&amp;F130))/COUNTIFS(F:F,F130)))*(50*E130*(1+VALUE(MID(H130,FIND(": ",H130)+2,FIND("/",H130)-FIND(":",H130)-2))-1)/VALUE(RIGHT(H130,1))+50*E130)-(100*E130),-E130*100)))</f>
        <v/>
      </c>
      <c r="H130" t="str">
        <f ca="1">IF(E130="","",OFFSET([2]PGA!$AL$1,MATCH(A130,[2]PGA!$E$1:$E$500,0)-1,0))</f>
        <v/>
      </c>
    </row>
    <row r="131" spans="1:8" x14ac:dyDescent="0.35">
      <c r="A131" t="s">
        <v>5</v>
      </c>
      <c r="B131" s="14" t="s">
        <v>5</v>
      </c>
      <c r="C131" t="s">
        <v>5</v>
      </c>
      <c r="D131" t="s">
        <v>5</v>
      </c>
      <c r="E131" s="16" t="s">
        <v>5</v>
      </c>
      <c r="F131" t="str">
        <f ca="1">IFERROR(IF(A131="","",OFFSET(Results!$Z$1,MATCH(A131,Results!$A:$A,0)-1,0)),"")</f>
        <v/>
      </c>
      <c r="G131" s="6" t="str">
        <f t="shared" ca="1" si="4"/>
        <v/>
      </c>
      <c r="H131" t="str">
        <f ca="1">IF(E131="","",OFFSET([2]PGA!$AL$1,MATCH(A131,[2]PGA!$E$1:$E$500,0)-1,0))</f>
        <v/>
      </c>
    </row>
    <row r="132" spans="1:8" x14ac:dyDescent="0.35">
      <c r="A132" t="s">
        <v>5</v>
      </c>
      <c r="B132" s="14" t="s">
        <v>5</v>
      </c>
      <c r="C132" t="s">
        <v>5</v>
      </c>
      <c r="D132" t="s">
        <v>5</v>
      </c>
      <c r="E132" s="16" t="s">
        <v>5</v>
      </c>
      <c r="F132" t="str">
        <f ca="1">IFERROR(IF(A132="","",OFFSET(Results!$Z$1,MATCH(A132,Results!$A:$A,0)-1,0)),"")</f>
        <v/>
      </c>
      <c r="G132" s="6" t="str">
        <f t="shared" ca="1" si="4"/>
        <v/>
      </c>
      <c r="H132" t="str">
        <f ca="1">IF(E132="","",OFFSET([2]PGA!$AL$1,MATCH(A132,[2]PGA!$E$1:$E$500,0)-1,0))</f>
        <v/>
      </c>
    </row>
    <row r="133" spans="1:8" x14ac:dyDescent="0.35">
      <c r="A133" t="s">
        <v>5</v>
      </c>
      <c r="B133" s="14" t="s">
        <v>5</v>
      </c>
      <c r="C133" t="s">
        <v>5</v>
      </c>
      <c r="D133" t="s">
        <v>5</v>
      </c>
      <c r="E133" s="16" t="s">
        <v>5</v>
      </c>
      <c r="F133" t="str">
        <f ca="1">IFERROR(IF(A133="","",OFFSET(Results!$Z$1,MATCH(A133,Results!$A:$A,0)-1,0)),"")</f>
        <v/>
      </c>
      <c r="G133" s="6" t="str">
        <f t="shared" ca="1" si="4"/>
        <v/>
      </c>
      <c r="H133" t="str">
        <f ca="1">IF(E133="","",OFFSET([2]PGA!$AL$1,MATCH(A133,[2]PGA!$E$1:$E$500,0)-1,0))</f>
        <v/>
      </c>
    </row>
    <row r="134" spans="1:8" x14ac:dyDescent="0.35">
      <c r="A134" t="s">
        <v>5</v>
      </c>
      <c r="B134" s="14" t="s">
        <v>5</v>
      </c>
      <c r="C134" t="s">
        <v>5</v>
      </c>
      <c r="D134" t="s">
        <v>5</v>
      </c>
      <c r="E134" s="16" t="s">
        <v>5</v>
      </c>
      <c r="F134" t="str">
        <f ca="1">IFERROR(IF(A134="","",OFFSET(Results!$Z$1,MATCH(A134,Results!$A:$A,0)-1,0)),"")</f>
        <v/>
      </c>
      <c r="G134" s="6" t="str">
        <f t="shared" ca="1" si="4"/>
        <v/>
      </c>
      <c r="H134" t="str">
        <f ca="1">IF(E134="","",OFFSET([2]PGA!$AL$1,MATCH(A134,[2]PGA!$E$1:$E$500,0)-1,0))</f>
        <v/>
      </c>
    </row>
    <row r="135" spans="1:8" x14ac:dyDescent="0.35">
      <c r="A135" t="s">
        <v>5</v>
      </c>
      <c r="B135" s="14" t="s">
        <v>5</v>
      </c>
      <c r="C135" t="s">
        <v>5</v>
      </c>
      <c r="D135" t="s">
        <v>5</v>
      </c>
      <c r="E135" s="16" t="s">
        <v>5</v>
      </c>
      <c r="F135" t="str">
        <f ca="1">IFERROR(IF(A135="","",OFFSET(Results!$Z$1,MATCH(A135,Results!$A:$A,0)-1,0)),"")</f>
        <v/>
      </c>
      <c r="G135" s="6" t="str">
        <f t="shared" ca="1" si="4"/>
        <v/>
      </c>
      <c r="H135" t="str">
        <f ca="1">IF(E135="","",OFFSET([2]PGA!$AL$1,MATCH(A135,[2]PGA!$E$1:$E$500,0)-1,0))</f>
        <v/>
      </c>
    </row>
    <row r="136" spans="1:8" x14ac:dyDescent="0.35">
      <c r="A136" t="s">
        <v>5</v>
      </c>
      <c r="B136" s="14" t="s">
        <v>5</v>
      </c>
      <c r="C136" t="s">
        <v>5</v>
      </c>
      <c r="D136" t="s">
        <v>5</v>
      </c>
      <c r="E136" s="16" t="s">
        <v>5</v>
      </c>
      <c r="F136" t="str">
        <f ca="1">IFERROR(IF(A136="","",OFFSET(Results!$Z$1,MATCH(A136,Results!$A:$A,0)-1,0)),"")</f>
        <v/>
      </c>
      <c r="G136" s="6" t="str">
        <f t="shared" ca="1" si="4"/>
        <v/>
      </c>
      <c r="H136" t="str">
        <f ca="1">IF(E136="","",OFFSET([2]PGA!$AL$1,MATCH(A136,[2]PGA!$E$1:$E$500,0)-1,0))</f>
        <v/>
      </c>
    </row>
    <row r="137" spans="1:8" x14ac:dyDescent="0.35">
      <c r="A137" t="s">
        <v>5</v>
      </c>
      <c r="B137" s="14" t="s">
        <v>5</v>
      </c>
      <c r="C137" t="s">
        <v>5</v>
      </c>
      <c r="D137" t="s">
        <v>5</v>
      </c>
      <c r="E137" s="16" t="s">
        <v>5</v>
      </c>
      <c r="F137" t="str">
        <f ca="1">IFERROR(IF(A137="","",OFFSET(Results!$Z$1,MATCH(A137,Results!$A:$A,0)-1,0)),"")</f>
        <v/>
      </c>
      <c r="G137" s="6" t="str">
        <f t="shared" ca="1" si="4"/>
        <v/>
      </c>
      <c r="H137" t="str">
        <f ca="1">IF(E137="","",OFFSET([2]PGA!$AL$1,MATCH(A137,[2]PGA!$E$1:$E$500,0)-1,0))</f>
        <v/>
      </c>
    </row>
    <row r="138" spans="1:8" x14ac:dyDescent="0.35">
      <c r="A138" t="s">
        <v>5</v>
      </c>
      <c r="B138" s="14" t="s">
        <v>5</v>
      </c>
      <c r="C138" t="s">
        <v>5</v>
      </c>
      <c r="D138" t="s">
        <v>5</v>
      </c>
      <c r="E138" s="16" t="s">
        <v>5</v>
      </c>
      <c r="F138" t="str">
        <f ca="1">IFERROR(IF(A138="","",OFFSET(Results!$Z$1,MATCH(A138,Results!$A:$A,0)-1,0)),"")</f>
        <v/>
      </c>
      <c r="G138" s="6" t="str">
        <f t="shared" ca="1" si="4"/>
        <v/>
      </c>
      <c r="H138" t="str">
        <f ca="1">IF(E138="","",OFFSET([2]PGA!$AL$1,MATCH(A138,[2]PGA!$E$1:$E$500,0)-1,0))</f>
        <v/>
      </c>
    </row>
    <row r="139" spans="1:8" x14ac:dyDescent="0.35">
      <c r="A139" t="s">
        <v>5</v>
      </c>
      <c r="B139" s="14" t="s">
        <v>5</v>
      </c>
      <c r="C139" t="s">
        <v>5</v>
      </c>
      <c r="D139" t="s">
        <v>5</v>
      </c>
      <c r="E139" s="16" t="s">
        <v>5</v>
      </c>
      <c r="F139" t="str">
        <f ca="1">IFERROR(IF(A139="","",OFFSET(Results!$Z$1,MATCH(A139,Results!$A:$A,0)-1,0)),"")</f>
        <v/>
      </c>
      <c r="G139" s="6" t="str">
        <f t="shared" ca="1" si="4"/>
        <v/>
      </c>
      <c r="H139" t="str">
        <f ca="1">IF(E139="","",OFFSET([2]PGA!$AL$1,MATCH(A139,[2]PGA!$E$1:$E$500,0)-1,0))</f>
        <v/>
      </c>
    </row>
    <row r="140" spans="1:8" x14ac:dyDescent="0.35">
      <c r="A140" t="s">
        <v>5</v>
      </c>
      <c r="B140" s="14" t="s">
        <v>5</v>
      </c>
      <c r="C140" t="s">
        <v>5</v>
      </c>
      <c r="D140" t="s">
        <v>5</v>
      </c>
      <c r="E140" s="16" t="s">
        <v>5</v>
      </c>
      <c r="F140" t="str">
        <f ca="1">IFERROR(IF(A140="","",OFFSET(Results!$Z$1,MATCH(A140,Results!$A:$A,0)-1,0)),"")</f>
        <v/>
      </c>
      <c r="G140" s="6" t="str">
        <f t="shared" ca="1" si="4"/>
        <v/>
      </c>
      <c r="H140" t="str">
        <f ca="1">IF(E140="","",OFFSET([2]PGA!$AL$1,MATCH(A140,[2]PGA!$E$1:$E$500,0)-1,0))</f>
        <v/>
      </c>
    </row>
    <row r="141" spans="1:8" x14ac:dyDescent="0.35">
      <c r="A141" t="s">
        <v>5</v>
      </c>
      <c r="B141" s="14" t="s">
        <v>5</v>
      </c>
      <c r="C141" t="s">
        <v>5</v>
      </c>
      <c r="D141" t="s">
        <v>5</v>
      </c>
      <c r="E141" s="16" t="s">
        <v>5</v>
      </c>
      <c r="F141" t="str">
        <f ca="1">IFERROR(IF(A141="","",OFFSET(Results!$Z$1,MATCH(A141,Results!$A:$A,0)-1,0)),"")</f>
        <v/>
      </c>
      <c r="G141" s="6" t="str">
        <f t="shared" ca="1" si="4"/>
        <v/>
      </c>
      <c r="H141" t="str">
        <f ca="1">IF(E141="","",OFFSET([2]PGA!$AL$1,MATCH(A141,[2]PGA!$E$1:$E$500,0)-1,0))</f>
        <v/>
      </c>
    </row>
    <row r="142" spans="1:8" x14ac:dyDescent="0.35">
      <c r="A142" t="s">
        <v>5</v>
      </c>
      <c r="B142" s="14" t="s">
        <v>5</v>
      </c>
      <c r="C142" t="s">
        <v>5</v>
      </c>
      <c r="D142" t="s">
        <v>5</v>
      </c>
      <c r="E142" s="16" t="s">
        <v>5</v>
      </c>
      <c r="F142" t="str">
        <f ca="1">IFERROR(IF(A142="","",OFFSET(Results!$Z$1,MATCH(A142,Results!$A:$A,0)-1,0)),"")</f>
        <v/>
      </c>
      <c r="G142" s="6" t="str">
        <f t="shared" ca="1" si="4"/>
        <v/>
      </c>
      <c r="H142" t="str">
        <f ca="1">IF(E142="","",OFFSET([2]PGA!$AL$1,MATCH(A142,[2]PGA!$E$1:$E$500,0)-1,0))</f>
        <v/>
      </c>
    </row>
    <row r="143" spans="1:8" x14ac:dyDescent="0.35">
      <c r="A143" t="s">
        <v>5</v>
      </c>
      <c r="B143" s="14" t="s">
        <v>5</v>
      </c>
      <c r="C143" t="s">
        <v>5</v>
      </c>
      <c r="D143" t="s">
        <v>5</v>
      </c>
      <c r="E143" s="16" t="s">
        <v>5</v>
      </c>
      <c r="F143" t="str">
        <f ca="1">IFERROR(IF(A143="","",OFFSET(Results!$Z$1,MATCH(A143,Results!$A:$A,0)-1,0)),"")</f>
        <v/>
      </c>
      <c r="G143" s="6" t="str">
        <f t="shared" ca="1" si="4"/>
        <v/>
      </c>
      <c r="H143" t="str">
        <f ca="1">IF(E143="","",OFFSET([2]PGA!$AL$1,MATCH(A143,[2]PGA!$E$1:$E$500,0)-1,0))</f>
        <v/>
      </c>
    </row>
    <row r="144" spans="1:8" x14ac:dyDescent="0.35">
      <c r="A144" t="s">
        <v>5</v>
      </c>
      <c r="B144" s="14" t="s">
        <v>5</v>
      </c>
      <c r="C144" t="s">
        <v>5</v>
      </c>
      <c r="D144" t="s">
        <v>5</v>
      </c>
      <c r="E144" s="16" t="s">
        <v>5</v>
      </c>
      <c r="F144" t="str">
        <f ca="1">IFERROR(IF(A144="","",OFFSET(Results!$Z$1,MATCH(A144,Results!$A:$A,0)-1,0)),"")</f>
        <v/>
      </c>
      <c r="G144" s="6" t="str">
        <f t="shared" ca="1" si="4"/>
        <v/>
      </c>
      <c r="H144" t="str">
        <f ca="1">IF(E144="","",OFFSET([2]PGA!$AL$1,MATCH(A144,[2]PGA!$E$1:$E$500,0)-1,0))</f>
        <v/>
      </c>
    </row>
    <row r="145" spans="1:8" x14ac:dyDescent="0.35">
      <c r="A145" t="s">
        <v>5</v>
      </c>
      <c r="B145" s="14" t="s">
        <v>5</v>
      </c>
      <c r="C145" t="s">
        <v>5</v>
      </c>
      <c r="D145" t="s">
        <v>5</v>
      </c>
      <c r="E145" s="16" t="s">
        <v>5</v>
      </c>
      <c r="F145" t="str">
        <f ca="1">IFERROR(IF(A145="","",OFFSET(Results!$Z$1,MATCH(A145,Results!$A:$A,0)-1,0)),"")</f>
        <v/>
      </c>
      <c r="G145" s="6" t="str">
        <f t="shared" ca="1" si="4"/>
        <v/>
      </c>
      <c r="H145" t="str">
        <f ca="1">IF(E145="","",OFFSET([2]PGA!$AL$1,MATCH(A145,[2]PGA!$E$1:$E$500,0)-1,0))</f>
        <v/>
      </c>
    </row>
    <row r="146" spans="1:8" x14ac:dyDescent="0.35">
      <c r="A146" t="s">
        <v>5</v>
      </c>
      <c r="B146" s="14" t="s">
        <v>5</v>
      </c>
      <c r="C146" t="s">
        <v>5</v>
      </c>
      <c r="D146" t="s">
        <v>5</v>
      </c>
      <c r="E146" s="16" t="s">
        <v>5</v>
      </c>
      <c r="F146" t="str">
        <f ca="1">IFERROR(IF(A146="","",OFFSET(Results!$Z$1,MATCH(A146,Results!$A:$A,0)-1,0)),"")</f>
        <v/>
      </c>
      <c r="G146" s="6" t="str">
        <f t="shared" ca="1" si="4"/>
        <v/>
      </c>
      <c r="H146" t="str">
        <f ca="1">IF(E146="","",OFFSET([2]PGA!$AL$1,MATCH(A146,[2]PGA!$E$1:$E$500,0)-1,0))</f>
        <v/>
      </c>
    </row>
    <row r="147" spans="1:8" x14ac:dyDescent="0.35">
      <c r="A147" t="s">
        <v>5</v>
      </c>
      <c r="B147" s="14" t="s">
        <v>5</v>
      </c>
      <c r="C147" t="s">
        <v>5</v>
      </c>
      <c r="D147" t="s">
        <v>5</v>
      </c>
      <c r="E147" s="16" t="s">
        <v>5</v>
      </c>
      <c r="F147" t="str">
        <f ca="1">IFERROR(IF(A147="","",OFFSET(Results!$Z$1,MATCH(A147,Results!$A:$A,0)-1,0)),"")</f>
        <v/>
      </c>
      <c r="G147" s="6" t="str">
        <f t="shared" ca="1" si="4"/>
        <v/>
      </c>
      <c r="H147" t="str">
        <f ca="1">IF(E147="","",OFFSET([2]PGA!$AL$1,MATCH(A147,[2]PGA!$E$1:$E$500,0)-1,0))</f>
        <v/>
      </c>
    </row>
    <row r="148" spans="1:8" x14ac:dyDescent="0.35">
      <c r="A148" t="s">
        <v>5</v>
      </c>
      <c r="B148" s="14" t="s">
        <v>5</v>
      </c>
      <c r="C148" t="s">
        <v>5</v>
      </c>
      <c r="D148" t="s">
        <v>5</v>
      </c>
      <c r="E148" s="16" t="s">
        <v>5</v>
      </c>
      <c r="F148" t="str">
        <f ca="1">IFERROR(IF(A148="","",OFFSET(Results!$Z$1,MATCH(A148,Results!$A:$A,0)-1,0)),"")</f>
        <v/>
      </c>
      <c r="G148" s="6" t="str">
        <f t="shared" ca="1" si="4"/>
        <v/>
      </c>
      <c r="H148" t="str">
        <f ca="1">IF(E148="","",OFFSET([2]PGA!$AL$1,MATCH(A148,[2]PGA!$E$1:$E$500,0)-1,0))</f>
        <v/>
      </c>
    </row>
    <row r="149" spans="1:8" x14ac:dyDescent="0.35">
      <c r="A149" t="s">
        <v>5</v>
      </c>
      <c r="B149" s="14" t="s">
        <v>5</v>
      </c>
      <c r="C149" t="s">
        <v>5</v>
      </c>
      <c r="D149" t="s">
        <v>5</v>
      </c>
      <c r="E149" s="16" t="s">
        <v>5</v>
      </c>
      <c r="F149" t="str">
        <f ca="1">IFERROR(IF(A149="","",OFFSET(Results!$Z$1,MATCH(A149,Results!$A:$A,0)-1,0)),"")</f>
        <v/>
      </c>
      <c r="G149" s="6" t="str">
        <f t="shared" ca="1" si="4"/>
        <v/>
      </c>
      <c r="H149" t="str">
        <f ca="1">IF(E149="","",OFFSET([2]PGA!$AL$1,MATCH(A149,[2]PGA!$E$1:$E$500,0)-1,0))</f>
        <v/>
      </c>
    </row>
    <row r="150" spans="1:8" x14ac:dyDescent="0.35">
      <c r="A150" t="s">
        <v>5</v>
      </c>
      <c r="B150" s="14" t="s">
        <v>5</v>
      </c>
      <c r="C150" t="s">
        <v>5</v>
      </c>
      <c r="D150" t="s">
        <v>5</v>
      </c>
      <c r="E150" s="16" t="s">
        <v>5</v>
      </c>
      <c r="F150" t="str">
        <f ca="1">IFERROR(IF(A150="","",OFFSET(Results!$Z$1,MATCH(A150,Results!$A:$A,0)-1,0)),"")</f>
        <v/>
      </c>
      <c r="G150" s="6" t="str">
        <f t="shared" ca="1" si="4"/>
        <v/>
      </c>
      <c r="H150" t="str">
        <f ca="1">IF(E150="","",OFFSET([2]PGA!$AL$1,MATCH(A150,[2]PGA!$E$1:$E$500,0)-1,0))</f>
        <v/>
      </c>
    </row>
    <row r="151" spans="1:8" x14ac:dyDescent="0.35">
      <c r="A151" t="s">
        <v>5</v>
      </c>
      <c r="B151" s="14" t="s">
        <v>5</v>
      </c>
      <c r="C151" t="s">
        <v>5</v>
      </c>
      <c r="D151" t="s">
        <v>5</v>
      </c>
      <c r="E151" s="16" t="s">
        <v>5</v>
      </c>
      <c r="F151" t="str">
        <f ca="1">IFERROR(IF(A151="","",OFFSET(Results!$Z$1,MATCH(A151,Results!$A:$A,0)-1,0)),"")</f>
        <v/>
      </c>
      <c r="G151" s="6" t="str">
        <f t="shared" ca="1" si="4"/>
        <v/>
      </c>
      <c r="H151" t="str">
        <f ca="1">IF(E151="","",OFFSET([2]PGA!$AL$1,MATCH(A151,[2]PGA!$E$1:$E$500,0)-1,0))</f>
        <v/>
      </c>
    </row>
    <row r="152" spans="1:8" x14ac:dyDescent="0.35">
      <c r="A152" t="s">
        <v>5</v>
      </c>
      <c r="B152" s="14" t="s">
        <v>5</v>
      </c>
      <c r="C152" t="s">
        <v>5</v>
      </c>
      <c r="D152" t="s">
        <v>5</v>
      </c>
      <c r="E152" s="16" t="s">
        <v>5</v>
      </c>
      <c r="F152" t="str">
        <f ca="1">IFERROR(IF(A152="","",OFFSET(Results!$Z$1,MATCH(A152,Results!$A:$A,0)-1,0)),"")</f>
        <v/>
      </c>
      <c r="G152" s="6" t="str">
        <f t="shared" ca="1" si="4"/>
        <v/>
      </c>
      <c r="H152" t="str">
        <f ca="1">IF(E152="","",OFFSET([2]PGA!$AL$1,MATCH(A152,[2]PGA!$E$1:$E$500,0)-1,0))</f>
        <v/>
      </c>
    </row>
    <row r="153" spans="1:8" x14ac:dyDescent="0.35">
      <c r="A153" t="s">
        <v>5</v>
      </c>
      <c r="B153" s="14" t="s">
        <v>5</v>
      </c>
      <c r="C153" t="s">
        <v>5</v>
      </c>
      <c r="D153" t="s">
        <v>5</v>
      </c>
      <c r="E153" s="16" t="s">
        <v>5</v>
      </c>
      <c r="F153" t="str">
        <f ca="1">IFERROR(IF(A153="","",OFFSET(Results!$Z$1,MATCH(A153,Results!$A:$A,0)-1,0)),"")</f>
        <v/>
      </c>
      <c r="G153" s="6" t="str">
        <f t="shared" ca="1" si="4"/>
        <v/>
      </c>
      <c r="H153" t="str">
        <f ca="1">IF(E153="","",OFFSET([2]PGA!$AL$1,MATCH(A153,[2]PGA!$E$1:$E$500,0)-1,0))</f>
        <v/>
      </c>
    </row>
    <row r="154" spans="1:8" x14ac:dyDescent="0.35">
      <c r="A154" t="s">
        <v>5</v>
      </c>
      <c r="B154" s="14" t="s">
        <v>5</v>
      </c>
      <c r="C154" t="s">
        <v>5</v>
      </c>
      <c r="D154" t="s">
        <v>5</v>
      </c>
      <c r="E154" s="16" t="s">
        <v>5</v>
      </c>
      <c r="F154" t="str">
        <f ca="1">IFERROR(IF(A154="","",OFFSET(Results!$Z$1,MATCH(A154,Results!$A:$A,0)-1,0)),"")</f>
        <v/>
      </c>
      <c r="G154" s="6" t="str">
        <f t="shared" ca="1" si="4"/>
        <v/>
      </c>
      <c r="H154" t="str">
        <f ca="1">IF(E154="","",OFFSET([2]PGA!$AL$1,MATCH(A154,[2]PGA!$E$1:$E$500,0)-1,0))</f>
        <v/>
      </c>
    </row>
    <row r="155" spans="1:8" x14ac:dyDescent="0.35">
      <c r="A155" t="s">
        <v>5</v>
      </c>
      <c r="B155" s="14" t="s">
        <v>5</v>
      </c>
      <c r="C155" t="s">
        <v>5</v>
      </c>
      <c r="D155" t="s">
        <v>5</v>
      </c>
      <c r="E155" s="16" t="s">
        <v>5</v>
      </c>
      <c r="F155" t="str">
        <f ca="1">IFERROR(IF(A155="","",OFFSET(Results!$Z$1,MATCH(A155,Results!$A:$A,0)-1,0)),"")</f>
        <v/>
      </c>
      <c r="G155" s="6" t="str">
        <f t="shared" ca="1" si="4"/>
        <v/>
      </c>
      <c r="H155" t="str">
        <f ca="1">IF(E155="","",OFFSET([2]PGA!$AL$1,MATCH(A155,[2]PGA!$E$1:$E$500,0)-1,0))</f>
        <v/>
      </c>
    </row>
    <row r="156" spans="1:8" x14ac:dyDescent="0.35">
      <c r="A156" t="s">
        <v>5</v>
      </c>
      <c r="B156" s="14" t="s">
        <v>5</v>
      </c>
      <c r="C156" t="s">
        <v>5</v>
      </c>
      <c r="D156" t="s">
        <v>5</v>
      </c>
      <c r="E156" s="16" t="s">
        <v>5</v>
      </c>
      <c r="F156" t="str">
        <f ca="1">IFERROR(IF(A156="","",OFFSET(Results!$Z$1,MATCH(A156,Results!$A:$A,0)-1,0)),"")</f>
        <v/>
      </c>
      <c r="G156" s="6" t="str">
        <f t="shared" ca="1" si="4"/>
        <v/>
      </c>
      <c r="H156" t="str">
        <f ca="1">IF(E156="","",OFFSET([2]PGA!$AL$1,MATCH(A156,[2]PGA!$E$1:$E$500,0)-1,0))</f>
        <v/>
      </c>
    </row>
    <row r="157" spans="1:8" x14ac:dyDescent="0.35">
      <c r="A157" t="s">
        <v>5</v>
      </c>
      <c r="B157" s="14" t="s">
        <v>5</v>
      </c>
      <c r="C157" t="s">
        <v>5</v>
      </c>
      <c r="D157" t="s">
        <v>5</v>
      </c>
      <c r="E157" s="16" t="s">
        <v>5</v>
      </c>
      <c r="F157" t="str">
        <f ca="1">IFERROR(IF(A157="","",OFFSET(Results!$Z$1,MATCH(A157,Results!$A:$A,0)-1,0)),"")</f>
        <v/>
      </c>
      <c r="G157" s="6" t="str">
        <f t="shared" ca="1" si="4"/>
        <v/>
      </c>
      <c r="H157" t="str">
        <f ca="1">IF(E157="","",OFFSET([2]PGA!$AL$1,MATCH(A157,[2]PGA!$E$1:$E$500,0)-1,0))</f>
        <v/>
      </c>
    </row>
    <row r="158" spans="1:8" x14ac:dyDescent="0.35">
      <c r="A158" t="s">
        <v>5</v>
      </c>
      <c r="B158" s="14" t="s">
        <v>5</v>
      </c>
      <c r="C158" t="s">
        <v>5</v>
      </c>
      <c r="D158" t="s">
        <v>5</v>
      </c>
      <c r="E158" s="16" t="s">
        <v>5</v>
      </c>
      <c r="F158" t="str">
        <f ca="1">IFERROR(IF(A158="","",OFFSET(Results!$Z$1,MATCH(A158,Results!$A:$A,0)-1,0)),"")</f>
        <v/>
      </c>
      <c r="G158" s="6" t="str">
        <f t="shared" ca="1" si="4"/>
        <v/>
      </c>
      <c r="H158" t="str">
        <f ca="1">IF(E158="","",OFFSET([2]PGA!$AL$1,MATCH(A158,[2]PGA!$E$1:$E$500,0)-1,0))</f>
        <v/>
      </c>
    </row>
    <row r="159" spans="1:8" x14ac:dyDescent="0.35">
      <c r="A159" t="s">
        <v>5</v>
      </c>
      <c r="B159" s="14" t="s">
        <v>5</v>
      </c>
      <c r="C159" t="s">
        <v>5</v>
      </c>
      <c r="D159" t="s">
        <v>5</v>
      </c>
      <c r="E159" s="16" t="s">
        <v>5</v>
      </c>
      <c r="F159" t="str">
        <f ca="1">IFERROR(IF(A159="","",OFFSET(Results!$Z$1,MATCH(A159,Results!$A:$A,0)-1,0)),"")</f>
        <v/>
      </c>
      <c r="G159" s="6" t="str">
        <f t="shared" ca="1" si="4"/>
        <v/>
      </c>
      <c r="H159" t="str">
        <f ca="1">IF(E159="","",OFFSET([2]PGA!$AL$1,MATCH(A159,[2]PGA!$E$1:$E$500,0)-1,0))</f>
        <v/>
      </c>
    </row>
    <row r="160" spans="1:8" x14ac:dyDescent="0.35">
      <c r="F160" t="str">
        <f ca="1">IFERROR(IF(A160="","",OFFSET(Results!$Z$1,MATCH(A160,Results!$A:$A,0)-1,0)),"")</f>
        <v/>
      </c>
      <c r="G160" s="6" t="str">
        <f t="shared" ca="1" si="4"/>
        <v/>
      </c>
      <c r="H160" t="str">
        <f ca="1">IF(E160="","",OFFSET([2]PGA!$AL$1,MATCH(A160,[2]PGA!$E$1:$E$500,0)-1,0))</f>
        <v/>
      </c>
    </row>
    <row r="161" spans="6:8" x14ac:dyDescent="0.35">
      <c r="F161" t="str">
        <f ca="1">IFERROR(IF(A161="","",OFFSET(Results!$Z$1,MATCH(A161,Results!$A:$A,0)-1,0)),"")</f>
        <v/>
      </c>
      <c r="G161" s="6" t="str">
        <f t="shared" ca="1" si="4"/>
        <v/>
      </c>
      <c r="H161" t="str">
        <f ca="1">IF(E161="","",OFFSET([2]PGA!$AL$1,MATCH(A161,[2]PGA!$E$1:$E$500,0)-1,0))</f>
        <v/>
      </c>
    </row>
    <row r="162" spans="6:8" x14ac:dyDescent="0.35">
      <c r="F162" t="str">
        <f ca="1">IFERROR(IF(A162="","",OFFSET(Results!$Z$1,MATCH(A162,Results!$A:$A,0)-1,0)),"")</f>
        <v/>
      </c>
      <c r="G162" s="6" t="str">
        <f t="shared" ref="G162:G169" ca="1" si="5">IF(OR(E162="",F162=""),"",IF(F162=1,(IF(COUNTIFS(F:F,"&lt;="&amp;F162)&lt;=1,1,(1-COUNTIFS(F:F,"&lt;"&amp;F162))/COUNTIFS(F:F,F162)))*50*E162*(1+VALUE(MID(H162,FIND(": ",H162)+2,FIND("/",H162)-FIND(":",H162)-2))-1)+50*E162*(1+VALUE(MID(H162,FIND(": ",H162)+2,FIND("/",H162)-FIND(":",H162)-2))-1)/VALUE(RIGHT(H162,1)),IF(F162&lt;=VALUE(MID(H162,FIND(", ",H162)+2,1)),(IF(COUNTIFS(F:F,"&lt;="&amp;F162)&lt;=VALUE(MID(H162,FIND(", ",H162)+2,1)),1,(VALUE(MID(H162,FIND(", ",H162)+2,1))-COUNTIFS(F:F,"&lt;"&amp;F162))/COUNTIFS(F:F,F162)))*(50*E162*(1+VALUE(MID(H162,FIND(": ",H162)+2,FIND("/",H162)-FIND(":",H162)-2))-1)/VALUE(RIGHT(H162,1))+50*E162)-(100*E162),-E162*100)))</f>
        <v/>
      </c>
      <c r="H162" t="str">
        <f ca="1">IF(E162="","",OFFSET([2]PGA!$AL$1,MATCH(A162,[2]PGA!$E$1:$E$500,0)-1,0))</f>
        <v/>
      </c>
    </row>
    <row r="163" spans="6:8" x14ac:dyDescent="0.35">
      <c r="F163" t="str">
        <f ca="1">IFERROR(IF(A163="","",OFFSET(Results!$Z$1,MATCH(A163,Results!$A:$A,0)-1,0)),"")</f>
        <v/>
      </c>
      <c r="G163" s="6" t="str">
        <f t="shared" ca="1" si="5"/>
        <v/>
      </c>
      <c r="H163" t="str">
        <f ca="1">IF(E163="","",OFFSET([2]PGA!$AL$1,MATCH(A163,[2]PGA!$E$1:$E$500,0)-1,0))</f>
        <v/>
      </c>
    </row>
    <row r="164" spans="6:8" x14ac:dyDescent="0.35">
      <c r="F164" t="str">
        <f ca="1">IFERROR(IF(A164="","",OFFSET(Results!$Z$1,MATCH(A164,Results!$A:$A,0)-1,0)),"")</f>
        <v/>
      </c>
      <c r="G164" s="6" t="str">
        <f t="shared" ca="1" si="5"/>
        <v/>
      </c>
      <c r="H164" t="str">
        <f ca="1">IF(E164="","",OFFSET([2]PGA!$AL$1,MATCH(A164,[2]PGA!$E$1:$E$500,0)-1,0))</f>
        <v/>
      </c>
    </row>
    <row r="165" spans="6:8" x14ac:dyDescent="0.35">
      <c r="F165" t="str">
        <f ca="1">IFERROR(IF(A165="","",OFFSET(Results!$Z$1,MATCH(A165,Results!$A:$A,0)-1,0)),"")</f>
        <v/>
      </c>
      <c r="G165" s="6" t="str">
        <f t="shared" ca="1" si="5"/>
        <v/>
      </c>
      <c r="H165" t="str">
        <f ca="1">IF(E165="","",OFFSET([2]PGA!$AL$1,MATCH(A165,[2]PGA!$E$1:$E$500,0)-1,0))</f>
        <v/>
      </c>
    </row>
    <row r="166" spans="6:8" x14ac:dyDescent="0.35">
      <c r="F166" t="str">
        <f ca="1">IFERROR(IF(A166="","",OFFSET(Results!$Z$1,MATCH(A166,Results!$A:$A,0)-1,0)),"")</f>
        <v/>
      </c>
      <c r="G166" s="6" t="str">
        <f t="shared" ca="1" si="5"/>
        <v/>
      </c>
      <c r="H166" t="str">
        <f ca="1">IF(E166="","",OFFSET([2]PGA!$AL$1,MATCH(A166,[2]PGA!$E$1:$E$500,0)-1,0))</f>
        <v/>
      </c>
    </row>
    <row r="167" spans="6:8" x14ac:dyDescent="0.35">
      <c r="F167" t="str">
        <f ca="1">IFERROR(IF(A167="","",OFFSET(Results!$Z$1,MATCH(A167,Results!$A:$A,0)-1,0)),"")</f>
        <v/>
      </c>
      <c r="G167" s="6" t="str">
        <f t="shared" ca="1" si="5"/>
        <v/>
      </c>
      <c r="H167" t="str">
        <f ca="1">IF(E167="","",OFFSET([2]PGA!$AL$1,MATCH(A167,[2]PGA!$E$1:$E$500,0)-1,0))</f>
        <v/>
      </c>
    </row>
    <row r="168" spans="6:8" x14ac:dyDescent="0.35">
      <c r="F168" t="str">
        <f ca="1">IFERROR(IF(A168="","",OFFSET(Results!$Z$1,MATCH(A168,Results!$A:$A,0)-1,0)),"")</f>
        <v/>
      </c>
      <c r="G168" s="6" t="str">
        <f t="shared" ca="1" si="5"/>
        <v/>
      </c>
      <c r="H168" t="str">
        <f ca="1">IF(E168="","",OFFSET([2]PGA!$AL$1,MATCH(A168,[2]PGA!$E$1:$E$500,0)-1,0))</f>
        <v/>
      </c>
    </row>
    <row r="169" spans="6:8" x14ac:dyDescent="0.35">
      <c r="G169" s="6" t="str">
        <f t="shared" si="5"/>
        <v/>
      </c>
      <c r="H169" t="str">
        <f ca="1">IF(E169="","",OFFSET([2]PGA!$AL$1,MATCH(A169,[2]PGA!$E$1:$E$500,0)-1,0))</f>
        <v/>
      </c>
    </row>
  </sheetData>
  <conditionalFormatting sqref="G2:G169">
    <cfRule type="cellIs" dxfId="0" priority="1" stopIfTrue="1" operator="greaterThan">
      <formula>0</formula>
    </cfRule>
  </conditionalFormatting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E32592-0539-4B63-826E-AD1AC4B75EA5}">
  <sheetPr codeName="Sheet13"/>
  <dimension ref="A1:H240"/>
  <sheetViews>
    <sheetView workbookViewId="0">
      <pane xSplit="1" ySplit="1" topLeftCell="B2" activePane="bottomRight" state="frozen"/>
      <selection sqref="A1:IV65536"/>
      <selection pane="topRight" sqref="A1:IV65536"/>
      <selection pane="bottomLeft" sqref="A1:IV65536"/>
      <selection pane="bottomRight" activeCell="A8" sqref="A8:H10"/>
    </sheetView>
  </sheetViews>
  <sheetFormatPr defaultRowHeight="14.5" x14ac:dyDescent="0.35"/>
  <cols>
    <col min="1" max="1" width="20.7265625" customWidth="1"/>
    <col min="2" max="2" width="9.26953125" style="14" customWidth="1"/>
    <col min="3" max="4" width="9.1796875" style="15"/>
    <col min="5" max="5" width="9.26953125" style="16" customWidth="1"/>
    <col min="7" max="7" width="9.26953125" customWidth="1"/>
  </cols>
  <sheetData>
    <row r="1" spans="1:8" x14ac:dyDescent="0.35">
      <c r="A1" s="1" t="s">
        <v>6</v>
      </c>
      <c r="B1" s="11" t="s">
        <v>19</v>
      </c>
      <c r="C1" s="12" t="s">
        <v>20</v>
      </c>
      <c r="D1" s="12" t="s">
        <v>17</v>
      </c>
      <c r="E1" s="13" t="s">
        <v>10</v>
      </c>
      <c r="F1" s="1" t="s">
        <v>12</v>
      </c>
      <c r="G1" s="1" t="s">
        <v>13</v>
      </c>
      <c r="H1" s="1" t="s">
        <v>18</v>
      </c>
    </row>
    <row r="2" spans="1:8" x14ac:dyDescent="0.35">
      <c r="A2" t="str">
        <f ca="1">CONCATENATE("WIN: ",IFERROR(OFFSET(Picks!A$1,MATCH(1,Picks!F:F,0)-1,0),""))</f>
        <v>WIN: Daniel Brown (Oct1994)</v>
      </c>
      <c r="B2" s="14" t="str">
        <f ca="1">IFERROR(OFFSET(Win!B$1,MATCH(1,Picks!F:F,0)-1,0),"")</f>
        <v>1.22%</v>
      </c>
      <c r="C2" s="15">
        <f ca="1">IFERROR(OFFSET(Win!C$1,MATCH(1,Picks!F:F,0)-1,0),"")</f>
        <v>82</v>
      </c>
      <c r="D2" s="15">
        <f ca="1">IFERROR(OFFSET(Win!D$1,MATCH(1,Picks!F:F,0)-1,0),"")</f>
        <v>176</v>
      </c>
      <c r="E2" s="16" t="str">
        <f ca="1">IFERROR(OFFSET(Win!E$1,MATCH(1,Picks!F:F,0)-1,0),"")</f>
        <v>0.70%</v>
      </c>
      <c r="F2">
        <f ca="1">IFERROR(OFFSET(Picks!G$1,MATCH(1,Picks!F:F,0)-1,0),"")</f>
        <v>19</v>
      </c>
      <c r="G2" s="6">
        <f ca="1">IFERROR(IF(AND(B3="",B4=""),3*IFERROR(OFFSET(Picks!H$1,MATCH(1,Picks!F:F,0)-1,0),""),IF(B4="",1.5*IFERROR(OFFSET(Picks!H$1,MATCH(1,Picks!F:F,0)-1,0),""),IFERROR(OFFSET(Picks!H$1,MATCH(1,Picks!F:F,0)-1,0),""))),"")</f>
        <v>-2</v>
      </c>
      <c r="H2" t="str">
        <f ca="1">IFERROR(OFFSET(Win!H$1,MATCH(1,Picks!F:F,0)-1,0),"")</f>
        <v>Bet365: 175/1, 5pl, 1/5</v>
      </c>
    </row>
    <row r="3" spans="1:8" x14ac:dyDescent="0.35">
      <c r="A3" t="str">
        <f ca="1">CONCATENATE("WIN: ",IFERROR(OFFSET(Picks!A$1,MATCH(2,Picks!F:F,0)-1,0),""))</f>
        <v>WIN: Keith Mitchell</v>
      </c>
      <c r="B3" s="14" t="str">
        <f ca="1">IFERROR(OFFSET(Win!B$1,MATCH(2,Picks!F:F,0)-1,0),"")</f>
        <v>1.73%</v>
      </c>
      <c r="C3" s="15">
        <f ca="1">IFERROR(OFFSET(Win!C$1,MATCH(2,Picks!F:F,0)-1,0),"")</f>
        <v>58</v>
      </c>
      <c r="D3" s="15">
        <f ca="1">IFERROR(OFFSET(Win!D$1,MATCH(2,Picks!F:F,0)-1,0),"")</f>
        <v>71</v>
      </c>
      <c r="E3" s="16" t="str">
        <f ca="1">IFERROR(OFFSET(Win!E$1,MATCH(2,Picks!F:F,0)-1,0),"")</f>
        <v>0.30%</v>
      </c>
      <c r="F3">
        <f ca="1">IFERROR(OFFSET(Picks!G$1,MATCH(2,Picks!F:F,0)-1,0),"")</f>
        <v>66</v>
      </c>
      <c r="G3" s="6">
        <f ca="1">IFERROR(IF(B4="",1.5*IFERROR(OFFSET(Picks!H$1,MATCH(2,Picks!F:F,0)-1,0),""),IFERROR(OFFSET(Picks!H$1,MATCH(2,Picks!F:F,0)-1,0),"")),"")</f>
        <v>-2</v>
      </c>
      <c r="H3" t="str">
        <f ca="1">IFERROR(OFFSET(Win!H$1,MATCH(2,Picks!F:F,0)-1,0),"")</f>
        <v>Spreadex: 70/1, 6pl, 1/5</v>
      </c>
    </row>
    <row r="4" spans="1:8" x14ac:dyDescent="0.35">
      <c r="A4" t="str">
        <f ca="1">CONCATENATE("WIN: ",IFERROR(OFFSET(Picks!A$1,MATCH(3,Picks!F:F,0)-1,0),""))</f>
        <v>WIN: Seamus Power</v>
      </c>
      <c r="B4" s="14" t="str">
        <f ca="1">IFERROR(OFFSET(Win!B$1,MATCH(3,Picks!F:F,0)-1,0),"")</f>
        <v>1.17%</v>
      </c>
      <c r="C4" s="15">
        <f ca="1">IFERROR(OFFSET(Win!C$1,MATCH(3,Picks!F:F,0)-1,0),"")</f>
        <v>85</v>
      </c>
      <c r="D4" s="15">
        <f ca="1">IFERROR(OFFSET(Win!D$1,MATCH(3,Picks!F:F,0)-1,0),"")</f>
        <v>111</v>
      </c>
      <c r="E4" s="16" t="str">
        <f ca="1">IFERROR(OFFSET(Win!E$1,MATCH(3,Picks!F:F,0)-1,0),"")</f>
        <v>0.30%</v>
      </c>
      <c r="F4">
        <f ca="1">IFERROR(OFFSET(Picks!G$1,MATCH(3,Picks!F:F,0)-1,0),"")</f>
        <v>31</v>
      </c>
      <c r="G4" s="6">
        <f ca="1">IFERROR(OFFSET(Picks!H$1,MATCH(3,Picks!F:F,0)-1,0),"")</f>
        <v>-2</v>
      </c>
      <c r="H4" t="str">
        <f ca="1">IFERROR(OFFSET(Win!H$1,MATCH(3,Picks!F:F,0)-1,0),"")</f>
        <v>Boyle Sports: 70/1, 10pl, 1/5</v>
      </c>
    </row>
    <row r="5" spans="1:8" x14ac:dyDescent="0.35">
      <c r="A5" t="str">
        <f ca="1">CONCATENATE("FRL: ",IFERROR(OFFSET(Picks!M$1,MATCH(1,Picks!R:R,0)-1,0),""))</f>
        <v>FRL: William Mouw</v>
      </c>
      <c r="B5" s="14" t="str">
        <f ca="1">IFERROR(IF(OFFSET(FRL!B$1,MATCH(1,Picks!R:R,0)-1,0)=0,"",OFFSET(FRL!B$1,MATCH(1,Picks!R:R,0)-1,0)),"")</f>
        <v>1.14%</v>
      </c>
      <c r="C5" s="15">
        <f ca="1">IFERROR(IF(OFFSET(FRL!C$1,MATCH(1,Picks!R:R,0)-1,0)=0,"",OFFSET(FRL!C$1,MATCH(1,Picks!R:R,0)-1,0)),"")</f>
        <v>88</v>
      </c>
      <c r="D5" s="15">
        <f ca="1">IFERROR(IF(OFFSET(FRL!D$1,MATCH(1,Picks!R:R,0)-1,0)=0,"",OFFSET(FRL!D$1,MATCH(1,Picks!R:R,0)-1,0)),"")</f>
        <v>101</v>
      </c>
      <c r="E5" s="16" t="str">
        <f ca="1">IFERROR(IF(OFFSET(FRL!E$1,MATCH(1,Picks!R:R,0)-1,0)=0,"",OFFSET(FRL!E$1,MATCH(1,Picks!R:R,0)-1,0)),"")</f>
        <v>0.20%</v>
      </c>
      <c r="F5">
        <f ca="1">IFERROR(OFFSET(Picks!S$1,MATCH(1,Picks!R:R,0)-1,0),"")</f>
        <v>80</v>
      </c>
      <c r="G5" s="6">
        <f ca="1">IF(F5="","",IF(AND(B6="",B7=""),3*IFERROR(OFFSET(Picks!T$1,MATCH(1,Picks!R:R,0)-1,0),""),IF(B7="",1.5*IFERROR(OFFSET(Picks!T$1,MATCH(1,Picks!R:R,0)-1,0),""),IFERROR(OFFSET(Picks!T$1,MATCH(1,Picks!R:R,0)-1,0),""))))</f>
        <v>-2</v>
      </c>
      <c r="H5" t="str">
        <f ca="1">IFERROR(OFFSET(FRL!H$1,MATCH(1,Picks!R:R,0)-1,0),"")</f>
        <v>Bet365: 100/1, 5pl, 1/5</v>
      </c>
    </row>
    <row r="6" spans="1:8" x14ac:dyDescent="0.35">
      <c r="A6" t="str">
        <f ca="1">CONCATENATE("FRL: ",IFERROR(OFFSET(Picks!M$1,MATCH(2,Picks!R:R,0)-1,0),""))</f>
        <v>FRL: Ricky Castillo</v>
      </c>
      <c r="B6" s="14" t="str">
        <f ca="1">IFERROR(IF(OFFSET(FRL!B$1,MATCH(2,Picks!R:R,0)-1,0)=0,"",OFFSET(FRL!B$1,MATCH(2,Picks!R:R,0)-1,0)),"")</f>
        <v>1.08%</v>
      </c>
      <c r="C6" s="15">
        <f ca="1">IFERROR(IF(OFFSET(FRL!C$1,MATCH(2,Picks!R:R,0)-1,0)=0,"",OFFSET(FRL!C$1,MATCH(2,Picks!R:R,0)-1,0)),"")</f>
        <v>93</v>
      </c>
      <c r="D6" s="15">
        <f ca="1">IFERROR(IF(OFFSET(FRL!D$1,MATCH(2,Picks!R:R,0)-1,0)=0,"",OFFSET(FRL!D$1,MATCH(2,Picks!R:R,0)-1,0)),"")</f>
        <v>101</v>
      </c>
      <c r="E6" s="16" t="str">
        <f ca="1">IFERROR(IF(OFFSET(FRL!E$1,MATCH(2,Picks!R:R,0)-1,0)=0,"",OFFSET(FRL!E$1,MATCH(2,Picks!R:R,0)-1,0)),"")</f>
        <v>0.10%</v>
      </c>
      <c r="F6">
        <f ca="1">IFERROR(OFFSET(Picks!S$1,MATCH(2,Picks!R:R,0)-1,0),"")</f>
        <v>17</v>
      </c>
      <c r="G6" s="6">
        <f ca="1">IF(F6="","",IF(B7="",1.5*IFERROR(OFFSET(Picks!T$1,MATCH(2,Picks!R:R,0)-1,0),""),IFERROR(OFFSET(Picks!T$1,MATCH(2,Picks!R:R,0)-1,0),"")))</f>
        <v>-2</v>
      </c>
      <c r="H6" t="str">
        <f ca="1">IFERROR(OFFSET(FRL!H$1,MATCH(2,Picks!R:R,0)-1,0),"")</f>
        <v>Bet365: 100/1, 5pl, 1/5</v>
      </c>
    </row>
    <row r="7" spans="1:8" x14ac:dyDescent="0.35">
      <c r="A7" t="str">
        <f ca="1">CONCATENATE("FRL: ",IFERROR(OFFSET(Picks!M$1,MATCH(3,Picks!R:R,0)-1,0),""))</f>
        <v>FRL: Brice Garnett</v>
      </c>
      <c r="B7" s="14" t="str">
        <f ca="1">IFERROR(IF(OFFSET(FRL!B$1,MATCH(3,Picks!R:R,0)-1,0)=0,"",OFFSET(FRL!B$1,MATCH(3,Picks!R:R,0)-1,0)),"")</f>
        <v>0.78%</v>
      </c>
      <c r="C7" s="15">
        <f ca="1">IFERROR(IF(OFFSET(FRL!C$1,MATCH(3,Picks!R:R,0)-1,0)=0,"",OFFSET(FRL!C$1,MATCH(3,Picks!R:R,0)-1,0)),"")</f>
        <v>128</v>
      </c>
      <c r="D7" s="15">
        <f ca="1">IFERROR(IF(OFFSET(FRL!D$1,MATCH(3,Picks!R:R,0)-1,0)=0,"",OFFSET(FRL!D$1,MATCH(3,Picks!R:R,0)-1,0)),"")</f>
        <v>141</v>
      </c>
      <c r="E7" s="16" t="str">
        <f ca="1">IFERROR(IF(OFFSET(FRL!E$1,MATCH(3,Picks!R:R,0)-1,0)=0,"",OFFSET(FRL!E$1,MATCH(3,Picks!R:R,0)-1,0)),"")</f>
        <v>0.10%</v>
      </c>
      <c r="F7">
        <f ca="1">IFERROR(OFFSET(Picks!S1,MATCH(3,Picks!R:R,0)-1,0),"")</f>
        <v>17</v>
      </c>
      <c r="G7" s="6">
        <f ca="1">IF(F7="","",IFERROR(OFFSET(Picks!T$1,MATCH(3,Picks!R:R,0)-1,0),""))</f>
        <v>-2</v>
      </c>
      <c r="H7" t="str">
        <f ca="1">IFERROR(OFFSET(FRL!H$1,MATCH(3,Picks!R:R,0)-1,0),"")</f>
        <v>Unibet: 140/1, 5pl, 1/4</v>
      </c>
    </row>
    <row r="8" spans="1:8" x14ac:dyDescent="0.35">
      <c r="A8" t="str">
        <f ca="1">CONCATENATE("FRL: ",IFERROR(OFFSET(Picks!M$1,MATCH(4,Picks!R:R,0)-1,0),""))</f>
        <v xml:space="preserve">FRL: </v>
      </c>
      <c r="B8" s="14" t="str">
        <f ca="1">IFERROR(IF(OFFSET(FRL!B$1,MATCH(4,Picks!R:R,0)-1,0)=0,"",OFFSET(FRL!B$1,MATCH(4,Picks!R:R,0)-1,0)),"")</f>
        <v/>
      </c>
      <c r="C8" s="15" t="str">
        <f ca="1">IFERROR(IF(OFFSET(FRL!C$1,MATCH(4,Picks!R:R,0)-1,0)=0,"",OFFSET(FRL!C$1,MATCH(4,Picks!R:R,0)-1,0)),"")</f>
        <v/>
      </c>
      <c r="D8" s="15" t="str">
        <f ca="1">IFERROR(IF(OFFSET(FRL!D$1,MATCH(4,Picks!R:R,0)-1,0)=0,"",OFFSET(FRL!D$1,MATCH(4,Picks!R:R,0)-1,0)),"")</f>
        <v/>
      </c>
      <c r="E8" s="16" t="str">
        <f ca="1">IFERROR(IF(OFFSET(FRL!E$1,MATCH(4,Picks!R:R,0)-1,0)=0,"",OFFSET(FRL!E$1,MATCH(4,Picks!R:R,0)-1,0)),"")</f>
        <v/>
      </c>
      <c r="F8" t="str">
        <f ca="1">IFERROR(OFFSET(Picks!S2,MATCH(4,Picks!R:R,0)-1,0),"")</f>
        <v/>
      </c>
      <c r="G8" s="6" t="str">
        <f ca="1">IF(F8="","",IFERROR(OFFSET(Picks!T$1,MATCH(4,Picks!R:R,0)-1,0),""))</f>
        <v/>
      </c>
      <c r="H8" t="str">
        <f ca="1">IFERROR(OFFSET(FRL!H$1,MATCH(4,Picks!R:R,0)-1,0),"")</f>
        <v/>
      </c>
    </row>
    <row r="9" spans="1:8" x14ac:dyDescent="0.35">
      <c r="A9" t="str">
        <f ca="1">CONCATENATE("FRL: ",IFERROR(OFFSET(Picks!M$1,MATCH(5,Picks!R:R,0)-1,0),""))</f>
        <v xml:space="preserve">FRL: </v>
      </c>
      <c r="B9" s="14" t="str">
        <f ca="1">IFERROR(IF(OFFSET(FRL!B$1,MATCH(5,Picks!R:R,0)-1,0)=0,"",OFFSET(FRL!B$1,MATCH(5,Picks!R:R,0)-1,0)),"")</f>
        <v/>
      </c>
      <c r="C9" s="15" t="str">
        <f ca="1">IFERROR(IF(OFFSET(FRL!C$1,MATCH(5,Picks!R:R,0)-1,0)=0,"",OFFSET(FRL!C$1,MATCH(5,Picks!R:R,0)-1,0)),"")</f>
        <v/>
      </c>
      <c r="D9" s="15" t="str">
        <f ca="1">IFERROR(IF(OFFSET(FRL!D$1,MATCH(5,Picks!R:R,0)-1,0)=0,"",OFFSET(FRL!D$1,MATCH(5,Picks!R:R,0)-1,0)),"")</f>
        <v/>
      </c>
      <c r="E9" s="16" t="str">
        <f ca="1">IFERROR(IF(OFFSET(FRL!E$1,MATCH(5,Picks!R:R,0)-1,0)=0,"",OFFSET(FRL!E$1,MATCH(5,Picks!R:R,0)-1,0)),"")</f>
        <v/>
      </c>
      <c r="F9" t="str">
        <f ca="1">IFERROR(OFFSET(Picks!S3,MATCH(5,Picks!R:R,0)-1,0),"")</f>
        <v/>
      </c>
      <c r="G9" s="6" t="str">
        <f ca="1">IF(F9="","",IFERROR(OFFSET(Picks!T$1,MATCH(5,Picks!R:R,0)-1,0),""))</f>
        <v/>
      </c>
      <c r="H9" t="str">
        <f ca="1">IFERROR(OFFSET(FRL!H$1,MATCH(5,Picks!R:R,0)-1,0),"")</f>
        <v/>
      </c>
    </row>
    <row r="10" spans="1:8" x14ac:dyDescent="0.35">
      <c r="A10" t="str">
        <f ca="1">CONCATENATE("FRL: ",IFERROR(OFFSET(Picks!M$1,MATCH(6,Picks!R:R,0)-1,0),""))</f>
        <v xml:space="preserve">FRL: </v>
      </c>
      <c r="B10" s="14" t="str">
        <f ca="1">IFERROR(IF(OFFSET(FRL!B$1,MATCH(6,Picks!R:R,0)-1,0)=0,"",OFFSET(FRL!B$1,MATCH(6,Picks!R:R,0)-1,0)),"")</f>
        <v/>
      </c>
      <c r="C10" s="15" t="str">
        <f ca="1">IFERROR(IF(OFFSET(FRL!C$1,MATCH(6,Picks!R:R,0)-1,0)=0,"",OFFSET(FRL!C$1,MATCH(6,Picks!R:R,0)-1,0)),"")</f>
        <v/>
      </c>
      <c r="D10" s="15" t="str">
        <f ca="1">IFERROR(IF(OFFSET(FRL!D$1,MATCH(6,Picks!R:R,0)-1,0)=0,"",OFFSET(FRL!D$1,MATCH(6,Picks!R:R,0)-1,0)),"")</f>
        <v/>
      </c>
      <c r="E10" s="16" t="str">
        <f ca="1">IFERROR(IF(OFFSET(FRL!E$1,MATCH(6,Picks!R:R,0)-1,0)=0,"",OFFSET(FRL!E$1,MATCH(6,Picks!R:R,0)-1,0)),"")</f>
        <v/>
      </c>
      <c r="F10" t="str">
        <f ca="1">IFERROR(OFFSET(Picks!S4,MATCH(6,Picks!R:R,0)-1,0),"")</f>
        <v/>
      </c>
      <c r="G10" s="6" t="str">
        <f ca="1">IF(F10="","",IFERROR(OFFSET(Picks!T$1,MATCH(6,Picks!R:R,0)-1,0),""))</f>
        <v/>
      </c>
      <c r="H10" t="str">
        <f ca="1">IFERROR(OFFSET(FRL!H$1,MATCH(6,Picks!R:R,0)-1,0),"")</f>
        <v/>
      </c>
    </row>
    <row r="11" spans="1:8" x14ac:dyDescent="0.35">
      <c r="G11" s="6"/>
    </row>
    <row r="12" spans="1:8" x14ac:dyDescent="0.35">
      <c r="G12" s="6"/>
    </row>
    <row r="13" spans="1:8" x14ac:dyDescent="0.35">
      <c r="G13" s="6"/>
    </row>
    <row r="14" spans="1:8" x14ac:dyDescent="0.35">
      <c r="G14" s="6"/>
    </row>
    <row r="15" spans="1:8" x14ac:dyDescent="0.35">
      <c r="G15" s="6"/>
    </row>
    <row r="16" spans="1:8" x14ac:dyDescent="0.35">
      <c r="G16" s="6"/>
    </row>
    <row r="17" spans="7:7" x14ac:dyDescent="0.35">
      <c r="G17" s="6"/>
    </row>
    <row r="18" spans="7:7" x14ac:dyDescent="0.35">
      <c r="G18" s="6"/>
    </row>
    <row r="19" spans="7:7" x14ac:dyDescent="0.35">
      <c r="G19" s="6"/>
    </row>
    <row r="20" spans="7:7" x14ac:dyDescent="0.35">
      <c r="G20" s="6"/>
    </row>
    <row r="21" spans="7:7" x14ac:dyDescent="0.35">
      <c r="G21" s="6"/>
    </row>
    <row r="22" spans="7:7" x14ac:dyDescent="0.35">
      <c r="G22" s="6"/>
    </row>
    <row r="23" spans="7:7" x14ac:dyDescent="0.35">
      <c r="G23" s="6"/>
    </row>
    <row r="24" spans="7:7" x14ac:dyDescent="0.35">
      <c r="G24" s="6"/>
    </row>
    <row r="25" spans="7:7" x14ac:dyDescent="0.35">
      <c r="G25" s="6"/>
    </row>
    <row r="26" spans="7:7" x14ac:dyDescent="0.35">
      <c r="G26" s="6"/>
    </row>
    <row r="27" spans="7:7" x14ac:dyDescent="0.35">
      <c r="G27" s="6"/>
    </row>
    <row r="28" spans="7:7" x14ac:dyDescent="0.35">
      <c r="G28" s="6"/>
    </row>
    <row r="29" spans="7:7" x14ac:dyDescent="0.35">
      <c r="G29" s="6"/>
    </row>
    <row r="30" spans="7:7" x14ac:dyDescent="0.35">
      <c r="G30" s="6"/>
    </row>
    <row r="31" spans="7:7" x14ac:dyDescent="0.35">
      <c r="G31" s="6"/>
    </row>
    <row r="32" spans="7:7" x14ac:dyDescent="0.35">
      <c r="G32" s="6"/>
    </row>
    <row r="33" spans="7:7" x14ac:dyDescent="0.35">
      <c r="G33" s="6"/>
    </row>
    <row r="34" spans="7:7" x14ac:dyDescent="0.35">
      <c r="G34" s="6"/>
    </row>
    <row r="35" spans="7:7" x14ac:dyDescent="0.35">
      <c r="G35" s="6"/>
    </row>
    <row r="36" spans="7:7" x14ac:dyDescent="0.35">
      <c r="G36" s="6"/>
    </row>
    <row r="37" spans="7:7" x14ac:dyDescent="0.35">
      <c r="G37" s="6"/>
    </row>
    <row r="38" spans="7:7" x14ac:dyDescent="0.35">
      <c r="G38" s="6"/>
    </row>
    <row r="39" spans="7:7" x14ac:dyDescent="0.35">
      <c r="G39" s="6"/>
    </row>
    <row r="40" spans="7:7" x14ac:dyDescent="0.35">
      <c r="G40" s="6"/>
    </row>
    <row r="41" spans="7:7" x14ac:dyDescent="0.35">
      <c r="G41" s="6"/>
    </row>
    <row r="42" spans="7:7" x14ac:dyDescent="0.35">
      <c r="G42" s="6"/>
    </row>
    <row r="43" spans="7:7" x14ac:dyDescent="0.35">
      <c r="G43" s="6"/>
    </row>
    <row r="44" spans="7:7" x14ac:dyDescent="0.35">
      <c r="G44" s="6"/>
    </row>
    <row r="45" spans="7:7" x14ac:dyDescent="0.35">
      <c r="G45" s="6"/>
    </row>
    <row r="46" spans="7:7" x14ac:dyDescent="0.35">
      <c r="G46" s="6"/>
    </row>
    <row r="47" spans="7:7" x14ac:dyDescent="0.35">
      <c r="G47" s="6"/>
    </row>
    <row r="48" spans="7:7" x14ac:dyDescent="0.35">
      <c r="G48" s="6"/>
    </row>
    <row r="49" spans="7:7" x14ac:dyDescent="0.35">
      <c r="G49" s="6"/>
    </row>
    <row r="50" spans="7:7" x14ac:dyDescent="0.35">
      <c r="G50" s="6"/>
    </row>
    <row r="51" spans="7:7" x14ac:dyDescent="0.35">
      <c r="G51" s="6"/>
    </row>
    <row r="52" spans="7:7" x14ac:dyDescent="0.35">
      <c r="G52" s="6"/>
    </row>
    <row r="53" spans="7:7" x14ac:dyDescent="0.35">
      <c r="G53" s="6"/>
    </row>
    <row r="54" spans="7:7" x14ac:dyDescent="0.35">
      <c r="G54" s="6"/>
    </row>
    <row r="55" spans="7:7" x14ac:dyDescent="0.35">
      <c r="G55" s="6"/>
    </row>
    <row r="56" spans="7:7" x14ac:dyDescent="0.35">
      <c r="G56" s="6"/>
    </row>
    <row r="57" spans="7:7" x14ac:dyDescent="0.35">
      <c r="G57" s="6"/>
    </row>
    <row r="58" spans="7:7" x14ac:dyDescent="0.35">
      <c r="G58" s="6"/>
    </row>
    <row r="59" spans="7:7" x14ac:dyDescent="0.35">
      <c r="G59" s="6"/>
    </row>
    <row r="60" spans="7:7" x14ac:dyDescent="0.35">
      <c r="G60" s="6"/>
    </row>
    <row r="61" spans="7:7" x14ac:dyDescent="0.35">
      <c r="G61" s="6"/>
    </row>
    <row r="62" spans="7:7" x14ac:dyDescent="0.35">
      <c r="G62" s="6"/>
    </row>
    <row r="63" spans="7:7" x14ac:dyDescent="0.35">
      <c r="G63" s="6"/>
    </row>
    <row r="64" spans="7:7" x14ac:dyDescent="0.35">
      <c r="G64" s="6"/>
    </row>
    <row r="65" spans="7:7" x14ac:dyDescent="0.35">
      <c r="G65" s="6"/>
    </row>
    <row r="66" spans="7:7" x14ac:dyDescent="0.35">
      <c r="G66" s="6"/>
    </row>
    <row r="67" spans="7:7" x14ac:dyDescent="0.35">
      <c r="G67" s="6"/>
    </row>
    <row r="68" spans="7:7" x14ac:dyDescent="0.35">
      <c r="G68" s="6"/>
    </row>
    <row r="69" spans="7:7" x14ac:dyDescent="0.35">
      <c r="G69" s="6"/>
    </row>
    <row r="70" spans="7:7" x14ac:dyDescent="0.35">
      <c r="G70" s="6"/>
    </row>
    <row r="71" spans="7:7" x14ac:dyDescent="0.35">
      <c r="G71" s="6"/>
    </row>
    <row r="72" spans="7:7" x14ac:dyDescent="0.35">
      <c r="G72" s="6"/>
    </row>
    <row r="73" spans="7:7" x14ac:dyDescent="0.35">
      <c r="G73" s="6"/>
    </row>
    <row r="74" spans="7:7" x14ac:dyDescent="0.35">
      <c r="G74" s="6"/>
    </row>
    <row r="75" spans="7:7" x14ac:dyDescent="0.35">
      <c r="G75" s="6"/>
    </row>
    <row r="76" spans="7:7" x14ac:dyDescent="0.35">
      <c r="G76" s="6"/>
    </row>
    <row r="77" spans="7:7" x14ac:dyDescent="0.35">
      <c r="G77" s="6"/>
    </row>
    <row r="78" spans="7:7" x14ac:dyDescent="0.35">
      <c r="G78" s="6"/>
    </row>
    <row r="79" spans="7:7" x14ac:dyDescent="0.35">
      <c r="G79" s="6"/>
    </row>
    <row r="80" spans="7:7" x14ac:dyDescent="0.35">
      <c r="G80" s="6"/>
    </row>
    <row r="81" spans="7:7" x14ac:dyDescent="0.35">
      <c r="G81" s="6"/>
    </row>
    <row r="82" spans="7:7" x14ac:dyDescent="0.35">
      <c r="G82" s="6"/>
    </row>
    <row r="83" spans="7:7" x14ac:dyDescent="0.35">
      <c r="G83" s="6"/>
    </row>
    <row r="84" spans="7:7" x14ac:dyDescent="0.35">
      <c r="G84" s="6"/>
    </row>
    <row r="85" spans="7:7" x14ac:dyDescent="0.35">
      <c r="G85" s="6"/>
    </row>
    <row r="86" spans="7:7" x14ac:dyDescent="0.35">
      <c r="G86" s="6"/>
    </row>
    <row r="87" spans="7:7" x14ac:dyDescent="0.35">
      <c r="G87" s="6"/>
    </row>
    <row r="88" spans="7:7" x14ac:dyDescent="0.35">
      <c r="G88" s="6"/>
    </row>
    <row r="89" spans="7:7" x14ac:dyDescent="0.35">
      <c r="G89" s="6"/>
    </row>
    <row r="90" spans="7:7" x14ac:dyDescent="0.35">
      <c r="G90" s="6"/>
    </row>
    <row r="91" spans="7:7" x14ac:dyDescent="0.35">
      <c r="G91" s="6"/>
    </row>
    <row r="92" spans="7:7" x14ac:dyDescent="0.35">
      <c r="G92" s="6"/>
    </row>
    <row r="93" spans="7:7" x14ac:dyDescent="0.35">
      <c r="G93" s="6"/>
    </row>
    <row r="94" spans="7:7" x14ac:dyDescent="0.35">
      <c r="G94" s="6"/>
    </row>
    <row r="95" spans="7:7" x14ac:dyDescent="0.35">
      <c r="G95" s="6"/>
    </row>
    <row r="96" spans="7:7" x14ac:dyDescent="0.35">
      <c r="G96" s="6"/>
    </row>
    <row r="97" spans="7:7" x14ac:dyDescent="0.35">
      <c r="G97" s="6"/>
    </row>
    <row r="98" spans="7:7" x14ac:dyDescent="0.35">
      <c r="G98" s="6"/>
    </row>
    <row r="99" spans="7:7" x14ac:dyDescent="0.35">
      <c r="G99" s="6"/>
    </row>
    <row r="100" spans="7:7" x14ac:dyDescent="0.35">
      <c r="G100" s="6"/>
    </row>
    <row r="101" spans="7:7" x14ac:dyDescent="0.35">
      <c r="G101" s="6"/>
    </row>
    <row r="102" spans="7:7" x14ac:dyDescent="0.35">
      <c r="G102" s="6"/>
    </row>
    <row r="103" spans="7:7" x14ac:dyDescent="0.35">
      <c r="G103" s="6"/>
    </row>
    <row r="104" spans="7:7" x14ac:dyDescent="0.35">
      <c r="G104" s="6"/>
    </row>
    <row r="105" spans="7:7" x14ac:dyDescent="0.35">
      <c r="G105" s="6"/>
    </row>
    <row r="106" spans="7:7" x14ac:dyDescent="0.35">
      <c r="G106" s="6"/>
    </row>
    <row r="107" spans="7:7" x14ac:dyDescent="0.35">
      <c r="G107" s="6"/>
    </row>
    <row r="108" spans="7:7" x14ac:dyDescent="0.35">
      <c r="G108" s="6"/>
    </row>
    <row r="109" spans="7:7" x14ac:dyDescent="0.35">
      <c r="G109" s="6"/>
    </row>
    <row r="110" spans="7:7" x14ac:dyDescent="0.35">
      <c r="G110" s="6"/>
    </row>
    <row r="111" spans="7:7" x14ac:dyDescent="0.35">
      <c r="G111" s="6"/>
    </row>
    <row r="112" spans="7:7" x14ac:dyDescent="0.35">
      <c r="G112" s="6"/>
    </row>
    <row r="113" spans="7:7" x14ac:dyDescent="0.35">
      <c r="G113" s="6"/>
    </row>
    <row r="114" spans="7:7" x14ac:dyDescent="0.35">
      <c r="G114" s="6"/>
    </row>
    <row r="115" spans="7:7" x14ac:dyDescent="0.35">
      <c r="G115" s="6"/>
    </row>
    <row r="116" spans="7:7" x14ac:dyDescent="0.35">
      <c r="G116" s="6"/>
    </row>
    <row r="117" spans="7:7" x14ac:dyDescent="0.35">
      <c r="G117" s="6"/>
    </row>
    <row r="118" spans="7:7" x14ac:dyDescent="0.35">
      <c r="G118" s="6"/>
    </row>
    <row r="119" spans="7:7" x14ac:dyDescent="0.35">
      <c r="G119" s="6"/>
    </row>
    <row r="120" spans="7:7" x14ac:dyDescent="0.35">
      <c r="G120" s="6"/>
    </row>
    <row r="121" spans="7:7" x14ac:dyDescent="0.35">
      <c r="G121" s="6"/>
    </row>
    <row r="122" spans="7:7" x14ac:dyDescent="0.35">
      <c r="G122" s="6"/>
    </row>
    <row r="123" spans="7:7" x14ac:dyDescent="0.35">
      <c r="G123" s="6"/>
    </row>
    <row r="124" spans="7:7" x14ac:dyDescent="0.35">
      <c r="G124" s="6"/>
    </row>
    <row r="125" spans="7:7" x14ac:dyDescent="0.35">
      <c r="G125" s="6"/>
    </row>
    <row r="126" spans="7:7" x14ac:dyDescent="0.35">
      <c r="G126" s="6"/>
    </row>
    <row r="127" spans="7:7" x14ac:dyDescent="0.35">
      <c r="G127" s="6"/>
    </row>
    <row r="128" spans="7:7" x14ac:dyDescent="0.35">
      <c r="G128" s="6"/>
    </row>
    <row r="129" spans="7:7" x14ac:dyDescent="0.35">
      <c r="G129" s="6"/>
    </row>
    <row r="130" spans="7:7" x14ac:dyDescent="0.35">
      <c r="G130" s="6"/>
    </row>
    <row r="131" spans="7:7" x14ac:dyDescent="0.35">
      <c r="G131" s="6"/>
    </row>
    <row r="132" spans="7:7" x14ac:dyDescent="0.35">
      <c r="G132" s="6"/>
    </row>
    <row r="133" spans="7:7" x14ac:dyDescent="0.35">
      <c r="G133" s="6"/>
    </row>
    <row r="134" spans="7:7" x14ac:dyDescent="0.35">
      <c r="G134" s="6"/>
    </row>
    <row r="135" spans="7:7" x14ac:dyDescent="0.35">
      <c r="G135" s="6"/>
    </row>
    <row r="136" spans="7:7" x14ac:dyDescent="0.35">
      <c r="G136" s="6"/>
    </row>
    <row r="137" spans="7:7" x14ac:dyDescent="0.35">
      <c r="G137" s="6"/>
    </row>
    <row r="138" spans="7:7" x14ac:dyDescent="0.35">
      <c r="G138" s="6"/>
    </row>
    <row r="139" spans="7:7" x14ac:dyDescent="0.35">
      <c r="G139" s="6"/>
    </row>
    <row r="140" spans="7:7" x14ac:dyDescent="0.35">
      <c r="G140" s="6"/>
    </row>
    <row r="141" spans="7:7" x14ac:dyDescent="0.35">
      <c r="G141" s="6"/>
    </row>
    <row r="142" spans="7:7" x14ac:dyDescent="0.35">
      <c r="G142" s="6"/>
    </row>
    <row r="143" spans="7:7" x14ac:dyDescent="0.35">
      <c r="G143" s="6"/>
    </row>
    <row r="144" spans="7:7" x14ac:dyDescent="0.35">
      <c r="G144" s="6"/>
    </row>
    <row r="145" spans="7:7" x14ac:dyDescent="0.35">
      <c r="G145" s="6"/>
    </row>
    <row r="146" spans="7:7" x14ac:dyDescent="0.35">
      <c r="G146" s="6"/>
    </row>
    <row r="147" spans="7:7" x14ac:dyDescent="0.35">
      <c r="G147" s="6"/>
    </row>
    <row r="148" spans="7:7" x14ac:dyDescent="0.35">
      <c r="G148" s="6"/>
    </row>
    <row r="149" spans="7:7" x14ac:dyDescent="0.35">
      <c r="G149" s="6"/>
    </row>
    <row r="150" spans="7:7" x14ac:dyDescent="0.35">
      <c r="G150" s="6"/>
    </row>
    <row r="151" spans="7:7" x14ac:dyDescent="0.35">
      <c r="G151" s="6"/>
    </row>
    <row r="152" spans="7:7" x14ac:dyDescent="0.35">
      <c r="G152" s="6"/>
    </row>
    <row r="153" spans="7:7" x14ac:dyDescent="0.35">
      <c r="G153" s="6"/>
    </row>
    <row r="154" spans="7:7" x14ac:dyDescent="0.35">
      <c r="G154" s="6"/>
    </row>
    <row r="155" spans="7:7" x14ac:dyDescent="0.35">
      <c r="G155" s="6"/>
    </row>
    <row r="156" spans="7:7" x14ac:dyDescent="0.35">
      <c r="G156" s="6"/>
    </row>
    <row r="157" spans="7:7" x14ac:dyDescent="0.35">
      <c r="G157" s="6"/>
    </row>
    <row r="158" spans="7:7" x14ac:dyDescent="0.35">
      <c r="G158" s="6"/>
    </row>
    <row r="159" spans="7:7" x14ac:dyDescent="0.35">
      <c r="G159" s="6"/>
    </row>
    <row r="160" spans="7:7" x14ac:dyDescent="0.35">
      <c r="G160" s="6"/>
    </row>
    <row r="161" spans="7:7" x14ac:dyDescent="0.35">
      <c r="G161" s="6"/>
    </row>
    <row r="162" spans="7:7" x14ac:dyDescent="0.35">
      <c r="G162" s="6"/>
    </row>
    <row r="163" spans="7:7" x14ac:dyDescent="0.35">
      <c r="G163" s="6"/>
    </row>
    <row r="164" spans="7:7" x14ac:dyDescent="0.35">
      <c r="G164" s="6"/>
    </row>
    <row r="165" spans="7:7" x14ac:dyDescent="0.35">
      <c r="G165" s="6"/>
    </row>
    <row r="166" spans="7:7" x14ac:dyDescent="0.35">
      <c r="G166" s="6"/>
    </row>
    <row r="167" spans="7:7" x14ac:dyDescent="0.35">
      <c r="G167" s="6"/>
    </row>
    <row r="168" spans="7:7" x14ac:dyDescent="0.35">
      <c r="G168" s="6"/>
    </row>
    <row r="169" spans="7:7" x14ac:dyDescent="0.35">
      <c r="G169" s="6"/>
    </row>
    <row r="170" spans="7:7" x14ac:dyDescent="0.35">
      <c r="G170" s="6"/>
    </row>
    <row r="171" spans="7:7" x14ac:dyDescent="0.35">
      <c r="G171" s="6"/>
    </row>
    <row r="172" spans="7:7" x14ac:dyDescent="0.35">
      <c r="G172" s="6"/>
    </row>
    <row r="173" spans="7:7" x14ac:dyDescent="0.35">
      <c r="G173" s="6"/>
    </row>
    <row r="174" spans="7:7" x14ac:dyDescent="0.35">
      <c r="G174" s="6"/>
    </row>
    <row r="175" spans="7:7" x14ac:dyDescent="0.35">
      <c r="G175" s="6"/>
    </row>
    <row r="176" spans="7:7" x14ac:dyDescent="0.35">
      <c r="G176" s="6"/>
    </row>
    <row r="177" spans="7:7" x14ac:dyDescent="0.35">
      <c r="G177" s="6"/>
    </row>
    <row r="178" spans="7:7" x14ac:dyDescent="0.35">
      <c r="G178" s="6"/>
    </row>
    <row r="179" spans="7:7" x14ac:dyDescent="0.35">
      <c r="G179" s="6"/>
    </row>
    <row r="180" spans="7:7" x14ac:dyDescent="0.35">
      <c r="G180" s="6"/>
    </row>
    <row r="181" spans="7:7" x14ac:dyDescent="0.35">
      <c r="G181" s="6"/>
    </row>
    <row r="182" spans="7:7" x14ac:dyDescent="0.35">
      <c r="G182" s="6"/>
    </row>
    <row r="183" spans="7:7" x14ac:dyDescent="0.35">
      <c r="G183" s="6"/>
    </row>
    <row r="184" spans="7:7" x14ac:dyDescent="0.35">
      <c r="G184" s="6"/>
    </row>
    <row r="185" spans="7:7" x14ac:dyDescent="0.35">
      <c r="G185" s="6"/>
    </row>
    <row r="186" spans="7:7" x14ac:dyDescent="0.35">
      <c r="G186" s="6"/>
    </row>
    <row r="187" spans="7:7" x14ac:dyDescent="0.35">
      <c r="G187" s="6"/>
    </row>
    <row r="188" spans="7:7" x14ac:dyDescent="0.35">
      <c r="G188" s="6"/>
    </row>
    <row r="189" spans="7:7" x14ac:dyDescent="0.35">
      <c r="G189" s="6"/>
    </row>
    <row r="190" spans="7:7" x14ac:dyDescent="0.35">
      <c r="G190" s="6"/>
    </row>
    <row r="191" spans="7:7" x14ac:dyDescent="0.35">
      <c r="G191" s="6"/>
    </row>
    <row r="192" spans="7:7" x14ac:dyDescent="0.35">
      <c r="G192" s="6"/>
    </row>
    <row r="193" spans="7:7" x14ac:dyDescent="0.35">
      <c r="G193" s="6"/>
    </row>
    <row r="194" spans="7:7" x14ac:dyDescent="0.35">
      <c r="G194" s="6"/>
    </row>
    <row r="195" spans="7:7" x14ac:dyDescent="0.35">
      <c r="G195" s="6"/>
    </row>
    <row r="196" spans="7:7" x14ac:dyDescent="0.35">
      <c r="G196" s="6"/>
    </row>
    <row r="197" spans="7:7" x14ac:dyDescent="0.35">
      <c r="G197" s="6"/>
    </row>
    <row r="198" spans="7:7" x14ac:dyDescent="0.35">
      <c r="G198" s="6"/>
    </row>
    <row r="199" spans="7:7" x14ac:dyDescent="0.35">
      <c r="G199" s="6"/>
    </row>
    <row r="200" spans="7:7" x14ac:dyDescent="0.35">
      <c r="G200" s="6"/>
    </row>
    <row r="201" spans="7:7" x14ac:dyDescent="0.35">
      <c r="G201" s="6"/>
    </row>
    <row r="202" spans="7:7" x14ac:dyDescent="0.35">
      <c r="G202" s="6"/>
    </row>
    <row r="203" spans="7:7" x14ac:dyDescent="0.35">
      <c r="G203" s="6"/>
    </row>
    <row r="204" spans="7:7" x14ac:dyDescent="0.35">
      <c r="G204" s="6"/>
    </row>
    <row r="205" spans="7:7" x14ac:dyDescent="0.35">
      <c r="G205" s="6"/>
    </row>
    <row r="206" spans="7:7" x14ac:dyDescent="0.35">
      <c r="G206" s="6"/>
    </row>
    <row r="207" spans="7:7" x14ac:dyDescent="0.35">
      <c r="G207" s="6"/>
    </row>
    <row r="208" spans="7:7" x14ac:dyDescent="0.35">
      <c r="G208" s="6"/>
    </row>
    <row r="209" spans="7:7" x14ac:dyDescent="0.35">
      <c r="G209" s="6"/>
    </row>
    <row r="210" spans="7:7" x14ac:dyDescent="0.35">
      <c r="G210" s="6"/>
    </row>
    <row r="211" spans="7:7" x14ac:dyDescent="0.35">
      <c r="G211" s="6"/>
    </row>
    <row r="212" spans="7:7" x14ac:dyDescent="0.35">
      <c r="G212" s="6"/>
    </row>
    <row r="213" spans="7:7" x14ac:dyDescent="0.35">
      <c r="G213" s="6"/>
    </row>
    <row r="214" spans="7:7" x14ac:dyDescent="0.35">
      <c r="G214" s="6"/>
    </row>
    <row r="215" spans="7:7" x14ac:dyDescent="0.35">
      <c r="G215" s="6"/>
    </row>
    <row r="216" spans="7:7" x14ac:dyDescent="0.35">
      <c r="G216" s="6"/>
    </row>
    <row r="217" spans="7:7" x14ac:dyDescent="0.35">
      <c r="G217" s="6"/>
    </row>
    <row r="218" spans="7:7" x14ac:dyDescent="0.35">
      <c r="G218" s="6"/>
    </row>
    <row r="219" spans="7:7" x14ac:dyDescent="0.35">
      <c r="G219" s="6"/>
    </row>
    <row r="220" spans="7:7" x14ac:dyDescent="0.35">
      <c r="G220" s="6"/>
    </row>
    <row r="221" spans="7:7" x14ac:dyDescent="0.35">
      <c r="G221" s="6"/>
    </row>
    <row r="222" spans="7:7" x14ac:dyDescent="0.35">
      <c r="G222" s="6"/>
    </row>
    <row r="223" spans="7:7" x14ac:dyDescent="0.35">
      <c r="G223" s="6"/>
    </row>
    <row r="224" spans="7:7" x14ac:dyDescent="0.35">
      <c r="G224" s="6"/>
    </row>
    <row r="225" spans="7:7" x14ac:dyDescent="0.35">
      <c r="G225" s="6"/>
    </row>
    <row r="226" spans="7:7" x14ac:dyDescent="0.35">
      <c r="G226" s="6"/>
    </row>
    <row r="227" spans="7:7" x14ac:dyDescent="0.35">
      <c r="G227" s="6"/>
    </row>
    <row r="228" spans="7:7" x14ac:dyDescent="0.35">
      <c r="G228" s="6"/>
    </row>
    <row r="229" spans="7:7" x14ac:dyDescent="0.35">
      <c r="G229" s="6"/>
    </row>
    <row r="230" spans="7:7" x14ac:dyDescent="0.35">
      <c r="G230" s="6"/>
    </row>
    <row r="231" spans="7:7" x14ac:dyDescent="0.35">
      <c r="G231" s="6"/>
    </row>
    <row r="232" spans="7:7" x14ac:dyDescent="0.35">
      <c r="G232" s="6"/>
    </row>
    <row r="233" spans="7:7" x14ac:dyDescent="0.35">
      <c r="G233" s="6"/>
    </row>
    <row r="234" spans="7:7" x14ac:dyDescent="0.35">
      <c r="G234" s="6"/>
    </row>
    <row r="235" spans="7:7" x14ac:dyDescent="0.35">
      <c r="G235" s="6"/>
    </row>
    <row r="236" spans="7:7" x14ac:dyDescent="0.35">
      <c r="G236" s="6"/>
    </row>
    <row r="237" spans="7:7" x14ac:dyDescent="0.35">
      <c r="G237" s="6"/>
    </row>
    <row r="238" spans="7:7" x14ac:dyDescent="0.35">
      <c r="G238" s="6"/>
    </row>
    <row r="239" spans="7:7" x14ac:dyDescent="0.35">
      <c r="G239" s="6"/>
    </row>
    <row r="240" spans="7:7" x14ac:dyDescent="0.35">
      <c r="G240" s="6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Results</vt:lpstr>
      <vt:lpstr>Record</vt:lpstr>
      <vt:lpstr>Win</vt:lpstr>
      <vt:lpstr>Picks</vt:lpstr>
      <vt:lpstr>FRL</vt:lpstr>
      <vt:lpstr>T3Picks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Tony Syme</dc:creator>
  <cp:lastModifiedBy>Tony Syme</cp:lastModifiedBy>
  <dcterms:created xsi:type="dcterms:W3CDTF">2024-01-14T08:30:50Z</dcterms:created>
  <dcterms:modified xsi:type="dcterms:W3CDTF">2026-01-19T08:51:04Z</dcterms:modified>
</cp:coreProperties>
</file>