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C020C88-286B-436F-9FC3-B4B1278B90E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9" i="39" l="1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W3" i="36"/>
  <c r="W4" i="36"/>
  <c r="W5" i="36"/>
  <c r="W6" i="36"/>
  <c r="W7" i="36"/>
  <c r="W8" i="36"/>
  <c r="W9" i="36"/>
  <c r="W10" i="36"/>
  <c r="W11" i="36"/>
  <c r="W12" i="36"/>
  <c r="W13" i="36"/>
  <c r="W2" i="36"/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U169" i="39"/>
  <c r="H3" i="48" l="1"/>
  <c r="H5" i="48"/>
  <c r="H7" i="48"/>
  <c r="H9" i="48"/>
  <c r="H10" i="48"/>
  <c r="H11" i="48"/>
  <c r="H12" i="48"/>
  <c r="H14" i="48"/>
  <c r="H16" i="48"/>
  <c r="H17" i="48"/>
  <c r="H20" i="48"/>
  <c r="H21" i="48"/>
  <c r="H23" i="48"/>
  <c r="H25" i="48"/>
  <c r="H26" i="48"/>
  <c r="H28" i="48"/>
  <c r="H29" i="48"/>
  <c r="H32" i="48"/>
  <c r="H33" i="48"/>
  <c r="H34" i="48"/>
  <c r="H35" i="48"/>
  <c r="H37" i="48"/>
  <c r="H38" i="48"/>
  <c r="H39" i="48"/>
  <c r="H42" i="48"/>
  <c r="H44" i="48"/>
  <c r="H45" i="48"/>
  <c r="H46" i="48"/>
  <c r="H47" i="48"/>
  <c r="H48" i="48"/>
  <c r="H50" i="48"/>
  <c r="H51" i="48"/>
  <c r="H52" i="48"/>
  <c r="H53" i="48"/>
  <c r="H55" i="48"/>
  <c r="H56" i="48"/>
  <c r="H57" i="48"/>
  <c r="H58" i="48"/>
  <c r="H60" i="48"/>
  <c r="H61" i="48"/>
  <c r="H62" i="48"/>
  <c r="H64" i="48"/>
  <c r="H66" i="48"/>
  <c r="H67" i="48"/>
  <c r="H68" i="48"/>
  <c r="H69" i="48"/>
  <c r="H70" i="48"/>
  <c r="H71" i="48"/>
  <c r="H72" i="48"/>
  <c r="H73" i="48"/>
  <c r="H74" i="48"/>
  <c r="H75" i="48"/>
  <c r="H76" i="48"/>
  <c r="H80" i="48"/>
  <c r="H82" i="48"/>
  <c r="H83" i="48"/>
  <c r="H84" i="48"/>
  <c r="H86" i="48"/>
  <c r="H87" i="48"/>
  <c r="H88" i="48"/>
  <c r="H89" i="48"/>
  <c r="H91" i="48"/>
  <c r="H92" i="48"/>
  <c r="H93" i="48"/>
  <c r="H94" i="48"/>
  <c r="H95" i="48"/>
  <c r="H96" i="48"/>
  <c r="H98" i="48"/>
  <c r="H99" i="48"/>
  <c r="H100" i="48"/>
  <c r="H101" i="48"/>
  <c r="H102" i="48"/>
  <c r="H105" i="48"/>
  <c r="H109" i="48"/>
  <c r="H110" i="48"/>
  <c r="H112" i="48"/>
  <c r="H114" i="48"/>
  <c r="H115" i="48"/>
  <c r="H116" i="48"/>
  <c r="H117" i="48"/>
  <c r="H119" i="48"/>
  <c r="H123" i="48"/>
  <c r="H125" i="48"/>
  <c r="H126" i="48"/>
  <c r="H127" i="48"/>
  <c r="H128" i="48"/>
  <c r="H129" i="48"/>
  <c r="H130" i="48"/>
  <c r="H131" i="48"/>
  <c r="H132" i="48"/>
  <c r="H133" i="48"/>
  <c r="F134" i="48"/>
  <c r="H134" i="48"/>
  <c r="F135" i="48"/>
  <c r="H135" i="48"/>
  <c r="F136" i="48"/>
  <c r="H136" i="48"/>
  <c r="F137" i="48"/>
  <c r="H137" i="48"/>
  <c r="F138" i="48"/>
  <c r="H138" i="48"/>
  <c r="F139" i="48"/>
  <c r="H139" i="48"/>
  <c r="F140" i="48"/>
  <c r="H140" i="48"/>
  <c r="F141" i="48"/>
  <c r="H141" i="48"/>
  <c r="F142" i="48"/>
  <c r="H142" i="48"/>
  <c r="F143" i="48"/>
  <c r="H143" i="48"/>
  <c r="F144" i="48"/>
  <c r="H144" i="48"/>
  <c r="F145" i="48"/>
  <c r="H145" i="48"/>
  <c r="F146" i="48"/>
  <c r="H146" i="48"/>
  <c r="F147" i="48"/>
  <c r="H147" i="48"/>
  <c r="F148" i="48"/>
  <c r="H148" i="48"/>
  <c r="F149" i="48"/>
  <c r="H149" i="48"/>
  <c r="F150" i="48"/>
  <c r="H150" i="48"/>
  <c r="F151" i="48"/>
  <c r="H151" i="48"/>
  <c r="F152" i="48"/>
  <c r="H152" i="48"/>
  <c r="F153" i="48"/>
  <c r="H153" i="48"/>
  <c r="F154" i="48"/>
  <c r="H154" i="48"/>
  <c r="F155" i="48"/>
  <c r="H155" i="48"/>
  <c r="F156" i="48"/>
  <c r="H156" i="48"/>
  <c r="F157" i="48"/>
  <c r="H157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G163" i="48" l="1"/>
  <c r="G154" i="48"/>
  <c r="G148" i="48"/>
  <c r="G142" i="48"/>
  <c r="G136" i="48"/>
  <c r="G166" i="48"/>
  <c r="G165" i="48"/>
  <c r="G159" i="48"/>
  <c r="G153" i="48"/>
  <c r="G147" i="48"/>
  <c r="G141" i="48"/>
  <c r="G135" i="48"/>
  <c r="G152" i="48"/>
  <c r="G146" i="48"/>
  <c r="G140" i="48"/>
  <c r="G134" i="48"/>
  <c r="G164" i="48"/>
  <c r="G151" i="48"/>
  <c r="G145" i="48"/>
  <c r="G139" i="48"/>
  <c r="G160" i="48"/>
  <c r="G157" i="48"/>
  <c r="G168" i="48"/>
  <c r="G156" i="48"/>
  <c r="G150" i="48"/>
  <c r="G144" i="48"/>
  <c r="G138" i="48"/>
  <c r="G158" i="48"/>
  <c r="G162" i="48"/>
  <c r="G167" i="48"/>
  <c r="G161" i="48"/>
  <c r="G155" i="48"/>
  <c r="G149" i="48"/>
  <c r="G143" i="48"/>
  <c r="G137" i="48"/>
  <c r="B3" i="39"/>
  <c r="B4" i="39"/>
  <c r="B5" i="39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30" i="39"/>
  <c r="B31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51" i="39"/>
  <c r="B52" i="39"/>
  <c r="B53" i="39"/>
  <c r="B54" i="39"/>
  <c r="B55" i="39"/>
  <c r="B56" i="39"/>
  <c r="B57" i="39"/>
  <c r="B58" i="39"/>
  <c r="B59" i="39"/>
  <c r="B60" i="39"/>
  <c r="B61" i="39"/>
  <c r="B62" i="39"/>
  <c r="B63" i="39"/>
  <c r="B64" i="39"/>
  <c r="B65" i="39"/>
  <c r="B66" i="39"/>
  <c r="B67" i="39"/>
  <c r="B68" i="39"/>
  <c r="B69" i="39"/>
  <c r="B70" i="39"/>
  <c r="B71" i="39"/>
  <c r="B72" i="39"/>
  <c r="B73" i="39"/>
  <c r="B74" i="39"/>
  <c r="B75" i="39"/>
  <c r="B76" i="39"/>
  <c r="B77" i="39"/>
  <c r="B78" i="39"/>
  <c r="B79" i="39"/>
  <c r="B80" i="39"/>
  <c r="B81" i="39"/>
  <c r="B82" i="39"/>
  <c r="B83" i="39"/>
  <c r="B84" i="39"/>
  <c r="B85" i="39"/>
  <c r="B86" i="39"/>
  <c r="B87" i="39"/>
  <c r="B88" i="39"/>
  <c r="B89" i="39"/>
  <c r="B90" i="39"/>
  <c r="B91" i="39"/>
  <c r="B92" i="39"/>
  <c r="B93" i="39"/>
  <c r="B94" i="39"/>
  <c r="B95" i="39"/>
  <c r="B96" i="39"/>
  <c r="B97" i="39"/>
  <c r="B98" i="39"/>
  <c r="B99" i="39"/>
  <c r="B100" i="39"/>
  <c r="B101" i="39"/>
  <c r="B102" i="39"/>
  <c r="B103" i="39"/>
  <c r="B104" i="39"/>
  <c r="B105" i="39"/>
  <c r="B106" i="39"/>
  <c r="B107" i="39"/>
  <c r="B108" i="39"/>
  <c r="B109" i="39"/>
  <c r="B110" i="39"/>
  <c r="B111" i="39"/>
  <c r="B112" i="39"/>
  <c r="B113" i="39"/>
  <c r="B114" i="39"/>
  <c r="B115" i="39"/>
  <c r="B116" i="39"/>
  <c r="B117" i="39"/>
  <c r="B118" i="39"/>
  <c r="B119" i="39"/>
  <c r="B120" i="39"/>
  <c r="B121" i="39"/>
  <c r="B122" i="39"/>
  <c r="B123" i="39"/>
  <c r="B124" i="39"/>
  <c r="B125" i="39"/>
  <c r="B126" i="39"/>
  <c r="B127" i="39"/>
  <c r="B128" i="39"/>
  <c r="B129" i="39"/>
  <c r="B130" i="39"/>
  <c r="B131" i="39"/>
  <c r="B132" i="39"/>
  <c r="B133" i="39"/>
  <c r="B134" i="39"/>
  <c r="B135" i="39"/>
  <c r="B136" i="39"/>
  <c r="B137" i="39"/>
  <c r="B138" i="39"/>
  <c r="B139" i="39"/>
  <c r="B140" i="39"/>
  <c r="B141" i="39"/>
  <c r="B142" i="39"/>
  <c r="B143" i="39"/>
  <c r="B144" i="39"/>
  <c r="B145" i="39"/>
  <c r="B146" i="39"/>
  <c r="B147" i="39"/>
  <c r="B148" i="39"/>
  <c r="B149" i="39"/>
  <c r="B150" i="39"/>
  <c r="B151" i="39"/>
  <c r="B152" i="39"/>
  <c r="B153" i="39"/>
  <c r="B154" i="39"/>
  <c r="B155" i="39"/>
  <c r="B156" i="39"/>
  <c r="B157" i="39"/>
  <c r="B158" i="39"/>
  <c r="B159" i="39"/>
  <c r="B160" i="39"/>
  <c r="B161" i="39"/>
  <c r="B162" i="39"/>
  <c r="B163" i="39"/>
  <c r="B164" i="39"/>
  <c r="B165" i="39"/>
  <c r="B166" i="39"/>
  <c r="B167" i="39"/>
  <c r="B168" i="39"/>
  <c r="B169" i="39"/>
  <c r="B170" i="39"/>
  <c r="B171" i="39"/>
  <c r="B172" i="39"/>
  <c r="B173" i="39"/>
  <c r="B174" i="39"/>
  <c r="B175" i="39"/>
  <c r="B176" i="39"/>
  <c r="B177" i="39"/>
  <c r="B178" i="39"/>
  <c r="B179" i="39"/>
  <c r="B180" i="39"/>
  <c r="B181" i="39"/>
  <c r="B182" i="39"/>
  <c r="B183" i="39"/>
  <c r="B184" i="39"/>
  <c r="B185" i="39"/>
  <c r="B186" i="39"/>
  <c r="B187" i="39"/>
  <c r="B188" i="39"/>
  <c r="B189" i="39"/>
  <c r="B190" i="39"/>
  <c r="B191" i="39"/>
  <c r="B192" i="39"/>
  <c r="B193" i="39"/>
  <c r="B194" i="39"/>
  <c r="B195" i="39"/>
  <c r="B196" i="39"/>
  <c r="B197" i="39"/>
  <c r="B198" i="39"/>
  <c r="B199" i="39"/>
  <c r="B200" i="39"/>
  <c r="B201" i="39"/>
  <c r="B202" i="39"/>
  <c r="B203" i="39"/>
  <c r="B204" i="39"/>
  <c r="B205" i="39"/>
  <c r="B206" i="39"/>
  <c r="B207" i="39"/>
  <c r="B208" i="39"/>
  <c r="B209" i="39"/>
  <c r="B210" i="39"/>
  <c r="B211" i="39"/>
  <c r="B212" i="39"/>
  <c r="B213" i="39"/>
  <c r="B214" i="39"/>
  <c r="B215" i="39"/>
  <c r="B216" i="39"/>
  <c r="B217" i="39"/>
  <c r="B218" i="39"/>
  <c r="B219" i="39"/>
  <c r="B220" i="39"/>
  <c r="B221" i="39"/>
  <c r="B222" i="39"/>
  <c r="B223" i="39"/>
  <c r="B224" i="39"/>
  <c r="B225" i="39"/>
  <c r="B226" i="39"/>
  <c r="B227" i="39"/>
  <c r="B228" i="39"/>
  <c r="B229" i="39"/>
  <c r="B230" i="39"/>
  <c r="B231" i="39"/>
  <c r="B232" i="39"/>
  <c r="B233" i="39"/>
  <c r="B234" i="39"/>
  <c r="B235" i="39"/>
  <c r="B236" i="39"/>
  <c r="B237" i="39"/>
  <c r="B238" i="39"/>
  <c r="B239" i="39"/>
  <c r="B240" i="39"/>
  <c r="B241" i="39"/>
  <c r="B2" i="39"/>
  <c r="H4" i="1"/>
  <c r="H5" i="1"/>
  <c r="H7" i="1"/>
  <c r="H12" i="1"/>
  <c r="H13" i="1"/>
  <c r="H15" i="1"/>
  <c r="H24" i="1"/>
  <c r="H25" i="1"/>
  <c r="H26" i="1"/>
  <c r="H27" i="1"/>
  <c r="H28" i="1"/>
  <c r="H29" i="1"/>
  <c r="H30" i="1"/>
  <c r="H32" i="1"/>
  <c r="H34" i="1"/>
  <c r="H35" i="1"/>
  <c r="H36" i="1"/>
  <c r="H40" i="1"/>
  <c r="H44" i="1"/>
  <c r="H45" i="1"/>
  <c r="H46" i="1"/>
  <c r="H50" i="1"/>
  <c r="H51" i="1"/>
  <c r="H52" i="1"/>
  <c r="H53" i="1"/>
  <c r="H56" i="1"/>
  <c r="H57" i="1"/>
  <c r="H59" i="1"/>
  <c r="H60" i="1"/>
  <c r="H65" i="1"/>
  <c r="H66" i="1"/>
  <c r="H70" i="1"/>
  <c r="H73" i="1"/>
  <c r="H74" i="1"/>
  <c r="H75" i="1"/>
  <c r="H77" i="1"/>
  <c r="H79" i="1"/>
  <c r="H82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8" i="1"/>
  <c r="H100" i="1"/>
  <c r="H102" i="1"/>
  <c r="H103" i="1"/>
  <c r="H104" i="1"/>
  <c r="H107" i="1"/>
  <c r="H108" i="1"/>
  <c r="H109" i="1"/>
  <c r="H110" i="1"/>
  <c r="H114" i="1"/>
  <c r="H118" i="1"/>
  <c r="H120" i="1"/>
  <c r="H121" i="1"/>
  <c r="H123" i="1"/>
  <c r="H124" i="1"/>
  <c r="H125" i="1"/>
  <c r="H130" i="1"/>
  <c r="H132" i="1"/>
  <c r="H135" i="1"/>
  <c r="H138" i="1"/>
  <c r="H139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M3" i="39"/>
  <c r="N3" i="39"/>
  <c r="O3" i="39"/>
  <c r="P3" i="39"/>
  <c r="M4" i="39"/>
  <c r="N4" i="39"/>
  <c r="O4" i="39"/>
  <c r="P4" i="39"/>
  <c r="M5" i="39"/>
  <c r="N5" i="39"/>
  <c r="O5" i="39"/>
  <c r="P5" i="39"/>
  <c r="M6" i="39"/>
  <c r="N6" i="39"/>
  <c r="O6" i="39"/>
  <c r="P6" i="39"/>
  <c r="M7" i="39"/>
  <c r="N7" i="39"/>
  <c r="O7" i="39"/>
  <c r="P7" i="39"/>
  <c r="M8" i="39"/>
  <c r="N8" i="39"/>
  <c r="O8" i="39"/>
  <c r="P8" i="39"/>
  <c r="M9" i="39"/>
  <c r="N9" i="39"/>
  <c r="O9" i="39"/>
  <c r="P9" i="39"/>
  <c r="M10" i="39"/>
  <c r="N10" i="39"/>
  <c r="O10" i="39"/>
  <c r="P10" i="39"/>
  <c r="M11" i="39"/>
  <c r="N11" i="39"/>
  <c r="O11" i="39"/>
  <c r="P11" i="39"/>
  <c r="M12" i="39"/>
  <c r="N12" i="39"/>
  <c r="O12" i="39"/>
  <c r="P12" i="39"/>
  <c r="M13" i="39"/>
  <c r="N13" i="39"/>
  <c r="O13" i="39"/>
  <c r="P13" i="39"/>
  <c r="M14" i="39"/>
  <c r="N14" i="39"/>
  <c r="O14" i="39"/>
  <c r="P14" i="39"/>
  <c r="M15" i="39"/>
  <c r="N15" i="39"/>
  <c r="O15" i="39"/>
  <c r="P15" i="39"/>
  <c r="M16" i="39"/>
  <c r="N16" i="39"/>
  <c r="O16" i="39"/>
  <c r="P16" i="39"/>
  <c r="M17" i="39"/>
  <c r="N17" i="39"/>
  <c r="O17" i="39"/>
  <c r="P17" i="39"/>
  <c r="M18" i="39"/>
  <c r="N18" i="39"/>
  <c r="O18" i="39"/>
  <c r="P18" i="39"/>
  <c r="M19" i="39"/>
  <c r="N19" i="39"/>
  <c r="O19" i="39"/>
  <c r="P19" i="39"/>
  <c r="M20" i="39"/>
  <c r="N20" i="39"/>
  <c r="O20" i="39"/>
  <c r="P20" i="39"/>
  <c r="M21" i="39"/>
  <c r="N21" i="39"/>
  <c r="O21" i="39"/>
  <c r="P21" i="39"/>
  <c r="M22" i="39"/>
  <c r="N22" i="39"/>
  <c r="O22" i="39"/>
  <c r="P22" i="39"/>
  <c r="M23" i="39"/>
  <c r="N23" i="39"/>
  <c r="O23" i="39"/>
  <c r="P23" i="39"/>
  <c r="M24" i="39"/>
  <c r="N24" i="39"/>
  <c r="O24" i="39"/>
  <c r="P24" i="39"/>
  <c r="M25" i="39"/>
  <c r="N25" i="39"/>
  <c r="O25" i="39"/>
  <c r="P25" i="39"/>
  <c r="M26" i="39"/>
  <c r="N26" i="39"/>
  <c r="O26" i="39"/>
  <c r="P26" i="39"/>
  <c r="M27" i="39"/>
  <c r="N27" i="39"/>
  <c r="O27" i="39"/>
  <c r="P27" i="39"/>
  <c r="M28" i="39"/>
  <c r="N28" i="39"/>
  <c r="O28" i="39"/>
  <c r="P28" i="39"/>
  <c r="M29" i="39"/>
  <c r="N29" i="39"/>
  <c r="O29" i="39"/>
  <c r="P29" i="39"/>
  <c r="M30" i="39"/>
  <c r="N30" i="39"/>
  <c r="O30" i="39"/>
  <c r="P30" i="39"/>
  <c r="M31" i="39"/>
  <c r="N31" i="39"/>
  <c r="O31" i="39"/>
  <c r="P31" i="39"/>
  <c r="M32" i="39"/>
  <c r="N32" i="39"/>
  <c r="O32" i="39"/>
  <c r="P32" i="39"/>
  <c r="M33" i="39"/>
  <c r="N33" i="39"/>
  <c r="O33" i="39"/>
  <c r="P33" i="39"/>
  <c r="M34" i="39"/>
  <c r="N34" i="39"/>
  <c r="O34" i="39"/>
  <c r="P34" i="39"/>
  <c r="M35" i="39"/>
  <c r="N35" i="39"/>
  <c r="O35" i="39"/>
  <c r="P35" i="39"/>
  <c r="M36" i="39"/>
  <c r="N36" i="39"/>
  <c r="O36" i="39"/>
  <c r="P36" i="39"/>
  <c r="M37" i="39"/>
  <c r="N37" i="39"/>
  <c r="O37" i="39"/>
  <c r="P37" i="39"/>
  <c r="M38" i="39"/>
  <c r="N38" i="39"/>
  <c r="O38" i="39"/>
  <c r="P38" i="39"/>
  <c r="M39" i="39"/>
  <c r="N39" i="39"/>
  <c r="O39" i="39"/>
  <c r="P39" i="39"/>
  <c r="M40" i="39"/>
  <c r="N40" i="39"/>
  <c r="O40" i="39"/>
  <c r="P40" i="39"/>
  <c r="M41" i="39"/>
  <c r="N41" i="39"/>
  <c r="O41" i="39"/>
  <c r="P41" i="39"/>
  <c r="M42" i="39"/>
  <c r="N42" i="39"/>
  <c r="O42" i="39"/>
  <c r="P42" i="39"/>
  <c r="M43" i="39"/>
  <c r="N43" i="39"/>
  <c r="O43" i="39"/>
  <c r="P43" i="39"/>
  <c r="M44" i="39"/>
  <c r="N44" i="39"/>
  <c r="O44" i="39"/>
  <c r="P44" i="39"/>
  <c r="M45" i="39"/>
  <c r="N45" i="39"/>
  <c r="O45" i="39"/>
  <c r="P45" i="39"/>
  <c r="M46" i="39"/>
  <c r="N46" i="39"/>
  <c r="O46" i="39"/>
  <c r="P46" i="39"/>
  <c r="M47" i="39"/>
  <c r="N47" i="39"/>
  <c r="O47" i="39"/>
  <c r="P47" i="39"/>
  <c r="M48" i="39"/>
  <c r="N48" i="39"/>
  <c r="O48" i="39"/>
  <c r="P48" i="39"/>
  <c r="M49" i="39"/>
  <c r="N49" i="39"/>
  <c r="O49" i="39"/>
  <c r="P49" i="39"/>
  <c r="M50" i="39"/>
  <c r="N50" i="39"/>
  <c r="O50" i="39"/>
  <c r="P50" i="39"/>
  <c r="M51" i="39"/>
  <c r="N51" i="39"/>
  <c r="O51" i="39"/>
  <c r="P51" i="39"/>
  <c r="M52" i="39"/>
  <c r="N52" i="39"/>
  <c r="O52" i="39"/>
  <c r="P52" i="39"/>
  <c r="M53" i="39"/>
  <c r="N53" i="39"/>
  <c r="O53" i="39"/>
  <c r="P53" i="39"/>
  <c r="M54" i="39"/>
  <c r="N54" i="39"/>
  <c r="O54" i="39"/>
  <c r="P54" i="39"/>
  <c r="M55" i="39"/>
  <c r="N55" i="39"/>
  <c r="O55" i="39"/>
  <c r="P55" i="39"/>
  <c r="M56" i="39"/>
  <c r="N56" i="39"/>
  <c r="O56" i="39"/>
  <c r="P56" i="39"/>
  <c r="Q56" i="39" s="1"/>
  <c r="R56" i="39" s="1" a="1"/>
  <c r="R56" i="39" s="1"/>
  <c r="V56" i="39" s="1"/>
  <c r="M57" i="39"/>
  <c r="N57" i="39"/>
  <c r="O57" i="39"/>
  <c r="P57" i="39"/>
  <c r="M58" i="39"/>
  <c r="N58" i="39"/>
  <c r="O58" i="39"/>
  <c r="P58" i="39"/>
  <c r="M59" i="39"/>
  <c r="N59" i="39"/>
  <c r="O59" i="39"/>
  <c r="P59" i="39"/>
  <c r="M60" i="39"/>
  <c r="N60" i="39"/>
  <c r="O60" i="39"/>
  <c r="P60" i="39"/>
  <c r="M61" i="39"/>
  <c r="N61" i="39"/>
  <c r="O61" i="39"/>
  <c r="P61" i="39"/>
  <c r="M62" i="39"/>
  <c r="N62" i="39"/>
  <c r="O62" i="39"/>
  <c r="P62" i="39"/>
  <c r="M63" i="39"/>
  <c r="N63" i="39"/>
  <c r="O63" i="39"/>
  <c r="P63" i="39"/>
  <c r="M64" i="39"/>
  <c r="N64" i="39"/>
  <c r="O64" i="39"/>
  <c r="P64" i="39"/>
  <c r="M65" i="39"/>
  <c r="N65" i="39"/>
  <c r="O65" i="39"/>
  <c r="P65" i="39"/>
  <c r="M66" i="39"/>
  <c r="N66" i="39"/>
  <c r="O66" i="39"/>
  <c r="P66" i="39"/>
  <c r="M67" i="39"/>
  <c r="N67" i="39"/>
  <c r="O67" i="39"/>
  <c r="P67" i="39"/>
  <c r="M68" i="39"/>
  <c r="N68" i="39"/>
  <c r="O68" i="39"/>
  <c r="P68" i="39"/>
  <c r="M69" i="39"/>
  <c r="N69" i="39"/>
  <c r="O69" i="39"/>
  <c r="P69" i="39"/>
  <c r="M70" i="39"/>
  <c r="N70" i="39"/>
  <c r="O70" i="39"/>
  <c r="P70" i="39"/>
  <c r="M71" i="39"/>
  <c r="N71" i="39"/>
  <c r="O71" i="39"/>
  <c r="P71" i="39"/>
  <c r="M72" i="39"/>
  <c r="N72" i="39"/>
  <c r="O72" i="39"/>
  <c r="P72" i="39"/>
  <c r="M73" i="39"/>
  <c r="N73" i="39"/>
  <c r="O73" i="39"/>
  <c r="P73" i="39"/>
  <c r="M74" i="39"/>
  <c r="N74" i="39"/>
  <c r="O74" i="39"/>
  <c r="P74" i="39"/>
  <c r="M75" i="39"/>
  <c r="N75" i="39"/>
  <c r="O75" i="39"/>
  <c r="P75" i="39"/>
  <c r="M76" i="39"/>
  <c r="N76" i="39"/>
  <c r="O76" i="39"/>
  <c r="P76" i="39"/>
  <c r="M77" i="39"/>
  <c r="N77" i="39"/>
  <c r="O77" i="39"/>
  <c r="P77" i="39"/>
  <c r="M78" i="39"/>
  <c r="N78" i="39"/>
  <c r="O78" i="39"/>
  <c r="P78" i="39"/>
  <c r="M79" i="39"/>
  <c r="N79" i="39"/>
  <c r="O79" i="39"/>
  <c r="P79" i="39"/>
  <c r="M80" i="39"/>
  <c r="N80" i="39"/>
  <c r="O80" i="39"/>
  <c r="P80" i="39"/>
  <c r="M81" i="39"/>
  <c r="N81" i="39"/>
  <c r="O81" i="39"/>
  <c r="P81" i="39"/>
  <c r="M82" i="39"/>
  <c r="N82" i="39"/>
  <c r="O82" i="39"/>
  <c r="P82" i="39"/>
  <c r="M83" i="39"/>
  <c r="N83" i="39"/>
  <c r="O83" i="39"/>
  <c r="P83" i="39"/>
  <c r="M84" i="39"/>
  <c r="N84" i="39"/>
  <c r="O84" i="39"/>
  <c r="P84" i="39"/>
  <c r="M85" i="39"/>
  <c r="N85" i="39"/>
  <c r="O85" i="39"/>
  <c r="P85" i="39"/>
  <c r="M86" i="39"/>
  <c r="N86" i="39"/>
  <c r="O86" i="39"/>
  <c r="P86" i="39"/>
  <c r="M87" i="39"/>
  <c r="N87" i="39"/>
  <c r="O87" i="39"/>
  <c r="P87" i="39"/>
  <c r="M88" i="39"/>
  <c r="N88" i="39"/>
  <c r="O88" i="39"/>
  <c r="P88" i="39"/>
  <c r="M89" i="39"/>
  <c r="N89" i="39"/>
  <c r="O89" i="39"/>
  <c r="P89" i="39"/>
  <c r="M90" i="39"/>
  <c r="N90" i="39"/>
  <c r="O90" i="39"/>
  <c r="P90" i="39"/>
  <c r="M91" i="39"/>
  <c r="N91" i="39"/>
  <c r="O91" i="39"/>
  <c r="P91" i="39"/>
  <c r="M92" i="39"/>
  <c r="N92" i="39"/>
  <c r="O92" i="39"/>
  <c r="P92" i="39"/>
  <c r="M93" i="39"/>
  <c r="N93" i="39"/>
  <c r="O93" i="39"/>
  <c r="P93" i="39"/>
  <c r="M94" i="39"/>
  <c r="N94" i="39"/>
  <c r="O94" i="39"/>
  <c r="P94" i="39"/>
  <c r="M95" i="39"/>
  <c r="N95" i="39"/>
  <c r="O95" i="39"/>
  <c r="P95" i="39"/>
  <c r="M96" i="39"/>
  <c r="N96" i="39"/>
  <c r="O96" i="39"/>
  <c r="P96" i="39"/>
  <c r="M97" i="39"/>
  <c r="N97" i="39"/>
  <c r="O97" i="39"/>
  <c r="P97" i="39"/>
  <c r="M98" i="39"/>
  <c r="N98" i="39"/>
  <c r="O98" i="39"/>
  <c r="P98" i="39"/>
  <c r="M99" i="39"/>
  <c r="N99" i="39"/>
  <c r="O99" i="39"/>
  <c r="P99" i="39"/>
  <c r="M100" i="39"/>
  <c r="N100" i="39"/>
  <c r="O100" i="39"/>
  <c r="P100" i="39"/>
  <c r="M101" i="39"/>
  <c r="N101" i="39"/>
  <c r="O101" i="39"/>
  <c r="P101" i="39"/>
  <c r="M102" i="39"/>
  <c r="N102" i="39"/>
  <c r="O102" i="39"/>
  <c r="P102" i="39"/>
  <c r="M103" i="39"/>
  <c r="N103" i="39"/>
  <c r="O103" i="39"/>
  <c r="P103" i="39"/>
  <c r="M104" i="39"/>
  <c r="N104" i="39"/>
  <c r="O104" i="39"/>
  <c r="P104" i="39"/>
  <c r="M105" i="39"/>
  <c r="N105" i="39"/>
  <c r="O105" i="39"/>
  <c r="P105" i="39"/>
  <c r="M106" i="39"/>
  <c r="N106" i="39"/>
  <c r="O106" i="39"/>
  <c r="P106" i="39"/>
  <c r="M107" i="39"/>
  <c r="N107" i="39"/>
  <c r="O107" i="39"/>
  <c r="P107" i="39"/>
  <c r="M108" i="39"/>
  <c r="N108" i="39"/>
  <c r="O108" i="39"/>
  <c r="P108" i="39"/>
  <c r="M109" i="39"/>
  <c r="N109" i="39"/>
  <c r="O109" i="39"/>
  <c r="P109" i="39"/>
  <c r="M110" i="39"/>
  <c r="N110" i="39"/>
  <c r="O110" i="39"/>
  <c r="P110" i="39"/>
  <c r="M111" i="39"/>
  <c r="N111" i="39"/>
  <c r="O111" i="39"/>
  <c r="P111" i="39"/>
  <c r="M112" i="39"/>
  <c r="N112" i="39"/>
  <c r="O112" i="39"/>
  <c r="P112" i="39"/>
  <c r="M113" i="39"/>
  <c r="N113" i="39"/>
  <c r="O113" i="39"/>
  <c r="P113" i="39"/>
  <c r="M114" i="39"/>
  <c r="N114" i="39"/>
  <c r="O114" i="39"/>
  <c r="P114" i="39"/>
  <c r="M115" i="39"/>
  <c r="N115" i="39"/>
  <c r="O115" i="39"/>
  <c r="P115" i="39"/>
  <c r="M116" i="39"/>
  <c r="N116" i="39"/>
  <c r="O116" i="39"/>
  <c r="P116" i="39"/>
  <c r="M117" i="39"/>
  <c r="N117" i="39"/>
  <c r="O117" i="39"/>
  <c r="P117" i="39"/>
  <c r="M118" i="39"/>
  <c r="N118" i="39"/>
  <c r="O118" i="39"/>
  <c r="P118" i="39"/>
  <c r="M119" i="39"/>
  <c r="N119" i="39"/>
  <c r="O119" i="39"/>
  <c r="P119" i="39"/>
  <c r="M120" i="39"/>
  <c r="N120" i="39"/>
  <c r="O120" i="39"/>
  <c r="P120" i="39"/>
  <c r="M121" i="39"/>
  <c r="N121" i="39"/>
  <c r="O121" i="39"/>
  <c r="P121" i="39"/>
  <c r="M122" i="39"/>
  <c r="N122" i="39"/>
  <c r="O122" i="39"/>
  <c r="P122" i="39"/>
  <c r="M123" i="39"/>
  <c r="N123" i="39"/>
  <c r="O123" i="39"/>
  <c r="P123" i="39"/>
  <c r="M124" i="39"/>
  <c r="N124" i="39"/>
  <c r="O124" i="39"/>
  <c r="P124" i="39"/>
  <c r="M125" i="39"/>
  <c r="N125" i="39"/>
  <c r="O125" i="39"/>
  <c r="P125" i="39"/>
  <c r="M126" i="39"/>
  <c r="N126" i="39"/>
  <c r="O126" i="39"/>
  <c r="P126" i="39"/>
  <c r="M127" i="39"/>
  <c r="N127" i="39"/>
  <c r="O127" i="39"/>
  <c r="P127" i="39"/>
  <c r="M128" i="39"/>
  <c r="N128" i="39"/>
  <c r="O128" i="39"/>
  <c r="P128" i="39"/>
  <c r="M129" i="39"/>
  <c r="N129" i="39"/>
  <c r="O129" i="39"/>
  <c r="P129" i="39"/>
  <c r="M130" i="39"/>
  <c r="N130" i="39"/>
  <c r="O130" i="39"/>
  <c r="P130" i="39"/>
  <c r="M131" i="39"/>
  <c r="N131" i="39"/>
  <c r="O131" i="39"/>
  <c r="P131" i="39"/>
  <c r="M132" i="39"/>
  <c r="N132" i="39"/>
  <c r="O132" i="39"/>
  <c r="P132" i="39"/>
  <c r="M133" i="39"/>
  <c r="N133" i="39"/>
  <c r="O133" i="39"/>
  <c r="P133" i="39"/>
  <c r="M134" i="39"/>
  <c r="N134" i="39"/>
  <c r="O134" i="39"/>
  <c r="P134" i="39"/>
  <c r="M135" i="39"/>
  <c r="N135" i="39"/>
  <c r="O135" i="39"/>
  <c r="P135" i="39"/>
  <c r="M136" i="39"/>
  <c r="N136" i="39"/>
  <c r="O136" i="39"/>
  <c r="P136" i="39"/>
  <c r="M137" i="39"/>
  <c r="N137" i="39"/>
  <c r="O137" i="39"/>
  <c r="P137" i="39"/>
  <c r="M138" i="39"/>
  <c r="N138" i="39"/>
  <c r="O138" i="39"/>
  <c r="P138" i="39"/>
  <c r="M139" i="39"/>
  <c r="N139" i="39"/>
  <c r="O139" i="39"/>
  <c r="P139" i="39"/>
  <c r="M140" i="39"/>
  <c r="N140" i="39"/>
  <c r="O140" i="39"/>
  <c r="P140" i="39"/>
  <c r="M141" i="39"/>
  <c r="N141" i="39"/>
  <c r="O141" i="39"/>
  <c r="P141" i="39"/>
  <c r="M142" i="39"/>
  <c r="N142" i="39"/>
  <c r="O142" i="39"/>
  <c r="P142" i="39"/>
  <c r="M143" i="39"/>
  <c r="N143" i="39"/>
  <c r="O143" i="39"/>
  <c r="P143" i="39"/>
  <c r="M144" i="39"/>
  <c r="N144" i="39"/>
  <c r="O144" i="39"/>
  <c r="P144" i="39"/>
  <c r="M145" i="39"/>
  <c r="N145" i="39"/>
  <c r="O145" i="39"/>
  <c r="P145" i="39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Q147" i="39" s="1"/>
  <c r="R147" i="39" s="1" a="1"/>
  <c r="R147" i="39" s="1"/>
  <c r="V147" i="39" s="1"/>
  <c r="M148" i="39"/>
  <c r="N148" i="39"/>
  <c r="O148" i="39"/>
  <c r="P148" i="39"/>
  <c r="Q148" i="39" s="1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 s="1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 s="1"/>
  <c r="R153" i="39" s="1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 s="1"/>
  <c r="R156" i="39" s="1" a="1"/>
  <c r="R156" i="39" s="1"/>
  <c r="V156" i="39" s="1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 s="1"/>
  <c r="R159" i="39" s="1" a="1"/>
  <c r="R159" i="39" s="1"/>
  <c r="V159" i="39" s="1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 s="1"/>
  <c r="R164" i="39" s="1" a="1"/>
  <c r="R164" i="39" s="1"/>
  <c r="V164" i="39" s="1"/>
  <c r="M165" i="39"/>
  <c r="N165" i="39"/>
  <c r="O165" i="39"/>
  <c r="P165" i="39"/>
  <c r="Q165" i="39" s="1"/>
  <c r="R165" i="39" s="1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 s="1"/>
  <c r="R168" i="39" s="1" a="1"/>
  <c r="R168" i="39" s="1"/>
  <c r="V168" i="39" s="1"/>
  <c r="M169" i="39"/>
  <c r="N169" i="39"/>
  <c r="O169" i="39"/>
  <c r="P169" i="39"/>
  <c r="Q169" i="39" s="1"/>
  <c r="R169" i="39" s="1" a="1"/>
  <c r="R169" i="39" s="1"/>
  <c r="V169" i="39" s="1"/>
  <c r="S169" i="39"/>
  <c r="M170" i="39"/>
  <c r="N170" i="39"/>
  <c r="O170" i="39"/>
  <c r="P170" i="39"/>
  <c r="Q170" i="39" s="1"/>
  <c r="R170" i="39" s="1" a="1"/>
  <c r="R170" i="39" s="1"/>
  <c r="V170" i="39" s="1"/>
  <c r="S170" i="39"/>
  <c r="M171" i="39"/>
  <c r="N171" i="39"/>
  <c r="O171" i="39"/>
  <c r="P171" i="39"/>
  <c r="Q171" i="39" s="1"/>
  <c r="R171" i="39" s="1" a="1"/>
  <c r="R171" i="39" s="1"/>
  <c r="V171" i="39" s="1"/>
  <c r="S171" i="39"/>
  <c r="M172" i="39"/>
  <c r="N172" i="39"/>
  <c r="O172" i="39"/>
  <c r="P172" i="39"/>
  <c r="Q172" i="39" s="1"/>
  <c r="R172" i="39" s="1" a="1"/>
  <c r="R172" i="39" s="1"/>
  <c r="V172" i="39" s="1"/>
  <c r="S172" i="39"/>
  <c r="M173" i="39"/>
  <c r="N173" i="39"/>
  <c r="O173" i="39"/>
  <c r="P173" i="39"/>
  <c r="Q173" i="39" s="1"/>
  <c r="R173" i="39" s="1" a="1"/>
  <c r="R173" i="39" s="1"/>
  <c r="V173" i="39" s="1"/>
  <c r="S173" i="39"/>
  <c r="M174" i="39"/>
  <c r="N174" i="39"/>
  <c r="O174" i="39"/>
  <c r="P174" i="39"/>
  <c r="Q174" i="39" s="1"/>
  <c r="R174" i="39" s="1" a="1"/>
  <c r="R174" i="39" s="1"/>
  <c r="V174" i="39" s="1"/>
  <c r="S174" i="39"/>
  <c r="M175" i="39"/>
  <c r="N175" i="39"/>
  <c r="O175" i="39"/>
  <c r="P175" i="39"/>
  <c r="Q175" i="39" s="1"/>
  <c r="R175" i="39" s="1" a="1"/>
  <c r="R175" i="39" s="1"/>
  <c r="V175" i="39" s="1"/>
  <c r="S175" i="39"/>
  <c r="M176" i="39"/>
  <c r="N176" i="39"/>
  <c r="O176" i="39"/>
  <c r="P176" i="39"/>
  <c r="Q176" i="39" s="1"/>
  <c r="R176" i="39" s="1" a="1"/>
  <c r="R176" i="39" s="1"/>
  <c r="V176" i="39" s="1"/>
  <c r="S176" i="39"/>
  <c r="M177" i="39"/>
  <c r="N177" i="39"/>
  <c r="O177" i="39"/>
  <c r="P177" i="39"/>
  <c r="Q177" i="39" s="1"/>
  <c r="R177" i="39" s="1" a="1"/>
  <c r="R177" i="39" s="1"/>
  <c r="V177" i="39" s="1"/>
  <c r="S177" i="39"/>
  <c r="M178" i="39"/>
  <c r="N178" i="39"/>
  <c r="O178" i="39"/>
  <c r="P178" i="39"/>
  <c r="Q178" i="39" s="1"/>
  <c r="R178" i="39" s="1" a="1"/>
  <c r="R178" i="39" s="1"/>
  <c r="V178" i="39" s="1"/>
  <c r="S178" i="39"/>
  <c r="M179" i="39"/>
  <c r="N179" i="39"/>
  <c r="O179" i="39"/>
  <c r="P179" i="39"/>
  <c r="Q179" i="39" s="1"/>
  <c r="R179" i="39" s="1" a="1"/>
  <c r="R179" i="39" s="1"/>
  <c r="V179" i="39" s="1"/>
  <c r="S179" i="39"/>
  <c r="M180" i="39"/>
  <c r="N180" i="39"/>
  <c r="O180" i="39"/>
  <c r="P180" i="39"/>
  <c r="Q180" i="39" s="1"/>
  <c r="R180" i="39" s="1" a="1"/>
  <c r="R180" i="39" s="1"/>
  <c r="V180" i="39" s="1"/>
  <c r="S180" i="39"/>
  <c r="M181" i="39"/>
  <c r="N181" i="39"/>
  <c r="O181" i="39"/>
  <c r="P181" i="39"/>
  <c r="Q181" i="39" s="1"/>
  <c r="R181" i="39" s="1" a="1"/>
  <c r="R181" i="39" s="1"/>
  <c r="V181" i="39" s="1"/>
  <c r="S181" i="39"/>
  <c r="M182" i="39"/>
  <c r="N182" i="39"/>
  <c r="O182" i="39"/>
  <c r="P182" i="39"/>
  <c r="Q182" i="39" s="1"/>
  <c r="R182" i="39" s="1" a="1"/>
  <c r="R182" i="39" s="1"/>
  <c r="V182" i="39" s="1"/>
  <c r="S182" i="39"/>
  <c r="M183" i="39"/>
  <c r="N183" i="39"/>
  <c r="O183" i="39"/>
  <c r="P183" i="39"/>
  <c r="Q183" i="39" s="1"/>
  <c r="R183" i="39" s="1" a="1"/>
  <c r="R183" i="39" s="1"/>
  <c r="V183" i="39" s="1"/>
  <c r="S183" i="39"/>
  <c r="M184" i="39"/>
  <c r="N184" i="39"/>
  <c r="O184" i="39"/>
  <c r="P184" i="39"/>
  <c r="Q184" i="39" s="1"/>
  <c r="R184" i="39" s="1" a="1"/>
  <c r="R184" i="39" s="1"/>
  <c r="V184" i="39" s="1"/>
  <c r="S184" i="39"/>
  <c r="M185" i="39"/>
  <c r="N185" i="39"/>
  <c r="O185" i="39"/>
  <c r="P185" i="39"/>
  <c r="Q185" i="39" s="1"/>
  <c r="R185" i="39" s="1" a="1"/>
  <c r="R185" i="39" s="1"/>
  <c r="V185" i="39" s="1"/>
  <c r="S185" i="39"/>
  <c r="M186" i="39"/>
  <c r="N186" i="39"/>
  <c r="O186" i="39"/>
  <c r="P186" i="39"/>
  <c r="Q186" i="39" s="1"/>
  <c r="R186" i="39" s="1" a="1"/>
  <c r="R186" i="39" s="1"/>
  <c r="V186" i="39" s="1"/>
  <c r="S186" i="39"/>
  <c r="M187" i="39"/>
  <c r="N187" i="39"/>
  <c r="O187" i="39"/>
  <c r="P187" i="39"/>
  <c r="Q187" i="39" s="1"/>
  <c r="R187" i="39" s="1" a="1"/>
  <c r="R187" i="39" s="1"/>
  <c r="V187" i="39" s="1"/>
  <c r="S187" i="39"/>
  <c r="M188" i="39"/>
  <c r="N188" i="39"/>
  <c r="O188" i="39"/>
  <c r="P188" i="39"/>
  <c r="Q188" i="39" s="1"/>
  <c r="R188" i="39" s="1" a="1"/>
  <c r="R188" i="39" s="1"/>
  <c r="V188" i="39" s="1"/>
  <c r="S188" i="39"/>
  <c r="M189" i="39"/>
  <c r="N189" i="39"/>
  <c r="O189" i="39"/>
  <c r="P189" i="39"/>
  <c r="Q189" i="39" s="1"/>
  <c r="R189" i="39" s="1" a="1"/>
  <c r="R189" i="39" s="1"/>
  <c r="V189" i="39" s="1"/>
  <c r="S189" i="39"/>
  <c r="M190" i="39"/>
  <c r="N190" i="39"/>
  <c r="O190" i="39"/>
  <c r="P190" i="39"/>
  <c r="Q190" i="39" s="1"/>
  <c r="R190" i="39" s="1" a="1"/>
  <c r="R190" i="39" s="1"/>
  <c r="V190" i="39" s="1"/>
  <c r="S190" i="39"/>
  <c r="M191" i="39"/>
  <c r="N191" i="39"/>
  <c r="O191" i="39"/>
  <c r="P191" i="39"/>
  <c r="Q191" i="39" s="1"/>
  <c r="R191" i="39" s="1" a="1"/>
  <c r="R191" i="39" s="1"/>
  <c r="V191" i="39" s="1"/>
  <c r="S191" i="39"/>
  <c r="M192" i="39"/>
  <c r="N192" i="39"/>
  <c r="O192" i="39"/>
  <c r="P192" i="39"/>
  <c r="Q192" i="39" s="1"/>
  <c r="R192" i="39" s="1" a="1"/>
  <c r="R192" i="39" s="1"/>
  <c r="V192" i="39" s="1"/>
  <c r="S192" i="39"/>
  <c r="M193" i="39"/>
  <c r="N193" i="39"/>
  <c r="O193" i="39"/>
  <c r="P193" i="39"/>
  <c r="Q193" i="39" s="1"/>
  <c r="R193" i="39" s="1" a="1"/>
  <c r="R193" i="39" s="1"/>
  <c r="V193" i="39" s="1"/>
  <c r="S193" i="39"/>
  <c r="M194" i="39"/>
  <c r="N194" i="39"/>
  <c r="O194" i="39"/>
  <c r="P194" i="39"/>
  <c r="Q194" i="39" s="1"/>
  <c r="R194" i="39" s="1" a="1"/>
  <c r="R194" i="39" s="1"/>
  <c r="V194" i="39" s="1"/>
  <c r="S194" i="39"/>
  <c r="M195" i="39"/>
  <c r="N195" i="39"/>
  <c r="O195" i="39"/>
  <c r="P195" i="39"/>
  <c r="Q195" i="39" s="1"/>
  <c r="R195" i="39" s="1" a="1"/>
  <c r="R195" i="39" s="1"/>
  <c r="V195" i="39" s="1"/>
  <c r="S195" i="39"/>
  <c r="M196" i="39"/>
  <c r="N196" i="39"/>
  <c r="O196" i="39"/>
  <c r="P196" i="39"/>
  <c r="Q196" i="39" s="1"/>
  <c r="R196" i="39" s="1" a="1"/>
  <c r="R196" i="39" s="1"/>
  <c r="V196" i="39" s="1"/>
  <c r="S196" i="39"/>
  <c r="M197" i="39"/>
  <c r="N197" i="39"/>
  <c r="O197" i="39"/>
  <c r="P197" i="39"/>
  <c r="Q197" i="39" s="1"/>
  <c r="R197" i="39" s="1" a="1"/>
  <c r="R197" i="39" s="1"/>
  <c r="V197" i="39" s="1"/>
  <c r="S197" i="39"/>
  <c r="M198" i="39"/>
  <c r="N198" i="39"/>
  <c r="O198" i="39"/>
  <c r="P198" i="39"/>
  <c r="Q198" i="39" s="1"/>
  <c r="R198" i="39" s="1" a="1"/>
  <c r="R198" i="39" s="1"/>
  <c r="V198" i="39" s="1"/>
  <c r="S198" i="39"/>
  <c r="M199" i="39"/>
  <c r="N199" i="39"/>
  <c r="O199" i="39"/>
  <c r="P199" i="39"/>
  <c r="Q199" i="39" s="1"/>
  <c r="R199" i="39" s="1" a="1"/>
  <c r="R199" i="39" s="1"/>
  <c r="V199" i="39" s="1"/>
  <c r="S199" i="39"/>
  <c r="M200" i="39"/>
  <c r="N200" i="39"/>
  <c r="O200" i="39"/>
  <c r="P200" i="39"/>
  <c r="Q200" i="39" s="1"/>
  <c r="R200" i="39" s="1" a="1"/>
  <c r="R200" i="39" s="1"/>
  <c r="V200" i="39" s="1"/>
  <c r="S200" i="39"/>
  <c r="M201" i="39"/>
  <c r="N201" i="39"/>
  <c r="O201" i="39"/>
  <c r="P201" i="39"/>
  <c r="Q201" i="39" s="1"/>
  <c r="R201" i="39" s="1" a="1"/>
  <c r="R201" i="39" s="1"/>
  <c r="V201" i="39" s="1"/>
  <c r="S201" i="39"/>
  <c r="M202" i="39"/>
  <c r="N202" i="39"/>
  <c r="O202" i="39"/>
  <c r="P202" i="39"/>
  <c r="Q202" i="39" s="1"/>
  <c r="R202" i="39" s="1" a="1"/>
  <c r="R202" i="39" s="1"/>
  <c r="V202" i="39" s="1"/>
  <c r="S202" i="39"/>
  <c r="M203" i="39"/>
  <c r="N203" i="39"/>
  <c r="O203" i="39"/>
  <c r="P203" i="39"/>
  <c r="Q203" i="39" s="1"/>
  <c r="R203" i="39" s="1" a="1"/>
  <c r="R203" i="39" s="1"/>
  <c r="V203" i="39" s="1"/>
  <c r="S203" i="39"/>
  <c r="M204" i="39"/>
  <c r="N204" i="39"/>
  <c r="O204" i="39"/>
  <c r="P204" i="39"/>
  <c r="Q204" i="39" s="1"/>
  <c r="R204" i="39" s="1" a="1"/>
  <c r="R204" i="39" s="1"/>
  <c r="V204" i="39" s="1"/>
  <c r="S204" i="39"/>
  <c r="M205" i="39"/>
  <c r="N205" i="39"/>
  <c r="O205" i="39"/>
  <c r="P205" i="39"/>
  <c r="Q205" i="39" s="1"/>
  <c r="R205" i="39" s="1" a="1"/>
  <c r="R205" i="39" s="1"/>
  <c r="V205" i="39" s="1"/>
  <c r="S205" i="39"/>
  <c r="M206" i="39"/>
  <c r="N206" i="39"/>
  <c r="O206" i="39"/>
  <c r="P206" i="39"/>
  <c r="Q206" i="39" s="1"/>
  <c r="R206" i="39" s="1" a="1"/>
  <c r="R206" i="39" s="1"/>
  <c r="V206" i="39" s="1"/>
  <c r="S206" i="39"/>
  <c r="M207" i="39"/>
  <c r="N207" i="39"/>
  <c r="O207" i="39"/>
  <c r="P207" i="39"/>
  <c r="Q207" i="39" s="1"/>
  <c r="R207" i="39" s="1" a="1"/>
  <c r="R207" i="39" s="1"/>
  <c r="V207" i="39" s="1"/>
  <c r="S207" i="39"/>
  <c r="M208" i="39"/>
  <c r="N208" i="39"/>
  <c r="O208" i="39"/>
  <c r="P208" i="39"/>
  <c r="Q208" i="39" s="1"/>
  <c r="R208" i="39" s="1" a="1"/>
  <c r="R208" i="39" s="1"/>
  <c r="V208" i="39" s="1"/>
  <c r="S208" i="39"/>
  <c r="M209" i="39"/>
  <c r="N209" i="39"/>
  <c r="O209" i="39"/>
  <c r="P209" i="39"/>
  <c r="Q209" i="39" s="1"/>
  <c r="R209" i="39" s="1" a="1"/>
  <c r="R209" i="39" s="1"/>
  <c r="V209" i="39" s="1"/>
  <c r="S209" i="39"/>
  <c r="M210" i="39"/>
  <c r="N210" i="39"/>
  <c r="O210" i="39"/>
  <c r="P210" i="39"/>
  <c r="Q210" i="39" s="1"/>
  <c r="R210" i="39" s="1" a="1"/>
  <c r="R210" i="39" s="1"/>
  <c r="V210" i="39" s="1"/>
  <c r="S210" i="39"/>
  <c r="M211" i="39"/>
  <c r="N211" i="39"/>
  <c r="O211" i="39"/>
  <c r="P211" i="39"/>
  <c r="Q211" i="39"/>
  <c r="R211" i="39" s="1" a="1"/>
  <c r="R211" i="39" s="1"/>
  <c r="V211" i="39" s="1"/>
  <c r="S211" i="39"/>
  <c r="M212" i="39"/>
  <c r="N212" i="39"/>
  <c r="O212" i="39"/>
  <c r="P212" i="39"/>
  <c r="Q212" i="39" s="1"/>
  <c r="R212" i="39" s="1" a="1"/>
  <c r="R212" i="39" s="1"/>
  <c r="V212" i="39" s="1"/>
  <c r="S212" i="39"/>
  <c r="M213" i="39"/>
  <c r="N213" i="39"/>
  <c r="O213" i="39"/>
  <c r="P213" i="39"/>
  <c r="Q213" i="39" s="1"/>
  <c r="R213" i="39" s="1" a="1"/>
  <c r="R213" i="39" s="1"/>
  <c r="V213" i="39" s="1"/>
  <c r="S213" i="39"/>
  <c r="M214" i="39"/>
  <c r="N214" i="39"/>
  <c r="O214" i="39"/>
  <c r="P214" i="39"/>
  <c r="Q214" i="39" s="1"/>
  <c r="R214" i="39" s="1" a="1"/>
  <c r="R214" i="39" s="1"/>
  <c r="V214" i="39" s="1"/>
  <c r="S214" i="39"/>
  <c r="M215" i="39"/>
  <c r="N215" i="39"/>
  <c r="O215" i="39"/>
  <c r="P215" i="39"/>
  <c r="Q215" i="39" s="1"/>
  <c r="R215" i="39" s="1" a="1"/>
  <c r="R215" i="39" s="1"/>
  <c r="V215" i="39" s="1"/>
  <c r="S215" i="39"/>
  <c r="M216" i="39"/>
  <c r="N216" i="39"/>
  <c r="O216" i="39"/>
  <c r="P216" i="39"/>
  <c r="Q216" i="39" s="1"/>
  <c r="R216" i="39" s="1" a="1"/>
  <c r="R216" i="39" s="1"/>
  <c r="V216" i="39" s="1"/>
  <c r="S216" i="39"/>
  <c r="M217" i="39"/>
  <c r="N217" i="39"/>
  <c r="O217" i="39"/>
  <c r="P217" i="39"/>
  <c r="Q217" i="39" s="1"/>
  <c r="R217" i="39" s="1" a="1"/>
  <c r="R217" i="39" s="1"/>
  <c r="V217" i="39" s="1"/>
  <c r="S217" i="39"/>
  <c r="M218" i="39"/>
  <c r="N218" i="39"/>
  <c r="O218" i="39"/>
  <c r="P218" i="39"/>
  <c r="Q218" i="39" s="1"/>
  <c r="R218" i="39" s="1" a="1"/>
  <c r="R218" i="39" s="1"/>
  <c r="V218" i="39" s="1"/>
  <c r="S218" i="39"/>
  <c r="M219" i="39"/>
  <c r="N219" i="39"/>
  <c r="O219" i="39"/>
  <c r="P219" i="39"/>
  <c r="Q219" i="39" s="1"/>
  <c r="R219" i="39" s="1" a="1"/>
  <c r="R219" i="39" s="1"/>
  <c r="V219" i="39" s="1"/>
  <c r="S219" i="39"/>
  <c r="M220" i="39"/>
  <c r="N220" i="39"/>
  <c r="O220" i="39"/>
  <c r="P220" i="39"/>
  <c r="Q220" i="39" s="1"/>
  <c r="R220" i="39" s="1" a="1"/>
  <c r="R220" i="39" s="1"/>
  <c r="V220" i="39" s="1"/>
  <c r="S220" i="39"/>
  <c r="M221" i="39"/>
  <c r="N221" i="39"/>
  <c r="O221" i="39"/>
  <c r="P221" i="39"/>
  <c r="Q221" i="39" s="1"/>
  <c r="R221" i="39" s="1" a="1"/>
  <c r="R221" i="39" s="1"/>
  <c r="V221" i="39" s="1"/>
  <c r="S221" i="39"/>
  <c r="M222" i="39"/>
  <c r="N222" i="39"/>
  <c r="O222" i="39"/>
  <c r="P222" i="39"/>
  <c r="Q222" i="39" s="1"/>
  <c r="R222" i="39" s="1" a="1"/>
  <c r="R222" i="39" s="1"/>
  <c r="V222" i="39" s="1"/>
  <c r="S222" i="39"/>
  <c r="M223" i="39"/>
  <c r="N223" i="39"/>
  <c r="O223" i="39"/>
  <c r="P223" i="39"/>
  <c r="Q223" i="39" s="1"/>
  <c r="R223" i="39" s="1" a="1"/>
  <c r="R223" i="39" s="1"/>
  <c r="V223" i="39" s="1"/>
  <c r="S223" i="39"/>
  <c r="M224" i="39"/>
  <c r="N224" i="39"/>
  <c r="O224" i="39"/>
  <c r="P224" i="39"/>
  <c r="Q224" i="39" s="1"/>
  <c r="R224" i="39" s="1" a="1"/>
  <c r="R224" i="39" s="1"/>
  <c r="V224" i="39" s="1"/>
  <c r="S224" i="39"/>
  <c r="M225" i="39"/>
  <c r="N225" i="39"/>
  <c r="O225" i="39"/>
  <c r="P225" i="39"/>
  <c r="Q225" i="39" s="1"/>
  <c r="R225" i="39" s="1" a="1"/>
  <c r="R225" i="39" s="1"/>
  <c r="V225" i="39" s="1"/>
  <c r="S225" i="39"/>
  <c r="M226" i="39"/>
  <c r="N226" i="39"/>
  <c r="O226" i="39"/>
  <c r="P226" i="39"/>
  <c r="Q226" i="39" s="1"/>
  <c r="R226" i="39" s="1" a="1"/>
  <c r="R226" i="39" s="1"/>
  <c r="V226" i="39" s="1"/>
  <c r="S226" i="39"/>
  <c r="M227" i="39"/>
  <c r="N227" i="39"/>
  <c r="O227" i="39"/>
  <c r="P227" i="39"/>
  <c r="Q227" i="39" s="1"/>
  <c r="R227" i="39" s="1" a="1"/>
  <c r="R227" i="39" s="1"/>
  <c r="V227" i="39" s="1"/>
  <c r="S227" i="39"/>
  <c r="M228" i="39"/>
  <c r="N228" i="39"/>
  <c r="O228" i="39"/>
  <c r="P228" i="39"/>
  <c r="Q228" i="39" s="1"/>
  <c r="R228" i="39" s="1" a="1"/>
  <c r="R228" i="39" s="1"/>
  <c r="V228" i="39" s="1"/>
  <c r="S228" i="39"/>
  <c r="M229" i="39"/>
  <c r="N229" i="39"/>
  <c r="O229" i="39"/>
  <c r="P229" i="39"/>
  <c r="Q229" i="39" s="1"/>
  <c r="R229" i="39" s="1" a="1"/>
  <c r="R229" i="39" s="1"/>
  <c r="V229" i="39" s="1"/>
  <c r="S229" i="39"/>
  <c r="M230" i="39"/>
  <c r="N230" i="39"/>
  <c r="O230" i="39"/>
  <c r="P230" i="39"/>
  <c r="Q230" i="39" s="1"/>
  <c r="R230" i="39" s="1" a="1"/>
  <c r="R230" i="39" s="1"/>
  <c r="V230" i="39" s="1"/>
  <c r="S230" i="39"/>
  <c r="M231" i="39"/>
  <c r="N231" i="39"/>
  <c r="O231" i="39"/>
  <c r="P231" i="39"/>
  <c r="Q231" i="39" s="1"/>
  <c r="R231" i="39" s="1" a="1"/>
  <c r="R231" i="39" s="1"/>
  <c r="V231" i="39" s="1"/>
  <c r="S231" i="39"/>
  <c r="M232" i="39"/>
  <c r="N232" i="39"/>
  <c r="O232" i="39"/>
  <c r="P232" i="39"/>
  <c r="Q232" i="39" s="1"/>
  <c r="R232" i="39" s="1" a="1"/>
  <c r="R232" i="39" s="1"/>
  <c r="V232" i="39" s="1"/>
  <c r="S232" i="39"/>
  <c r="M233" i="39"/>
  <c r="N233" i="39"/>
  <c r="O233" i="39"/>
  <c r="P233" i="39"/>
  <c r="Q233" i="39" s="1"/>
  <c r="R233" i="39" s="1" a="1"/>
  <c r="R233" i="39" s="1"/>
  <c r="V233" i="39" s="1"/>
  <c r="S233" i="39"/>
  <c r="M234" i="39"/>
  <c r="N234" i="39"/>
  <c r="O234" i="39"/>
  <c r="P234" i="39"/>
  <c r="Q234" i="39" s="1"/>
  <c r="R234" i="39" s="1" a="1"/>
  <c r="R234" i="39" s="1"/>
  <c r="V234" i="39" s="1"/>
  <c r="S234" i="39"/>
  <c r="M235" i="39"/>
  <c r="N235" i="39"/>
  <c r="O235" i="39"/>
  <c r="P235" i="39"/>
  <c r="Q235" i="39" s="1"/>
  <c r="R235" i="39" s="1" a="1"/>
  <c r="R235" i="39" s="1"/>
  <c r="V235" i="39" s="1"/>
  <c r="S235" i="39"/>
  <c r="M236" i="39"/>
  <c r="N236" i="39"/>
  <c r="O236" i="39"/>
  <c r="P236" i="39"/>
  <c r="Q236" i="39" s="1"/>
  <c r="R236" i="39" s="1" a="1"/>
  <c r="R236" i="39" s="1"/>
  <c r="V236" i="39" s="1"/>
  <c r="S236" i="39"/>
  <c r="M237" i="39"/>
  <c r="N237" i="39"/>
  <c r="O237" i="39"/>
  <c r="P237" i="39"/>
  <c r="Q237" i="39" s="1"/>
  <c r="R237" i="39" s="1" a="1"/>
  <c r="R237" i="39" s="1"/>
  <c r="V237" i="39" s="1"/>
  <c r="S237" i="39"/>
  <c r="M238" i="39"/>
  <c r="N238" i="39"/>
  <c r="O238" i="39"/>
  <c r="P238" i="39"/>
  <c r="Q238" i="39" s="1"/>
  <c r="R238" i="39" s="1" a="1"/>
  <c r="R238" i="39" s="1"/>
  <c r="V238" i="39" s="1"/>
  <c r="S238" i="39"/>
  <c r="M239" i="39"/>
  <c r="N239" i="39"/>
  <c r="O239" i="39"/>
  <c r="P239" i="39"/>
  <c r="Q239" i="39" s="1"/>
  <c r="R239" i="39" s="1" a="1"/>
  <c r="R239" i="39" s="1"/>
  <c r="V239" i="39" s="1"/>
  <c r="S239" i="39"/>
  <c r="M240" i="39"/>
  <c r="N240" i="39"/>
  <c r="O240" i="39"/>
  <c r="P240" i="39"/>
  <c r="Q240" i="39" s="1"/>
  <c r="R240" i="39" s="1" a="1"/>
  <c r="R240" i="39" s="1"/>
  <c r="V240" i="39" s="1"/>
  <c r="S240" i="39"/>
  <c r="M241" i="39"/>
  <c r="N241" i="39"/>
  <c r="O241" i="39"/>
  <c r="P241" i="39"/>
  <c r="Q241" i="39" s="1"/>
  <c r="R241" i="39" s="1" a="1"/>
  <c r="R241" i="39" s="1"/>
  <c r="V241" i="39" s="1"/>
  <c r="S241" i="39"/>
  <c r="N2" i="39"/>
  <c r="P2" i="39"/>
  <c r="O2" i="39"/>
  <c r="M2" i="39"/>
  <c r="G241" i="39"/>
  <c r="D241" i="39"/>
  <c r="E241" i="39" s="1"/>
  <c r="C241" i="39"/>
  <c r="A241" i="39"/>
  <c r="G240" i="39"/>
  <c r="D240" i="39"/>
  <c r="C240" i="39"/>
  <c r="A240" i="39"/>
  <c r="G239" i="39"/>
  <c r="D239" i="39"/>
  <c r="E239" i="39" s="1"/>
  <c r="C239" i="39"/>
  <c r="A239" i="39"/>
  <c r="G238" i="39"/>
  <c r="D238" i="39"/>
  <c r="C238" i="39"/>
  <c r="A238" i="39"/>
  <c r="G237" i="39"/>
  <c r="D237" i="39"/>
  <c r="C237" i="39"/>
  <c r="A237" i="39"/>
  <c r="G236" i="39"/>
  <c r="D236" i="39"/>
  <c r="C236" i="39"/>
  <c r="A236" i="39"/>
  <c r="G235" i="39"/>
  <c r="D235" i="39"/>
  <c r="C235" i="39"/>
  <c r="A235" i="39"/>
  <c r="G234" i="39"/>
  <c r="D234" i="39"/>
  <c r="E234" i="39" s="1"/>
  <c r="C234" i="39"/>
  <c r="A234" i="39"/>
  <c r="G233" i="39"/>
  <c r="D233" i="39"/>
  <c r="C233" i="39"/>
  <c r="A233" i="39"/>
  <c r="G232" i="39"/>
  <c r="D232" i="39"/>
  <c r="C232" i="39"/>
  <c r="A232" i="39"/>
  <c r="G231" i="39"/>
  <c r="D231" i="39"/>
  <c r="C231" i="39"/>
  <c r="A231" i="39"/>
  <c r="G230" i="39"/>
  <c r="D230" i="39"/>
  <c r="E230" i="39" s="1"/>
  <c r="C230" i="39"/>
  <c r="A230" i="39"/>
  <c r="G229" i="39"/>
  <c r="D229" i="39"/>
  <c r="C229" i="39"/>
  <c r="A229" i="39"/>
  <c r="G228" i="39"/>
  <c r="D228" i="39"/>
  <c r="C228" i="39"/>
  <c r="A228" i="39"/>
  <c r="G227" i="39"/>
  <c r="D227" i="39"/>
  <c r="E227" i="39" s="1"/>
  <c r="C227" i="39"/>
  <c r="A227" i="39"/>
  <c r="G226" i="39"/>
  <c r="D226" i="39"/>
  <c r="E226" i="39" s="1"/>
  <c r="C226" i="39"/>
  <c r="A226" i="39"/>
  <c r="G225" i="39"/>
  <c r="D225" i="39"/>
  <c r="E225" i="39" s="1"/>
  <c r="C225" i="39"/>
  <c r="A225" i="39"/>
  <c r="G224" i="39"/>
  <c r="D224" i="39"/>
  <c r="E224" i="39" s="1"/>
  <c r="C224" i="39"/>
  <c r="A224" i="39"/>
  <c r="G223" i="39"/>
  <c r="D223" i="39"/>
  <c r="C223" i="39"/>
  <c r="A223" i="39"/>
  <c r="G222" i="39"/>
  <c r="D222" i="39"/>
  <c r="E222" i="39" s="1"/>
  <c r="C222" i="39"/>
  <c r="A222" i="39"/>
  <c r="G221" i="39"/>
  <c r="D221" i="39"/>
  <c r="E221" i="39" s="1"/>
  <c r="C221" i="39"/>
  <c r="A221" i="39"/>
  <c r="G220" i="39"/>
  <c r="D220" i="39"/>
  <c r="C220" i="39"/>
  <c r="A220" i="39"/>
  <c r="G219" i="39"/>
  <c r="D219" i="39"/>
  <c r="E219" i="39" s="1"/>
  <c r="C219" i="39"/>
  <c r="A219" i="39"/>
  <c r="G218" i="39"/>
  <c r="D218" i="39"/>
  <c r="E218" i="39" s="1"/>
  <c r="C218" i="39"/>
  <c r="A218" i="39"/>
  <c r="G217" i="39"/>
  <c r="D217" i="39"/>
  <c r="C217" i="39"/>
  <c r="A217" i="39"/>
  <c r="G216" i="39"/>
  <c r="D216" i="39"/>
  <c r="E216" i="39" s="1"/>
  <c r="C216" i="39"/>
  <c r="A216" i="39"/>
  <c r="G215" i="39"/>
  <c r="D215" i="39"/>
  <c r="E215" i="39" s="1"/>
  <c r="C215" i="39"/>
  <c r="A215" i="39"/>
  <c r="G214" i="39"/>
  <c r="D214" i="39"/>
  <c r="C214" i="39"/>
  <c r="A214" i="39"/>
  <c r="G213" i="39"/>
  <c r="D213" i="39"/>
  <c r="E213" i="39" s="1"/>
  <c r="C213" i="39"/>
  <c r="A213" i="39"/>
  <c r="G212" i="39"/>
  <c r="D212" i="39"/>
  <c r="E212" i="39" s="1"/>
  <c r="C212" i="39"/>
  <c r="A212" i="39"/>
  <c r="G211" i="39"/>
  <c r="D211" i="39"/>
  <c r="E211" i="39" s="1"/>
  <c r="C211" i="39"/>
  <c r="A211" i="39"/>
  <c r="G210" i="39"/>
  <c r="D210" i="39"/>
  <c r="E210" i="39" s="1"/>
  <c r="C210" i="39"/>
  <c r="A210" i="39"/>
  <c r="G209" i="39"/>
  <c r="D209" i="39"/>
  <c r="C209" i="39"/>
  <c r="A209" i="39"/>
  <c r="G208" i="39"/>
  <c r="D208" i="39"/>
  <c r="C208" i="39"/>
  <c r="A208" i="39"/>
  <c r="G207" i="39"/>
  <c r="D207" i="39"/>
  <c r="E207" i="39" s="1"/>
  <c r="C207" i="39"/>
  <c r="A207" i="39"/>
  <c r="G206" i="39"/>
  <c r="D206" i="39"/>
  <c r="C206" i="39"/>
  <c r="A206" i="39"/>
  <c r="G205" i="39"/>
  <c r="D205" i="39"/>
  <c r="C205" i="39"/>
  <c r="A205" i="39"/>
  <c r="G204" i="39"/>
  <c r="D204" i="39"/>
  <c r="E204" i="39" s="1"/>
  <c r="C204" i="39"/>
  <c r="A204" i="39"/>
  <c r="G203" i="39"/>
  <c r="D203" i="39"/>
  <c r="E203" i="39" s="1"/>
  <c r="C203" i="39"/>
  <c r="A203" i="39"/>
  <c r="G202" i="39"/>
  <c r="D202" i="39"/>
  <c r="C202" i="39"/>
  <c r="A202" i="39"/>
  <c r="G201" i="39"/>
  <c r="D201" i="39"/>
  <c r="E201" i="39" s="1"/>
  <c r="C201" i="39"/>
  <c r="A201" i="39"/>
  <c r="G200" i="39"/>
  <c r="D200" i="39"/>
  <c r="C200" i="39"/>
  <c r="A200" i="39"/>
  <c r="G199" i="39"/>
  <c r="D199" i="39"/>
  <c r="C199" i="39"/>
  <c r="A199" i="39"/>
  <c r="G198" i="39"/>
  <c r="D198" i="39"/>
  <c r="E198" i="39" s="1"/>
  <c r="C198" i="39"/>
  <c r="A198" i="39"/>
  <c r="G197" i="39"/>
  <c r="D197" i="39"/>
  <c r="C197" i="39"/>
  <c r="A197" i="39"/>
  <c r="G196" i="39"/>
  <c r="D196" i="39"/>
  <c r="C196" i="39"/>
  <c r="A196" i="39"/>
  <c r="G195" i="39"/>
  <c r="D195" i="39"/>
  <c r="C195" i="39"/>
  <c r="A195" i="39"/>
  <c r="G194" i="39"/>
  <c r="D194" i="39"/>
  <c r="C194" i="39"/>
  <c r="A194" i="39"/>
  <c r="G193" i="39"/>
  <c r="D193" i="39"/>
  <c r="C193" i="39"/>
  <c r="A193" i="39"/>
  <c r="G192" i="39"/>
  <c r="D192" i="39"/>
  <c r="C192" i="39"/>
  <c r="A192" i="39"/>
  <c r="G191" i="39"/>
  <c r="D191" i="39"/>
  <c r="E191" i="39" s="1"/>
  <c r="C191" i="39"/>
  <c r="A191" i="39"/>
  <c r="G190" i="39"/>
  <c r="D190" i="39"/>
  <c r="E190" i="39" s="1"/>
  <c r="C190" i="39"/>
  <c r="A190" i="39"/>
  <c r="G189" i="39"/>
  <c r="D189" i="39"/>
  <c r="E189" i="39" s="1"/>
  <c r="C189" i="39"/>
  <c r="A189" i="39"/>
  <c r="G188" i="39"/>
  <c r="D188" i="39"/>
  <c r="C188" i="39"/>
  <c r="A188" i="39"/>
  <c r="G187" i="39"/>
  <c r="D187" i="39"/>
  <c r="E187" i="39" s="1"/>
  <c r="C187" i="39"/>
  <c r="A187" i="39"/>
  <c r="G186" i="39"/>
  <c r="D186" i="39"/>
  <c r="E186" i="39" s="1"/>
  <c r="C186" i="39"/>
  <c r="A186" i="39"/>
  <c r="G185" i="39"/>
  <c r="D185" i="39"/>
  <c r="C185" i="39"/>
  <c r="A185" i="39"/>
  <c r="G184" i="39"/>
  <c r="D184" i="39"/>
  <c r="E184" i="39" s="1"/>
  <c r="C184" i="39"/>
  <c r="A184" i="39"/>
  <c r="G183" i="39"/>
  <c r="D183" i="39"/>
  <c r="E183" i="39" s="1"/>
  <c r="C183" i="39"/>
  <c r="A183" i="39"/>
  <c r="G182" i="39"/>
  <c r="D182" i="39"/>
  <c r="E182" i="39" s="1"/>
  <c r="C182" i="39"/>
  <c r="A182" i="39"/>
  <c r="G181" i="39"/>
  <c r="D181" i="39"/>
  <c r="C181" i="39"/>
  <c r="A181" i="39"/>
  <c r="G180" i="39"/>
  <c r="D180" i="39"/>
  <c r="C180" i="39"/>
  <c r="A180" i="39"/>
  <c r="G179" i="39"/>
  <c r="D179" i="39"/>
  <c r="E179" i="39" s="1"/>
  <c r="C179" i="39"/>
  <c r="A179" i="39"/>
  <c r="G178" i="39"/>
  <c r="D178" i="39"/>
  <c r="E178" i="39" s="1"/>
  <c r="C178" i="39"/>
  <c r="A178" i="39"/>
  <c r="G177" i="39"/>
  <c r="D177" i="39"/>
  <c r="E177" i="39" s="1"/>
  <c r="C177" i="39"/>
  <c r="A177" i="39"/>
  <c r="G176" i="39"/>
  <c r="D176" i="39"/>
  <c r="C176" i="39"/>
  <c r="A176" i="39"/>
  <c r="G175" i="39"/>
  <c r="D175" i="39"/>
  <c r="C175" i="39"/>
  <c r="A175" i="39"/>
  <c r="G174" i="39"/>
  <c r="D174" i="39"/>
  <c r="E174" i="39" s="1"/>
  <c r="C174" i="39"/>
  <c r="A174" i="39"/>
  <c r="G173" i="39"/>
  <c r="D173" i="39"/>
  <c r="C173" i="39"/>
  <c r="A173" i="39"/>
  <c r="G172" i="39"/>
  <c r="D172" i="39"/>
  <c r="C172" i="39"/>
  <c r="A172" i="39"/>
  <c r="G171" i="39"/>
  <c r="D171" i="39"/>
  <c r="E171" i="39" s="1"/>
  <c r="C171" i="39"/>
  <c r="A171" i="39"/>
  <c r="G170" i="39"/>
  <c r="D170" i="39"/>
  <c r="C170" i="39"/>
  <c r="A170" i="39"/>
  <c r="D169" i="39"/>
  <c r="E169" i="39" s="1"/>
  <c r="F169" i="39" s="1" a="1"/>
  <c r="F169" i="39" s="1"/>
  <c r="J169" i="39" s="1"/>
  <c r="C169" i="39"/>
  <c r="A169" i="39"/>
  <c r="D168" i="39"/>
  <c r="E168" i="39" s="1"/>
  <c r="F168" i="39" s="1" a="1"/>
  <c r="F168" i="39" s="1"/>
  <c r="J168" i="39" s="1"/>
  <c r="C168" i="39"/>
  <c r="A168" i="39"/>
  <c r="D167" i="39"/>
  <c r="E167" i="39" s="1"/>
  <c r="F167" i="39" s="1" a="1"/>
  <c r="F167" i="39" s="1"/>
  <c r="J167" i="39" s="1"/>
  <c r="C167" i="39"/>
  <c r="A167" i="39"/>
  <c r="D166" i="39"/>
  <c r="E166" i="39" s="1"/>
  <c r="F166" i="39" s="1" a="1"/>
  <c r="F166" i="39" s="1"/>
  <c r="J166" i="39" s="1"/>
  <c r="C166" i="39"/>
  <c r="A166" i="39"/>
  <c r="D165" i="39"/>
  <c r="E165" i="39" s="1"/>
  <c r="F165" i="39" s="1" a="1"/>
  <c r="F165" i="39" s="1"/>
  <c r="J165" i="39" s="1"/>
  <c r="C165" i="39"/>
  <c r="A165" i="39"/>
  <c r="D164" i="39"/>
  <c r="E164" i="39" s="1"/>
  <c r="F164" i="39" s="1" a="1"/>
  <c r="F164" i="39" s="1"/>
  <c r="J164" i="39" s="1"/>
  <c r="C164" i="39"/>
  <c r="A164" i="39"/>
  <c r="D163" i="39"/>
  <c r="E163" i="39" s="1"/>
  <c r="F163" i="39" s="1" a="1"/>
  <c r="F163" i="39" s="1"/>
  <c r="J163" i="39" s="1"/>
  <c r="C163" i="39"/>
  <c r="A163" i="39"/>
  <c r="D162" i="39"/>
  <c r="E162" i="39" s="1"/>
  <c r="F162" i="39" s="1" a="1"/>
  <c r="F162" i="39" s="1"/>
  <c r="J162" i="39" s="1"/>
  <c r="C162" i="39"/>
  <c r="A162" i="39"/>
  <c r="D161" i="39"/>
  <c r="E161" i="39" s="1"/>
  <c r="F161" i="39" s="1" a="1"/>
  <c r="F161" i="39" s="1"/>
  <c r="J161" i="39" s="1"/>
  <c r="C161" i="39"/>
  <c r="A161" i="39"/>
  <c r="D160" i="39"/>
  <c r="E160" i="39" s="1"/>
  <c r="F160" i="39" s="1" a="1"/>
  <c r="F160" i="39" s="1"/>
  <c r="J160" i="39" s="1"/>
  <c r="C160" i="39"/>
  <c r="A160" i="39"/>
  <c r="D159" i="39"/>
  <c r="E159" i="39" s="1"/>
  <c r="F159" i="39" s="1" a="1"/>
  <c r="F159" i="39" s="1"/>
  <c r="J159" i="39" s="1"/>
  <c r="C159" i="39"/>
  <c r="A159" i="39"/>
  <c r="D158" i="39"/>
  <c r="E158" i="39" s="1"/>
  <c r="F158" i="39" s="1" a="1"/>
  <c r="F158" i="39" s="1"/>
  <c r="J158" i="39" s="1"/>
  <c r="C158" i="39"/>
  <c r="A158" i="39"/>
  <c r="D157" i="39"/>
  <c r="E157" i="39" s="1"/>
  <c r="C157" i="39"/>
  <c r="A157" i="39"/>
  <c r="D156" i="39"/>
  <c r="E156" i="39" s="1"/>
  <c r="C156" i="39"/>
  <c r="A156" i="39"/>
  <c r="D155" i="39"/>
  <c r="E155" i="39" s="1"/>
  <c r="C155" i="39"/>
  <c r="A155" i="39"/>
  <c r="D154" i="39"/>
  <c r="E154" i="39" s="1"/>
  <c r="F154" i="39" s="1" a="1"/>
  <c r="F154" i="39" s="1"/>
  <c r="J154" i="39" s="1"/>
  <c r="C154" i="39"/>
  <c r="A154" i="39"/>
  <c r="D153" i="39"/>
  <c r="E153" i="39" s="1"/>
  <c r="F153" i="39" s="1" a="1"/>
  <c r="F153" i="39" s="1"/>
  <c r="J153" i="39" s="1"/>
  <c r="C153" i="39"/>
  <c r="A153" i="39"/>
  <c r="D152" i="39"/>
  <c r="E152" i="39" s="1"/>
  <c r="F152" i="39" s="1" a="1"/>
  <c r="F152" i="39" s="1"/>
  <c r="J152" i="39" s="1"/>
  <c r="C152" i="39"/>
  <c r="A152" i="39"/>
  <c r="D151" i="39"/>
  <c r="E151" i="39" s="1"/>
  <c r="F151" i="39" s="1" a="1"/>
  <c r="F151" i="39" s="1"/>
  <c r="J151" i="39" s="1"/>
  <c r="C151" i="39"/>
  <c r="A151" i="39"/>
  <c r="D150" i="39"/>
  <c r="E150" i="39" s="1"/>
  <c r="F150" i="39" s="1" a="1"/>
  <c r="F150" i="39" s="1"/>
  <c r="J150" i="39" s="1"/>
  <c r="C150" i="39"/>
  <c r="A150" i="39"/>
  <c r="D149" i="39"/>
  <c r="E149" i="39" s="1"/>
  <c r="F149" i="39" s="1" a="1"/>
  <c r="F149" i="39" s="1"/>
  <c r="J149" i="39" s="1"/>
  <c r="C149" i="39"/>
  <c r="A149" i="39"/>
  <c r="D148" i="39"/>
  <c r="E148" i="39" s="1"/>
  <c r="F148" i="39" s="1" a="1"/>
  <c r="F148" i="39" s="1"/>
  <c r="J148" i="39" s="1"/>
  <c r="C148" i="39"/>
  <c r="A148" i="39"/>
  <c r="D147" i="39"/>
  <c r="E147" i="39" s="1"/>
  <c r="F147" i="39" s="1" a="1"/>
  <c r="F147" i="39" s="1"/>
  <c r="J147" i="39" s="1"/>
  <c r="C147" i="39"/>
  <c r="A147" i="39"/>
  <c r="D146" i="39"/>
  <c r="C146" i="39"/>
  <c r="A146" i="39"/>
  <c r="D145" i="39"/>
  <c r="E145" i="39" s="1"/>
  <c r="C145" i="39"/>
  <c r="A145" i="39"/>
  <c r="D144" i="39"/>
  <c r="C144" i="39"/>
  <c r="A144" i="39"/>
  <c r="D143" i="39"/>
  <c r="E143" i="39" s="1"/>
  <c r="F143" i="39" s="1" a="1"/>
  <c r="F143" i="39" s="1"/>
  <c r="J143" i="39" s="1"/>
  <c r="C143" i="39"/>
  <c r="A143" i="39"/>
  <c r="D142" i="39"/>
  <c r="E142" i="39" s="1"/>
  <c r="F142" i="39" s="1" a="1"/>
  <c r="F142" i="39" s="1"/>
  <c r="J142" i="39" s="1"/>
  <c r="C142" i="39"/>
  <c r="A142" i="39"/>
  <c r="D141" i="39"/>
  <c r="E141" i="39" s="1"/>
  <c r="C141" i="39"/>
  <c r="A141" i="39"/>
  <c r="D140" i="39"/>
  <c r="E140" i="39" s="1"/>
  <c r="C140" i="39"/>
  <c r="A140" i="39"/>
  <c r="D139" i="39"/>
  <c r="E139" i="39" s="1"/>
  <c r="F139" i="39" s="1" a="1"/>
  <c r="F139" i="39" s="1"/>
  <c r="J139" i="39" s="1"/>
  <c r="C139" i="39"/>
  <c r="A139" i="39"/>
  <c r="D138" i="39"/>
  <c r="E138" i="39" s="1"/>
  <c r="F138" i="39" s="1" a="1"/>
  <c r="F138" i="39" s="1"/>
  <c r="J138" i="39" s="1"/>
  <c r="C138" i="39"/>
  <c r="A138" i="39"/>
  <c r="D137" i="39"/>
  <c r="E137" i="39" s="1"/>
  <c r="C137" i="39"/>
  <c r="A137" i="39"/>
  <c r="D136" i="39"/>
  <c r="E136" i="39" s="1"/>
  <c r="C136" i="39"/>
  <c r="A136" i="39"/>
  <c r="D135" i="39"/>
  <c r="E135" i="39" s="1"/>
  <c r="F135" i="39" s="1" a="1"/>
  <c r="F135" i="39" s="1"/>
  <c r="J135" i="39" s="1"/>
  <c r="C135" i="39"/>
  <c r="A135" i="39"/>
  <c r="D134" i="39"/>
  <c r="C134" i="39"/>
  <c r="A134" i="39"/>
  <c r="D133" i="39"/>
  <c r="E133" i="39" s="1"/>
  <c r="C133" i="39"/>
  <c r="A133" i="39"/>
  <c r="D132" i="39"/>
  <c r="C132" i="39"/>
  <c r="A132" i="39"/>
  <c r="D131" i="39"/>
  <c r="E131" i="39" s="1"/>
  <c r="C131" i="39"/>
  <c r="A131" i="39"/>
  <c r="D130" i="39"/>
  <c r="C130" i="39"/>
  <c r="A130" i="39"/>
  <c r="D129" i="39"/>
  <c r="E129" i="39" s="1"/>
  <c r="C129" i="39"/>
  <c r="A129" i="39"/>
  <c r="D128" i="39"/>
  <c r="E128" i="39" s="1"/>
  <c r="C128" i="39"/>
  <c r="A128" i="39"/>
  <c r="D127" i="39"/>
  <c r="C127" i="39"/>
  <c r="A127" i="39"/>
  <c r="D126" i="39"/>
  <c r="E126" i="39" s="1"/>
  <c r="C126" i="39"/>
  <c r="A126" i="39"/>
  <c r="D125" i="39"/>
  <c r="E125" i="39" s="1"/>
  <c r="F125" i="39" s="1" a="1"/>
  <c r="F125" i="39" s="1"/>
  <c r="J125" i="39" s="1"/>
  <c r="C125" i="39"/>
  <c r="A125" i="39"/>
  <c r="D124" i="39"/>
  <c r="E124" i="39" s="1"/>
  <c r="F124" i="39" s="1" a="1"/>
  <c r="F124" i="39" s="1"/>
  <c r="J124" i="39" s="1"/>
  <c r="C124" i="39"/>
  <c r="A124" i="39"/>
  <c r="D123" i="39"/>
  <c r="E123" i="39" s="1"/>
  <c r="F123" i="39" s="1" a="1"/>
  <c r="F123" i="39" s="1"/>
  <c r="J123" i="39" s="1"/>
  <c r="C123" i="39"/>
  <c r="A123" i="39"/>
  <c r="D122" i="39"/>
  <c r="C122" i="39"/>
  <c r="A122" i="39"/>
  <c r="D121" i="39"/>
  <c r="C121" i="39"/>
  <c r="A121" i="39"/>
  <c r="D120" i="39"/>
  <c r="C120" i="39"/>
  <c r="A120" i="39"/>
  <c r="D119" i="39"/>
  <c r="E119" i="39" s="1"/>
  <c r="C119" i="39"/>
  <c r="A119" i="39"/>
  <c r="D118" i="39"/>
  <c r="E118" i="39" s="1"/>
  <c r="F118" i="39" s="1" a="1"/>
  <c r="F118" i="39" s="1"/>
  <c r="J118" i="39" s="1"/>
  <c r="C118" i="39"/>
  <c r="A118" i="39"/>
  <c r="D117" i="39"/>
  <c r="E117" i="39" s="1"/>
  <c r="C117" i="39"/>
  <c r="A117" i="39"/>
  <c r="D116" i="39"/>
  <c r="E116" i="39" s="1"/>
  <c r="C116" i="39"/>
  <c r="A116" i="39"/>
  <c r="D115" i="39"/>
  <c r="C115" i="39"/>
  <c r="A115" i="39"/>
  <c r="D114" i="39"/>
  <c r="E114" i="39" s="1"/>
  <c r="F114" i="39" s="1" a="1"/>
  <c r="F114" i="39" s="1"/>
  <c r="J114" i="39" s="1"/>
  <c r="C114" i="39"/>
  <c r="A114" i="39"/>
  <c r="D113" i="39"/>
  <c r="E113" i="39" s="1"/>
  <c r="C113" i="39"/>
  <c r="A113" i="39"/>
  <c r="D112" i="39"/>
  <c r="E112" i="39" s="1"/>
  <c r="C112" i="39"/>
  <c r="A112" i="39"/>
  <c r="D111" i="39"/>
  <c r="E111" i="39" s="1"/>
  <c r="C111" i="39"/>
  <c r="A111" i="39"/>
  <c r="D110" i="39"/>
  <c r="C110" i="39"/>
  <c r="A110" i="39"/>
  <c r="D109" i="39"/>
  <c r="C109" i="39"/>
  <c r="A109" i="39"/>
  <c r="D108" i="39"/>
  <c r="C108" i="39"/>
  <c r="A108" i="39"/>
  <c r="D107" i="39"/>
  <c r="E107" i="39" s="1"/>
  <c r="F107" i="39" s="1" a="1"/>
  <c r="F107" i="39" s="1"/>
  <c r="J107" i="39" s="1"/>
  <c r="C107" i="39"/>
  <c r="A107" i="39"/>
  <c r="D106" i="39"/>
  <c r="E106" i="39" s="1"/>
  <c r="C106" i="39"/>
  <c r="A106" i="39"/>
  <c r="D105" i="39"/>
  <c r="E105" i="39" s="1"/>
  <c r="C105" i="39"/>
  <c r="A105" i="39"/>
  <c r="D104" i="39"/>
  <c r="E104" i="39" s="1"/>
  <c r="F104" i="39" s="1" a="1"/>
  <c r="F104" i="39" s="1"/>
  <c r="J104" i="39" s="1"/>
  <c r="C104" i="39"/>
  <c r="A104" i="39"/>
  <c r="D103" i="39"/>
  <c r="C103" i="39"/>
  <c r="A103" i="39"/>
  <c r="D102" i="39"/>
  <c r="E102" i="39" s="1"/>
  <c r="F102" i="39" s="1" a="1"/>
  <c r="F102" i="39" s="1"/>
  <c r="J102" i="39" s="1"/>
  <c r="C102" i="39"/>
  <c r="A102" i="39"/>
  <c r="D101" i="39"/>
  <c r="E101" i="39" s="1"/>
  <c r="C101" i="39"/>
  <c r="A101" i="39"/>
  <c r="D100" i="39"/>
  <c r="E100" i="39" s="1"/>
  <c r="F100" i="39" s="1" a="1"/>
  <c r="F100" i="39" s="1"/>
  <c r="J100" i="39" s="1"/>
  <c r="C100" i="39"/>
  <c r="A100" i="39"/>
  <c r="D99" i="39"/>
  <c r="E99" i="39" s="1"/>
  <c r="C99" i="39"/>
  <c r="A99" i="39"/>
  <c r="D98" i="39"/>
  <c r="C98" i="39"/>
  <c r="A98" i="39"/>
  <c r="D97" i="39"/>
  <c r="C97" i="39"/>
  <c r="A97" i="39"/>
  <c r="D96" i="39"/>
  <c r="C96" i="39"/>
  <c r="A96" i="39"/>
  <c r="D95" i="39"/>
  <c r="E95" i="39" s="1"/>
  <c r="F95" i="39" s="1" a="1"/>
  <c r="F95" i="39" s="1"/>
  <c r="J95" i="39" s="1"/>
  <c r="C95" i="39"/>
  <c r="A95" i="39"/>
  <c r="D94" i="39"/>
  <c r="E94" i="39" s="1"/>
  <c r="F94" i="39" s="1" a="1"/>
  <c r="F94" i="39" s="1"/>
  <c r="J94" i="39" s="1"/>
  <c r="C94" i="39"/>
  <c r="A94" i="39"/>
  <c r="D93" i="39"/>
  <c r="E93" i="39" s="1"/>
  <c r="F93" i="39" s="1" a="1"/>
  <c r="F93" i="39" s="1"/>
  <c r="J93" i="39" s="1"/>
  <c r="C93" i="39"/>
  <c r="A93" i="39"/>
  <c r="D92" i="39"/>
  <c r="E92" i="39" s="1"/>
  <c r="F92" i="39" s="1" a="1"/>
  <c r="F92" i="39" s="1"/>
  <c r="J92" i="39" s="1"/>
  <c r="C92" i="39"/>
  <c r="A92" i="39"/>
  <c r="D91" i="39"/>
  <c r="C91" i="39"/>
  <c r="A91" i="39"/>
  <c r="D90" i="39"/>
  <c r="E90" i="39" s="1"/>
  <c r="C90" i="39"/>
  <c r="A90" i="39"/>
  <c r="D89" i="39"/>
  <c r="E89" i="39" s="1"/>
  <c r="F89" i="39" s="1" a="1"/>
  <c r="F89" i="39" s="1"/>
  <c r="J89" i="39" s="1"/>
  <c r="C89" i="39"/>
  <c r="A89" i="39"/>
  <c r="D88" i="39"/>
  <c r="E88" i="39" s="1"/>
  <c r="F88" i="39" s="1" a="1"/>
  <c r="F88" i="39" s="1"/>
  <c r="J88" i="39" s="1"/>
  <c r="C88" i="39"/>
  <c r="A88" i="39"/>
  <c r="D87" i="39"/>
  <c r="E87" i="39" s="1"/>
  <c r="F87" i="39" s="1" a="1"/>
  <c r="F87" i="39" s="1"/>
  <c r="J87" i="39" s="1"/>
  <c r="C87" i="39"/>
  <c r="A87" i="39"/>
  <c r="D86" i="39"/>
  <c r="C86" i="39"/>
  <c r="A86" i="39"/>
  <c r="D85" i="39"/>
  <c r="C85" i="39"/>
  <c r="A85" i="39"/>
  <c r="D84" i="39"/>
  <c r="C84" i="39"/>
  <c r="A84" i="39"/>
  <c r="D83" i="39"/>
  <c r="E83" i="39" s="1"/>
  <c r="F83" i="39" s="1" a="1"/>
  <c r="F83" i="39" s="1"/>
  <c r="J83" i="39" s="1"/>
  <c r="C83" i="39"/>
  <c r="A83" i="39"/>
  <c r="D82" i="39"/>
  <c r="E82" i="39" s="1"/>
  <c r="F82" i="39" s="1" a="1"/>
  <c r="F82" i="39" s="1"/>
  <c r="J82" i="39" s="1"/>
  <c r="C82" i="39"/>
  <c r="A82" i="39"/>
  <c r="D81" i="39"/>
  <c r="E81" i="39" s="1"/>
  <c r="C81" i="39"/>
  <c r="A81" i="39"/>
  <c r="D80" i="39"/>
  <c r="E80" i="39" s="1"/>
  <c r="C80" i="39"/>
  <c r="A80" i="39"/>
  <c r="D79" i="39"/>
  <c r="C79" i="39"/>
  <c r="A79" i="39"/>
  <c r="D78" i="39"/>
  <c r="E78" i="39" s="1"/>
  <c r="C78" i="39"/>
  <c r="A78" i="39"/>
  <c r="D77" i="39"/>
  <c r="E77" i="39" s="1"/>
  <c r="F77" i="39" s="1" a="1"/>
  <c r="F77" i="39" s="1"/>
  <c r="J77" i="39" s="1"/>
  <c r="C77" i="39"/>
  <c r="A77" i="39"/>
  <c r="D76" i="39"/>
  <c r="E76" i="39" s="1"/>
  <c r="C76" i="39"/>
  <c r="A76" i="39"/>
  <c r="D75" i="39"/>
  <c r="E75" i="39" s="1"/>
  <c r="F75" i="39" s="1" a="1"/>
  <c r="F75" i="39" s="1"/>
  <c r="J75" i="39" s="1"/>
  <c r="C75" i="39"/>
  <c r="A75" i="39"/>
  <c r="D74" i="39"/>
  <c r="C74" i="39"/>
  <c r="A74" i="39"/>
  <c r="D73" i="39"/>
  <c r="C73" i="39"/>
  <c r="A73" i="39"/>
  <c r="D72" i="39"/>
  <c r="C72" i="39"/>
  <c r="A72" i="39"/>
  <c r="D71" i="39"/>
  <c r="E71" i="39" s="1"/>
  <c r="C71" i="39"/>
  <c r="A71" i="39"/>
  <c r="D70" i="39"/>
  <c r="E70" i="39" s="1"/>
  <c r="F70" i="39" s="1" a="1"/>
  <c r="F70" i="39" s="1"/>
  <c r="J70" i="39" s="1"/>
  <c r="C70" i="39"/>
  <c r="A70" i="39"/>
  <c r="D69" i="39"/>
  <c r="E69" i="39" s="1"/>
  <c r="C69" i="39"/>
  <c r="A69" i="39"/>
  <c r="D68" i="39"/>
  <c r="E68" i="39" s="1"/>
  <c r="C68" i="39"/>
  <c r="A68" i="39"/>
  <c r="D67" i="39"/>
  <c r="C67" i="39"/>
  <c r="A67" i="39"/>
  <c r="D66" i="39"/>
  <c r="E66" i="39" s="1"/>
  <c r="F66" i="39" s="1" a="1"/>
  <c r="F66" i="39" s="1"/>
  <c r="J66" i="39" s="1"/>
  <c r="C66" i="39"/>
  <c r="A66" i="39"/>
  <c r="D65" i="39"/>
  <c r="E65" i="39" s="1"/>
  <c r="F65" i="39" s="1" a="1"/>
  <c r="F65" i="39" s="1"/>
  <c r="J65" i="39" s="1"/>
  <c r="C65" i="39"/>
  <c r="A65" i="39"/>
  <c r="D64" i="39"/>
  <c r="E64" i="39" s="1"/>
  <c r="C64" i="39"/>
  <c r="A64" i="39"/>
  <c r="D63" i="39"/>
  <c r="E63" i="39" s="1"/>
  <c r="C63" i="39"/>
  <c r="A63" i="39"/>
  <c r="D62" i="39"/>
  <c r="C62" i="39"/>
  <c r="A62" i="39"/>
  <c r="D61" i="39"/>
  <c r="C61" i="39"/>
  <c r="A61" i="39"/>
  <c r="D60" i="39"/>
  <c r="E60" i="39" s="1"/>
  <c r="F60" i="39" s="1" a="1"/>
  <c r="F60" i="39" s="1"/>
  <c r="J60" i="39" s="1"/>
  <c r="C60" i="39"/>
  <c r="A60" i="39"/>
  <c r="D59" i="39"/>
  <c r="E59" i="39" s="1"/>
  <c r="F59" i="39" s="1" a="1"/>
  <c r="F59" i="39" s="1"/>
  <c r="J59" i="39" s="1"/>
  <c r="C59" i="39"/>
  <c r="A59" i="39"/>
  <c r="D58" i="39"/>
  <c r="E58" i="39" s="1"/>
  <c r="C58" i="39"/>
  <c r="A58" i="39"/>
  <c r="D57" i="39"/>
  <c r="E57" i="39" s="1"/>
  <c r="F57" i="39" s="1" a="1"/>
  <c r="F57" i="39" s="1"/>
  <c r="J57" i="39" s="1"/>
  <c r="C57" i="39"/>
  <c r="A57" i="39"/>
  <c r="D56" i="39"/>
  <c r="E56" i="39" s="1"/>
  <c r="F56" i="39" s="1" a="1"/>
  <c r="F56" i="39" s="1"/>
  <c r="J56" i="39" s="1"/>
  <c r="C56" i="39"/>
  <c r="A56" i="39"/>
  <c r="D55" i="39"/>
  <c r="C55" i="39"/>
  <c r="A55" i="39"/>
  <c r="D54" i="39"/>
  <c r="E54" i="39" s="1"/>
  <c r="C54" i="39"/>
  <c r="A54" i="39"/>
  <c r="D53" i="39"/>
  <c r="E53" i="39" s="1"/>
  <c r="F53" i="39" s="1" a="1"/>
  <c r="F53" i="39" s="1"/>
  <c r="J53" i="39" s="1"/>
  <c r="C53" i="39"/>
  <c r="A53" i="39"/>
  <c r="D52" i="39"/>
  <c r="E52" i="39" s="1"/>
  <c r="F52" i="39" s="1" a="1"/>
  <c r="F52" i="39" s="1"/>
  <c r="J52" i="39" s="1"/>
  <c r="C52" i="39"/>
  <c r="A52" i="39"/>
  <c r="D51" i="39"/>
  <c r="E51" i="39" s="1"/>
  <c r="F51" i="39" s="1" a="1"/>
  <c r="F51" i="39" s="1"/>
  <c r="J51" i="39" s="1"/>
  <c r="C51" i="39"/>
  <c r="A51" i="39"/>
  <c r="D50" i="39"/>
  <c r="C50" i="39"/>
  <c r="A50" i="39"/>
  <c r="D49" i="39"/>
  <c r="C49" i="39"/>
  <c r="A49" i="39"/>
  <c r="D48" i="39"/>
  <c r="C48" i="39"/>
  <c r="A48" i="39"/>
  <c r="D47" i="39"/>
  <c r="E47" i="39" s="1"/>
  <c r="C47" i="39"/>
  <c r="A47" i="39"/>
  <c r="D46" i="39"/>
  <c r="E46" i="39" s="1"/>
  <c r="F46" i="39" s="1" a="1"/>
  <c r="F46" i="39" s="1"/>
  <c r="J46" i="39" s="1"/>
  <c r="C46" i="39"/>
  <c r="A46" i="39"/>
  <c r="D45" i="39"/>
  <c r="E45" i="39" s="1"/>
  <c r="F45" i="39" s="1" a="1"/>
  <c r="F45" i="39" s="1"/>
  <c r="J45" i="39" s="1"/>
  <c r="C45" i="39"/>
  <c r="A45" i="39"/>
  <c r="D44" i="39"/>
  <c r="C44" i="39"/>
  <c r="A44" i="39"/>
  <c r="D43" i="39"/>
  <c r="C43" i="39"/>
  <c r="A43" i="39"/>
  <c r="D42" i="39"/>
  <c r="E42" i="39" s="1"/>
  <c r="C42" i="39"/>
  <c r="A42" i="39"/>
  <c r="D41" i="39"/>
  <c r="E41" i="39" s="1"/>
  <c r="C41" i="39"/>
  <c r="A41" i="39"/>
  <c r="D40" i="39"/>
  <c r="E40" i="39" s="1"/>
  <c r="F40" i="39" s="1" a="1"/>
  <c r="F40" i="39" s="1"/>
  <c r="J40" i="39" s="1"/>
  <c r="C40" i="39"/>
  <c r="A40" i="39"/>
  <c r="D39" i="39"/>
  <c r="E39" i="39" s="1"/>
  <c r="C39" i="39"/>
  <c r="A39" i="39"/>
  <c r="D38" i="39"/>
  <c r="C38" i="39"/>
  <c r="A38" i="39"/>
  <c r="D37" i="39"/>
  <c r="C37" i="39"/>
  <c r="A37" i="39"/>
  <c r="D36" i="39"/>
  <c r="C36" i="39"/>
  <c r="A36" i="39"/>
  <c r="D35" i="39"/>
  <c r="E35" i="39" s="1"/>
  <c r="F35" i="39" s="1" a="1"/>
  <c r="F35" i="39" s="1"/>
  <c r="J35" i="39" s="1"/>
  <c r="C35" i="39"/>
  <c r="A35" i="39"/>
  <c r="D34" i="39"/>
  <c r="E34" i="39" s="1"/>
  <c r="F34" i="39" s="1" a="1"/>
  <c r="F34" i="39" s="1"/>
  <c r="J34" i="39" s="1"/>
  <c r="C34" i="39"/>
  <c r="A34" i="39"/>
  <c r="D33" i="39"/>
  <c r="E33" i="39" s="1"/>
  <c r="C33" i="39"/>
  <c r="A33" i="39"/>
  <c r="D32" i="39"/>
  <c r="E32" i="39" s="1"/>
  <c r="F32" i="39" s="1" a="1"/>
  <c r="F32" i="39" s="1"/>
  <c r="J32" i="39" s="1"/>
  <c r="C32" i="39"/>
  <c r="A32" i="39"/>
  <c r="D31" i="39"/>
  <c r="C31" i="39"/>
  <c r="A31" i="39"/>
  <c r="D30" i="39"/>
  <c r="E30" i="39" s="1"/>
  <c r="F30" i="39" s="1" a="1"/>
  <c r="F30" i="39" s="1"/>
  <c r="J30" i="39" s="1"/>
  <c r="C30" i="39"/>
  <c r="A30" i="39"/>
  <c r="D29" i="39"/>
  <c r="E29" i="39" s="1"/>
  <c r="F29" i="39" s="1" a="1"/>
  <c r="F29" i="39" s="1"/>
  <c r="J29" i="39" s="1"/>
  <c r="C29" i="39"/>
  <c r="A29" i="39"/>
  <c r="D28" i="39"/>
  <c r="E28" i="39" s="1"/>
  <c r="F28" i="39" s="1" a="1"/>
  <c r="F28" i="39" s="1"/>
  <c r="J28" i="39" s="1"/>
  <c r="C28" i="39"/>
  <c r="A28" i="39"/>
  <c r="D27" i="39"/>
  <c r="E27" i="39" s="1"/>
  <c r="F27" i="39" s="1" a="1"/>
  <c r="F27" i="39" s="1"/>
  <c r="J27" i="39" s="1"/>
  <c r="C27" i="39"/>
  <c r="A27" i="39"/>
  <c r="D26" i="39"/>
  <c r="C26" i="39"/>
  <c r="A26" i="39"/>
  <c r="D25" i="39"/>
  <c r="C25" i="39"/>
  <c r="A25" i="39"/>
  <c r="D24" i="39"/>
  <c r="C24" i="39"/>
  <c r="A24" i="39"/>
  <c r="D23" i="39"/>
  <c r="E23" i="39" s="1"/>
  <c r="C23" i="39"/>
  <c r="A23" i="39"/>
  <c r="D22" i="39"/>
  <c r="E22" i="39" s="1"/>
  <c r="C22" i="39"/>
  <c r="A22" i="39"/>
  <c r="D21" i="39"/>
  <c r="E21" i="39" s="1"/>
  <c r="C21" i="39"/>
  <c r="A21" i="39"/>
  <c r="D20" i="39"/>
  <c r="C20" i="39"/>
  <c r="A20" i="39"/>
  <c r="D19" i="39"/>
  <c r="C19" i="39"/>
  <c r="A19" i="39"/>
  <c r="D18" i="39"/>
  <c r="E18" i="39" s="1"/>
  <c r="C18" i="39"/>
  <c r="A18" i="39"/>
  <c r="D17" i="39"/>
  <c r="E17" i="39" s="1"/>
  <c r="C17" i="39"/>
  <c r="A17" i="39"/>
  <c r="D16" i="39"/>
  <c r="E16" i="39" s="1"/>
  <c r="C16" i="39"/>
  <c r="A16" i="39"/>
  <c r="D15" i="39"/>
  <c r="E15" i="39" s="1"/>
  <c r="F15" i="39" s="1" a="1"/>
  <c r="F15" i="39" s="1"/>
  <c r="J15" i="39" s="1"/>
  <c r="C15" i="39"/>
  <c r="A15" i="39"/>
  <c r="D14" i="39"/>
  <c r="C14" i="39"/>
  <c r="A14" i="39"/>
  <c r="D13" i="39"/>
  <c r="C13" i="39"/>
  <c r="A13" i="39"/>
  <c r="D12" i="39"/>
  <c r="C12" i="39"/>
  <c r="A12" i="39"/>
  <c r="D11" i="39"/>
  <c r="E11" i="39" s="1"/>
  <c r="C11" i="39"/>
  <c r="A11" i="39"/>
  <c r="D10" i="39"/>
  <c r="E10" i="39" s="1"/>
  <c r="C10" i="39"/>
  <c r="A10" i="39"/>
  <c r="D9" i="39"/>
  <c r="E9" i="39" s="1"/>
  <c r="C9" i="39"/>
  <c r="A9" i="39"/>
  <c r="D8" i="39"/>
  <c r="E8" i="39" s="1"/>
  <c r="C8" i="39"/>
  <c r="A8" i="39"/>
  <c r="D7" i="39"/>
  <c r="C7" i="39"/>
  <c r="A7" i="39"/>
  <c r="D6" i="39"/>
  <c r="E6" i="39" s="1"/>
  <c r="C6" i="39"/>
  <c r="A6" i="39"/>
  <c r="D5" i="39"/>
  <c r="E5" i="39" s="1"/>
  <c r="F5" i="39" s="1" a="1"/>
  <c r="F5" i="39" s="1"/>
  <c r="J5" i="39" s="1"/>
  <c r="C5" i="39"/>
  <c r="A5" i="39"/>
  <c r="D4" i="39"/>
  <c r="E4" i="39" s="1"/>
  <c r="F4" i="39" s="1" a="1"/>
  <c r="F4" i="39" s="1"/>
  <c r="J4" i="39" s="1"/>
  <c r="C4" i="39"/>
  <c r="A4" i="39"/>
  <c r="D3" i="39"/>
  <c r="E3" i="39" s="1"/>
  <c r="C3" i="39"/>
  <c r="A3" i="39"/>
  <c r="D2" i="39"/>
  <c r="C2" i="39"/>
  <c r="A2" i="39"/>
  <c r="E240" i="39"/>
  <c r="E238" i="39"/>
  <c r="E237" i="39"/>
  <c r="I237" i="39" s="1"/>
  <c r="F237" i="39" a="1"/>
  <c r="F237" i="39" s="1"/>
  <c r="E236" i="39"/>
  <c r="E235" i="39"/>
  <c r="E233" i="39"/>
  <c r="E232" i="39"/>
  <c r="E231" i="39"/>
  <c r="E229" i="39"/>
  <c r="E228" i="39"/>
  <c r="E223" i="39"/>
  <c r="E220" i="39"/>
  <c r="E217" i="39"/>
  <c r="E214" i="39"/>
  <c r="E209" i="39"/>
  <c r="E208" i="39"/>
  <c r="E206" i="39"/>
  <c r="E205" i="39"/>
  <c r="E202" i="39"/>
  <c r="E200" i="39"/>
  <c r="E199" i="39"/>
  <c r="E197" i="39"/>
  <c r="E196" i="39"/>
  <c r="E195" i="39"/>
  <c r="E194" i="39"/>
  <c r="E193" i="39"/>
  <c r="E192" i="39"/>
  <c r="E188" i="39"/>
  <c r="E185" i="39"/>
  <c r="E181" i="39"/>
  <c r="E180" i="39"/>
  <c r="E176" i="39"/>
  <c r="E175" i="39"/>
  <c r="E173" i="39"/>
  <c r="E172" i="39"/>
  <c r="E170" i="39"/>
  <c r="S159" i="39"/>
  <c r="S162" i="39"/>
  <c r="S165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A9" i="35"/>
  <c r="A8" i="35"/>
  <c r="A7" i="35"/>
  <c r="A6" i="35"/>
  <c r="A5" i="35"/>
  <c r="A4" i="35"/>
  <c r="A3" i="35"/>
  <c r="F151" i="1" s="1"/>
  <c r="A2" i="35"/>
  <c r="S157" i="39"/>
  <c r="S152" i="39"/>
  <c r="S156" i="39"/>
  <c r="S147" i="39"/>
  <c r="S150" i="39"/>
  <c r="E130" i="39"/>
  <c r="F130" i="39" s="1" a="1"/>
  <c r="F130" i="39" s="1"/>
  <c r="J130" i="39" s="1"/>
  <c r="F148" i="1"/>
  <c r="F147" i="1"/>
  <c r="F150" i="1"/>
  <c r="G162" i="1" l="1"/>
  <c r="G161" i="1"/>
  <c r="G151" i="1"/>
  <c r="G150" i="1"/>
  <c r="G168" i="1"/>
  <c r="G147" i="1"/>
  <c r="G167" i="1"/>
  <c r="G148" i="1"/>
  <c r="U157" i="39"/>
  <c r="T157" i="39"/>
  <c r="U165" i="39"/>
  <c r="T165" i="39"/>
  <c r="U150" i="39"/>
  <c r="T150" i="39"/>
  <c r="U156" i="39"/>
  <c r="T156" i="39"/>
  <c r="U162" i="39"/>
  <c r="T162" i="39"/>
  <c r="U147" i="39"/>
  <c r="T147" i="39"/>
  <c r="U152" i="39"/>
  <c r="T152" i="39"/>
  <c r="U159" i="39"/>
  <c r="T159" i="39"/>
  <c r="J237" i="39"/>
  <c r="H237" i="39"/>
  <c r="F175" i="39" a="1"/>
  <c r="F175" i="39" s="1"/>
  <c r="I175" i="39"/>
  <c r="F180" i="39" a="1"/>
  <c r="F180" i="39" s="1"/>
  <c r="I180" i="39"/>
  <c r="F202" i="39" a="1"/>
  <c r="F202" i="39" s="1"/>
  <c r="I202" i="39"/>
  <c r="F232" i="39" a="1"/>
  <c r="F232" i="39" s="1"/>
  <c r="I232" i="39"/>
  <c r="F205" i="39" a="1"/>
  <c r="F205" i="39" s="1"/>
  <c r="I205" i="39"/>
  <c r="F185" i="39" a="1"/>
  <c r="F185" i="39" s="1"/>
  <c r="I185" i="39"/>
  <c r="F235" i="39" a="1"/>
  <c r="F235" i="39" s="1"/>
  <c r="I235" i="39"/>
  <c r="F171" i="39" a="1"/>
  <c r="F171" i="39" s="1"/>
  <c r="I171" i="39"/>
  <c r="F174" i="39" a="1"/>
  <c r="F174" i="39" s="1"/>
  <c r="I174" i="39"/>
  <c r="F177" i="39" a="1"/>
  <c r="F177" i="39" s="1"/>
  <c r="I177" i="39"/>
  <c r="F183" i="39" a="1"/>
  <c r="F183" i="39" s="1"/>
  <c r="I183" i="39"/>
  <c r="F186" i="39" a="1"/>
  <c r="F186" i="39" s="1"/>
  <c r="I186" i="39"/>
  <c r="F189" i="39" a="1"/>
  <c r="F189" i="39" s="1"/>
  <c r="I189" i="39"/>
  <c r="F198" i="39" a="1"/>
  <c r="F198" i="39" s="1"/>
  <c r="I198" i="39"/>
  <c r="F201" i="39" a="1"/>
  <c r="F201" i="39" s="1"/>
  <c r="I201" i="39"/>
  <c r="F204" i="39" a="1"/>
  <c r="F204" i="39" s="1"/>
  <c r="I204" i="39"/>
  <c r="F207" i="39" a="1"/>
  <c r="F207" i="39" s="1"/>
  <c r="I207" i="39"/>
  <c r="F210" i="39" a="1"/>
  <c r="F210" i="39" s="1"/>
  <c r="I210" i="39"/>
  <c r="F213" i="39" a="1"/>
  <c r="F213" i="39" s="1"/>
  <c r="I213" i="39"/>
  <c r="F216" i="39" a="1"/>
  <c r="F216" i="39" s="1"/>
  <c r="I216" i="39"/>
  <c r="F219" i="39" a="1"/>
  <c r="F219" i="39" s="1"/>
  <c r="I219" i="39"/>
  <c r="F222" i="39" a="1"/>
  <c r="F222" i="39" s="1"/>
  <c r="I222" i="39"/>
  <c r="F225" i="39" a="1"/>
  <c r="F225" i="39" s="1"/>
  <c r="I225" i="39"/>
  <c r="F234" i="39" a="1"/>
  <c r="F234" i="39" s="1"/>
  <c r="I234" i="39"/>
  <c r="F181" i="39" a="1"/>
  <c r="F181" i="39" s="1"/>
  <c r="I181" i="39"/>
  <c r="F233" i="39" a="1"/>
  <c r="F233" i="39" s="1"/>
  <c r="I233" i="39"/>
  <c r="F206" i="39" a="1"/>
  <c r="F206" i="39" s="1"/>
  <c r="I206" i="39"/>
  <c r="F188" i="39" a="1"/>
  <c r="F188" i="39" s="1"/>
  <c r="I188" i="39"/>
  <c r="F208" i="39" a="1"/>
  <c r="F208" i="39" s="1"/>
  <c r="I208" i="39"/>
  <c r="F236" i="39" a="1"/>
  <c r="F236" i="39" s="1"/>
  <c r="I236" i="39"/>
  <c r="F209" i="39" a="1"/>
  <c r="F209" i="39" s="1"/>
  <c r="I209" i="39"/>
  <c r="F192" i="39" a="1"/>
  <c r="F192" i="39" s="1"/>
  <c r="I192" i="39"/>
  <c r="F193" i="39" a="1"/>
  <c r="F193" i="39" s="1"/>
  <c r="I193" i="39"/>
  <c r="F214" i="39" a="1"/>
  <c r="F214" i="39" s="1"/>
  <c r="I214" i="39"/>
  <c r="F194" i="39" a="1"/>
  <c r="F194" i="39" s="1"/>
  <c r="I194" i="39"/>
  <c r="F217" i="39" a="1"/>
  <c r="F217" i="39" s="1"/>
  <c r="I217" i="39"/>
  <c r="F238" i="39" a="1"/>
  <c r="F238" i="39" s="1"/>
  <c r="I238" i="39"/>
  <c r="F178" i="39" a="1"/>
  <c r="F178" i="39" s="1"/>
  <c r="I178" i="39"/>
  <c r="F184" i="39" a="1"/>
  <c r="F184" i="39" s="1"/>
  <c r="I184" i="39"/>
  <c r="F187" i="39" a="1"/>
  <c r="F187" i="39" s="1"/>
  <c r="I187" i="39"/>
  <c r="F190" i="39" a="1"/>
  <c r="F190" i="39" s="1"/>
  <c r="I190" i="39"/>
  <c r="F211" i="39" a="1"/>
  <c r="F211" i="39" s="1"/>
  <c r="I211" i="39"/>
  <c r="F226" i="39" a="1"/>
  <c r="F226" i="39" s="1"/>
  <c r="I226" i="39"/>
  <c r="F170" i="39" a="1"/>
  <c r="F170" i="39" s="1"/>
  <c r="I170" i="39"/>
  <c r="F241" i="39" a="1"/>
  <c r="F241" i="39" s="1"/>
  <c r="I241" i="39"/>
  <c r="F172" i="39" a="1"/>
  <c r="F172" i="39" s="1"/>
  <c r="I172" i="39"/>
  <c r="Q132" i="39"/>
  <c r="R132" i="39" s="1" a="1"/>
  <c r="R132" i="39" s="1"/>
  <c r="V132" i="39" s="1"/>
  <c r="Q129" i="39"/>
  <c r="R129" i="39" s="1" a="1"/>
  <c r="R129" i="39" s="1"/>
  <c r="V129" i="39" s="1"/>
  <c r="Q126" i="39"/>
  <c r="R126" i="39" s="1" a="1"/>
  <c r="R126" i="39" s="1"/>
  <c r="V126" i="39" s="1"/>
  <c r="Q123" i="39"/>
  <c r="R123" i="39" s="1" a="1"/>
  <c r="R123" i="39" s="1"/>
  <c r="V123" i="39" s="1"/>
  <c r="Q120" i="39"/>
  <c r="Q117" i="39"/>
  <c r="R117" i="39" s="1" a="1"/>
  <c r="R117" i="39" s="1"/>
  <c r="V117" i="39" s="1"/>
  <c r="Q114" i="39"/>
  <c r="R114" i="39" s="1" a="1"/>
  <c r="R114" i="39" s="1"/>
  <c r="V114" i="39" s="1"/>
  <c r="Q111" i="39"/>
  <c r="Q108" i="39"/>
  <c r="Q105" i="39"/>
  <c r="R105" i="39" s="1" a="1"/>
  <c r="R105" i="39" s="1"/>
  <c r="V105" i="39" s="1"/>
  <c r="Q90" i="39"/>
  <c r="Q87" i="39"/>
  <c r="R87" i="39" s="1" a="1"/>
  <c r="R87" i="39" s="1"/>
  <c r="V87" i="39" s="1"/>
  <c r="Q84" i="39"/>
  <c r="R84" i="39" s="1" a="1"/>
  <c r="R84" i="39" s="1"/>
  <c r="V84" i="39" s="1"/>
  <c r="Q81" i="39"/>
  <c r="Q78" i="39"/>
  <c r="F195" i="39" a="1"/>
  <c r="F195" i="39" s="1"/>
  <c r="I195" i="39"/>
  <c r="F220" i="39" a="1"/>
  <c r="F220" i="39" s="1"/>
  <c r="I220" i="39"/>
  <c r="F240" i="39" a="1"/>
  <c r="F240" i="39" s="1"/>
  <c r="I240" i="39"/>
  <c r="F196" i="39" a="1"/>
  <c r="F196" i="39" s="1"/>
  <c r="I196" i="39"/>
  <c r="F223" i="39" a="1"/>
  <c r="F223" i="39" s="1"/>
  <c r="I223" i="39"/>
  <c r="F173" i="39" a="1"/>
  <c r="F173" i="39" s="1"/>
  <c r="I173" i="39"/>
  <c r="F197" i="39" a="1"/>
  <c r="F197" i="39" s="1"/>
  <c r="I197" i="39"/>
  <c r="F228" i="39" a="1"/>
  <c r="F228" i="39" s="1"/>
  <c r="I228" i="39"/>
  <c r="F199" i="39" a="1"/>
  <c r="F199" i="39" s="1"/>
  <c r="I199" i="39"/>
  <c r="F179" i="39" a="1"/>
  <c r="F179" i="39" s="1"/>
  <c r="I179" i="39"/>
  <c r="F182" i="39" a="1"/>
  <c r="F182" i="39" s="1"/>
  <c r="I182" i="39"/>
  <c r="F191" i="39" a="1"/>
  <c r="F191" i="39" s="1"/>
  <c r="I191" i="39"/>
  <c r="F203" i="39" a="1"/>
  <c r="F203" i="39" s="1"/>
  <c r="I203" i="39"/>
  <c r="F212" i="39" a="1"/>
  <c r="F212" i="39" s="1"/>
  <c r="I212" i="39"/>
  <c r="F215" i="39" a="1"/>
  <c r="F215" i="39" s="1"/>
  <c r="I215" i="39"/>
  <c r="F218" i="39" a="1"/>
  <c r="F218" i="39" s="1"/>
  <c r="I218" i="39"/>
  <c r="F221" i="39" a="1"/>
  <c r="F221" i="39" s="1"/>
  <c r="I221" i="39"/>
  <c r="F224" i="39" a="1"/>
  <c r="F224" i="39" s="1"/>
  <c r="I224" i="39"/>
  <c r="F227" i="39" a="1"/>
  <c r="F227" i="39" s="1"/>
  <c r="I227" i="39"/>
  <c r="F230" i="39" a="1"/>
  <c r="F230" i="39" s="1"/>
  <c r="I230" i="39"/>
  <c r="F229" i="39" a="1"/>
  <c r="F229" i="39" s="1"/>
  <c r="I229" i="39"/>
  <c r="F176" i="39" a="1"/>
  <c r="F176" i="39" s="1"/>
  <c r="I176" i="39"/>
  <c r="F200" i="39" a="1"/>
  <c r="F200" i="39" s="1"/>
  <c r="I200" i="39"/>
  <c r="F231" i="39" a="1"/>
  <c r="F231" i="39" s="1"/>
  <c r="I231" i="39"/>
  <c r="F239" i="39" a="1"/>
  <c r="F239" i="39" s="1"/>
  <c r="I239" i="39"/>
  <c r="E61" i="39"/>
  <c r="E85" i="39"/>
  <c r="F85" i="39" s="1" a="1"/>
  <c r="F85" i="39" s="1"/>
  <c r="J85" i="39" s="1"/>
  <c r="E97" i="39"/>
  <c r="E109" i="39"/>
  <c r="F109" i="39" s="1" a="1"/>
  <c r="F109" i="39" s="1"/>
  <c r="J109" i="39" s="1"/>
  <c r="E121" i="39"/>
  <c r="F121" i="39" s="1" a="1"/>
  <c r="F121" i="39" s="1"/>
  <c r="J121" i="39" s="1"/>
  <c r="E49" i="39"/>
  <c r="E73" i="39"/>
  <c r="F73" i="39" s="1" a="1"/>
  <c r="F73" i="39" s="1"/>
  <c r="J73" i="39" s="1"/>
  <c r="Q75" i="39"/>
  <c r="R75" i="39" s="1" a="1"/>
  <c r="R75" i="39" s="1"/>
  <c r="V75" i="39" s="1"/>
  <c r="Q72" i="39"/>
  <c r="R72" i="39" s="1" a="1"/>
  <c r="R72" i="39" s="1"/>
  <c r="V72" i="39" s="1"/>
  <c r="Q119" i="39"/>
  <c r="R119" i="39" s="1" a="1"/>
  <c r="R119" i="39" s="1"/>
  <c r="V119" i="39" s="1"/>
  <c r="Q116" i="39"/>
  <c r="R116" i="39" s="1" a="1"/>
  <c r="R116" i="39" s="1"/>
  <c r="V116" i="39" s="1"/>
  <c r="Q113" i="39"/>
  <c r="Q110" i="39"/>
  <c r="Q107" i="39"/>
  <c r="Q104" i="39"/>
  <c r="Q89" i="39"/>
  <c r="R89" i="39" s="1" a="1"/>
  <c r="R89" i="39" s="1"/>
  <c r="V89" i="39" s="1"/>
  <c r="Q86" i="39"/>
  <c r="R86" i="39" s="1" a="1"/>
  <c r="R86" i="39" s="1"/>
  <c r="V86" i="39" s="1"/>
  <c r="Q83" i="39"/>
  <c r="Q80" i="39"/>
  <c r="R80" i="39" s="1" a="1"/>
  <c r="R80" i="39" s="1"/>
  <c r="V80" i="39" s="1"/>
  <c r="Q77" i="39"/>
  <c r="Q74" i="39"/>
  <c r="R74" i="39" s="1" a="1"/>
  <c r="R74" i="39" s="1"/>
  <c r="V74" i="39" s="1"/>
  <c r="Q59" i="39"/>
  <c r="Q53" i="39"/>
  <c r="R53" i="39" s="1" a="1"/>
  <c r="R53" i="39" s="1"/>
  <c r="V53" i="39" s="1"/>
  <c r="Q50" i="39"/>
  <c r="R50" i="39" s="1" a="1"/>
  <c r="R50" i="39" s="1"/>
  <c r="V50" i="39" s="1"/>
  <c r="Q47" i="39"/>
  <c r="Q32" i="39"/>
  <c r="R32" i="39" s="1" a="1"/>
  <c r="R32" i="39" s="1"/>
  <c r="V32" i="39" s="1"/>
  <c r="Q29" i="39"/>
  <c r="R29" i="39" s="1" a="1"/>
  <c r="R29" i="39" s="1"/>
  <c r="V29" i="39" s="1"/>
  <c r="Q26" i="39"/>
  <c r="R26" i="39" s="1" a="1"/>
  <c r="R26" i="39" s="1"/>
  <c r="V26" i="39" s="1"/>
  <c r="Q23" i="39"/>
  <c r="Q17" i="39"/>
  <c r="R17" i="39" s="1" a="1"/>
  <c r="R17" i="39" s="1"/>
  <c r="V17" i="39" s="1"/>
  <c r="Q14" i="39"/>
  <c r="R14" i="39" s="1" a="1"/>
  <c r="R14" i="39" s="1"/>
  <c r="V14" i="39" s="1"/>
  <c r="E7" i="39"/>
  <c r="F7" i="39" s="1" a="1"/>
  <c r="F7" i="39" s="1"/>
  <c r="J7" i="39" s="1"/>
  <c r="E19" i="39"/>
  <c r="E31" i="39"/>
  <c r="E43" i="39"/>
  <c r="E55" i="39"/>
  <c r="E67" i="39"/>
  <c r="E79" i="39"/>
  <c r="F79" i="39" s="1" a="1"/>
  <c r="F79" i="39" s="1"/>
  <c r="J79" i="39" s="1"/>
  <c r="E91" i="39"/>
  <c r="F91" i="39" s="1" a="1"/>
  <c r="F91" i="39" s="1"/>
  <c r="J91" i="39" s="1"/>
  <c r="E103" i="39"/>
  <c r="F103" i="39" s="1" a="1"/>
  <c r="F103" i="39" s="1"/>
  <c r="J103" i="39" s="1"/>
  <c r="E115" i="39"/>
  <c r="E127" i="39"/>
  <c r="Q118" i="39"/>
  <c r="Q94" i="39"/>
  <c r="R94" i="39" s="1" a="1"/>
  <c r="R94" i="39" s="1"/>
  <c r="V94" i="39" s="1"/>
  <c r="Q91" i="39"/>
  <c r="R91" i="39" s="1" a="1"/>
  <c r="R91" i="39" s="1"/>
  <c r="V91" i="39" s="1"/>
  <c r="Q88" i="39"/>
  <c r="R88" i="39" s="1" a="1"/>
  <c r="R88" i="39" s="1"/>
  <c r="V88" i="39" s="1"/>
  <c r="Q85" i="39"/>
  <c r="Q82" i="39"/>
  <c r="R82" i="39" s="1" a="1"/>
  <c r="R82" i="39" s="1"/>
  <c r="V82" i="39" s="1"/>
  <c r="Q79" i="39"/>
  <c r="Q76" i="39"/>
  <c r="R76" i="39" s="1" a="1"/>
  <c r="R76" i="39" s="1"/>
  <c r="V76" i="39" s="1"/>
  <c r="Q73" i="39"/>
  <c r="R73" i="39" s="1" a="1"/>
  <c r="R73" i="39" s="1"/>
  <c r="V73" i="39" s="1"/>
  <c r="Q22" i="39"/>
  <c r="Q16" i="39"/>
  <c r="Q13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Q2" i="39"/>
  <c r="Q10" i="39"/>
  <c r="R10" i="39" s="1" a="1"/>
  <c r="R10" i="39" s="1"/>
  <c r="V10" i="39" s="1"/>
  <c r="G165" i="39"/>
  <c r="H165" i="39" s="1"/>
  <c r="G165" i="1"/>
  <c r="G164" i="39"/>
  <c r="H164" i="39" s="1"/>
  <c r="G164" i="1"/>
  <c r="G163" i="39"/>
  <c r="H163" i="39" s="1"/>
  <c r="G163" i="1"/>
  <c r="G153" i="39"/>
  <c r="H153" i="39" s="1"/>
  <c r="G153" i="1"/>
  <c r="G160" i="39"/>
  <c r="H160" i="39" s="1"/>
  <c r="G160" i="1"/>
  <c r="G159" i="39"/>
  <c r="H159" i="39" s="1"/>
  <c r="G159" i="1"/>
  <c r="G158" i="39"/>
  <c r="H158" i="39" s="1"/>
  <c r="G158" i="1"/>
  <c r="G169" i="39"/>
  <c r="H169" i="39" s="1"/>
  <c r="G169" i="1"/>
  <c r="G166" i="39"/>
  <c r="H166" i="39" s="1"/>
  <c r="G166" i="1"/>
  <c r="F144" i="1"/>
  <c r="E98" i="39"/>
  <c r="F98" i="39" s="1" a="1"/>
  <c r="F98" i="39" s="1"/>
  <c r="J98" i="39" s="1"/>
  <c r="E74" i="39"/>
  <c r="F74" i="39" s="1" a="1"/>
  <c r="F74" i="39" s="1"/>
  <c r="J74" i="39" s="1"/>
  <c r="E38" i="39"/>
  <c r="E132" i="39"/>
  <c r="F132" i="39" s="1" a="1"/>
  <c r="F132" i="39" s="1"/>
  <c r="J132" i="39" s="1"/>
  <c r="Q133" i="39"/>
  <c r="R133" i="39" s="1" a="1"/>
  <c r="R133" i="39" s="1"/>
  <c r="V133" i="39" s="1"/>
  <c r="Q45" i="39"/>
  <c r="R45" i="39" s="1" a="1"/>
  <c r="R45" i="39" s="1"/>
  <c r="V45" i="39" s="1"/>
  <c r="F152" i="1"/>
  <c r="F155" i="1"/>
  <c r="F156" i="1"/>
  <c r="F142" i="1"/>
  <c r="F146" i="1"/>
  <c r="F143" i="1"/>
  <c r="F145" i="1"/>
  <c r="F149" i="1"/>
  <c r="F157" i="1"/>
  <c r="F136" i="1"/>
  <c r="F154" i="1"/>
  <c r="E12" i="39"/>
  <c r="F12" i="39" s="1" a="1"/>
  <c r="F12" i="39" s="1"/>
  <c r="J12" i="39" s="1"/>
  <c r="E24" i="39"/>
  <c r="F24" i="39" s="1" a="1"/>
  <c r="F24" i="39" s="1"/>
  <c r="J24" i="39" s="1"/>
  <c r="E36" i="39"/>
  <c r="F36" i="39" s="1" a="1"/>
  <c r="F36" i="39" s="1"/>
  <c r="J36" i="39" s="1"/>
  <c r="E48" i="39"/>
  <c r="E72" i="39"/>
  <c r="E84" i="39"/>
  <c r="F84" i="39" s="1" a="1"/>
  <c r="F84" i="39" s="1"/>
  <c r="J84" i="39" s="1"/>
  <c r="E96" i="39"/>
  <c r="F96" i="39" s="1" a="1"/>
  <c r="F96" i="39" s="1"/>
  <c r="J96" i="39" s="1"/>
  <c r="E108" i="39"/>
  <c r="F108" i="39" s="1" a="1"/>
  <c r="F108" i="39" s="1"/>
  <c r="J108" i="39" s="1"/>
  <c r="E120" i="39"/>
  <c r="F120" i="39" s="1" a="1"/>
  <c r="F120" i="39" s="1"/>
  <c r="J120" i="39" s="1"/>
  <c r="E144" i="39"/>
  <c r="F144" i="39" s="1" a="1"/>
  <c r="F144" i="39" s="1"/>
  <c r="J144" i="39" s="1"/>
  <c r="E50" i="39"/>
  <c r="F50" i="39" s="1" a="1"/>
  <c r="F50" i="39" s="1"/>
  <c r="J50" i="39" s="1"/>
  <c r="E86" i="39"/>
  <c r="F86" i="39" s="1" a="1"/>
  <c r="F86" i="39" s="1"/>
  <c r="J86" i="39" s="1"/>
  <c r="E122" i="39"/>
  <c r="E146" i="39"/>
  <c r="F146" i="39" s="1" a="1"/>
  <c r="F146" i="39" s="1"/>
  <c r="J146" i="39" s="1"/>
  <c r="Q71" i="39"/>
  <c r="R71" i="39" s="1" a="1"/>
  <c r="R71" i="39" s="1"/>
  <c r="V71" i="39" s="1"/>
  <c r="Q103" i="39"/>
  <c r="F102" i="1"/>
  <c r="F96" i="1"/>
  <c r="F105" i="1"/>
  <c r="F87" i="1"/>
  <c r="F67" i="1"/>
  <c r="F116" i="1"/>
  <c r="F70" i="1"/>
  <c r="F107" i="1"/>
  <c r="F98" i="1"/>
  <c r="S104" i="39"/>
  <c r="T104" i="39" s="1"/>
  <c r="F125" i="1"/>
  <c r="F79" i="1"/>
  <c r="F128" i="1"/>
  <c r="F82" i="1"/>
  <c r="F119" i="1"/>
  <c r="F73" i="1"/>
  <c r="F110" i="1"/>
  <c r="F64" i="1"/>
  <c r="S137" i="39"/>
  <c r="S142" i="39"/>
  <c r="F137" i="1"/>
  <c r="F91" i="1"/>
  <c r="F140" i="1"/>
  <c r="F94" i="1"/>
  <c r="F131" i="1"/>
  <c r="F85" i="1"/>
  <c r="F122" i="1"/>
  <c r="F76" i="1"/>
  <c r="S135" i="39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S144" i="39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S100" i="39"/>
  <c r="F114" i="1"/>
  <c r="F117" i="1"/>
  <c r="F89" i="1"/>
  <c r="F138" i="1"/>
  <c r="F92" i="1"/>
  <c r="F141" i="1"/>
  <c r="F83" i="1"/>
  <c r="F132" i="1"/>
  <c r="F74" i="1"/>
  <c r="F123" i="1"/>
  <c r="S143" i="39"/>
  <c r="F95" i="1"/>
  <c r="F86" i="1"/>
  <c r="F135" i="1"/>
  <c r="S145" i="39"/>
  <c r="Q143" i="39"/>
  <c r="R143" i="39" s="1" a="1"/>
  <c r="R143" i="39" s="1"/>
  <c r="V143" i="39" s="1"/>
  <c r="Q140" i="39"/>
  <c r="R140" i="39" s="1" a="1"/>
  <c r="R140" i="39" s="1"/>
  <c r="V140" i="39" s="1"/>
  <c r="Q137" i="39"/>
  <c r="R137" i="39" s="1" a="1"/>
  <c r="R137" i="39" s="1"/>
  <c r="V137" i="39" s="1"/>
  <c r="Q134" i="39"/>
  <c r="R134" i="39" s="1" a="1"/>
  <c r="R134" i="39" s="1"/>
  <c r="V134" i="39" s="1"/>
  <c r="Q102" i="39"/>
  <c r="R102" i="39" s="1" a="1"/>
  <c r="R102" i="39" s="1"/>
  <c r="V102" i="39" s="1"/>
  <c r="Q99" i="39"/>
  <c r="R99" i="39" s="1" a="1"/>
  <c r="R99" i="39" s="1"/>
  <c r="V99" i="39" s="1"/>
  <c r="Q96" i="39"/>
  <c r="R96" i="39" s="1" a="1"/>
  <c r="R96" i="39" s="1"/>
  <c r="V96" i="39" s="1"/>
  <c r="Q70" i="39"/>
  <c r="R70" i="39" s="1" a="1"/>
  <c r="R70" i="39" s="1"/>
  <c r="V70" i="39" s="1"/>
  <c r="Q67" i="39"/>
  <c r="R67" i="39" s="1" a="1"/>
  <c r="R67" i="39" s="1"/>
  <c r="V67" i="39" s="1"/>
  <c r="Q64" i="39"/>
  <c r="R64" i="39" s="1" a="1"/>
  <c r="R64" i="39" s="1"/>
  <c r="V64" i="39" s="1"/>
  <c r="Q61" i="39"/>
  <c r="R61" i="39" s="1" a="1"/>
  <c r="R61" i="39" s="1"/>
  <c r="V61" i="39" s="1"/>
  <c r="Q11" i="39"/>
  <c r="R11" i="39" s="1" a="1"/>
  <c r="R11" i="39" s="1"/>
  <c r="V11" i="39" s="1"/>
  <c r="Q131" i="39"/>
  <c r="R131" i="39" s="1" a="1"/>
  <c r="R131" i="39" s="1"/>
  <c r="V131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Q93" i="39"/>
  <c r="R93" i="39" s="1" a="1"/>
  <c r="R93" i="39" s="1"/>
  <c r="V93" i="39" s="1"/>
  <c r="Q49" i="39"/>
  <c r="Q37" i="39"/>
  <c r="R37" i="39" s="1" a="1"/>
  <c r="R37" i="39" s="1"/>
  <c r="V37" i="39" s="1"/>
  <c r="Q25" i="39"/>
  <c r="R25" i="39" s="1" a="1"/>
  <c r="R25" i="39" s="1"/>
  <c r="V25" i="39" s="1"/>
  <c r="Q145" i="39"/>
  <c r="R145" i="39" s="1" a="1"/>
  <c r="R145" i="39" s="1"/>
  <c r="V145" i="39" s="1"/>
  <c r="Q142" i="39"/>
  <c r="R142" i="39" s="1" a="1"/>
  <c r="R142" i="39" s="1"/>
  <c r="V142" i="39" s="1"/>
  <c r="Q139" i="39"/>
  <c r="R139" i="39" s="1" a="1"/>
  <c r="R139" i="39" s="1"/>
  <c r="V139" i="39" s="1"/>
  <c r="Q136" i="39"/>
  <c r="R136" i="39" s="1" a="1"/>
  <c r="R136" i="39" s="1"/>
  <c r="V136" i="39" s="1"/>
  <c r="Q101" i="39"/>
  <c r="R101" i="39" s="1" a="1"/>
  <c r="R101" i="39" s="1"/>
  <c r="V101" i="39" s="1"/>
  <c r="Q98" i="39"/>
  <c r="R98" i="39" s="1" a="1"/>
  <c r="R98" i="39" s="1"/>
  <c r="V98" i="39" s="1"/>
  <c r="Q95" i="39"/>
  <c r="R95" i="39" s="1" a="1"/>
  <c r="R95" i="39" s="1"/>
  <c r="V95" i="39" s="1"/>
  <c r="Q69" i="39"/>
  <c r="R69" i="39" s="1" a="1"/>
  <c r="R69" i="39" s="1"/>
  <c r="V69" i="39" s="1"/>
  <c r="Q66" i="39"/>
  <c r="R66" i="39" s="1" a="1"/>
  <c r="R66" i="39" s="1"/>
  <c r="V66" i="39" s="1"/>
  <c r="Q63" i="39"/>
  <c r="Q60" i="39"/>
  <c r="R60" i="39" s="1" a="1"/>
  <c r="R60" i="39" s="1"/>
  <c r="V60" i="39" s="1"/>
  <c r="Q7" i="39"/>
  <c r="R7" i="39" s="1" a="1"/>
  <c r="R7" i="39" s="1"/>
  <c r="V7" i="39" s="1"/>
  <c r="Q4" i="39"/>
  <c r="Q130" i="39"/>
  <c r="R130" i="39" s="1" a="1"/>
  <c r="R130" i="39" s="1"/>
  <c r="V130" i="39" s="1"/>
  <c r="Q127" i="39"/>
  <c r="R127" i="39" s="1" a="1"/>
  <c r="R127" i="39" s="1"/>
  <c r="V127" i="39" s="1"/>
  <c r="Q124" i="39"/>
  <c r="Q121" i="39"/>
  <c r="Q92" i="39"/>
  <c r="R92" i="39" s="1" a="1"/>
  <c r="R92" i="39" s="1"/>
  <c r="V92" i="39" s="1"/>
  <c r="Q57" i="39"/>
  <c r="R57" i="39" s="1" a="1"/>
  <c r="R57" i="39" s="1"/>
  <c r="V57" i="39" s="1"/>
  <c r="Q54" i="39"/>
  <c r="Q51" i="39"/>
  <c r="R51" i="39" s="1" a="1"/>
  <c r="R51" i="39" s="1"/>
  <c r="V51" i="39" s="1"/>
  <c r="Q48" i="39"/>
  <c r="R48" i="39" s="1" a="1"/>
  <c r="R48" i="39" s="1"/>
  <c r="V48" i="39" s="1"/>
  <c r="Q36" i="39"/>
  <c r="Q33" i="39"/>
  <c r="R33" i="39" s="1" a="1"/>
  <c r="R33" i="39" s="1"/>
  <c r="V33" i="39" s="1"/>
  <c r="Q30" i="39"/>
  <c r="Q27" i="39"/>
  <c r="Q24" i="39"/>
  <c r="Q115" i="39"/>
  <c r="R115" i="39" s="1" a="1"/>
  <c r="R115" i="39" s="1"/>
  <c r="V115" i="39" s="1"/>
  <c r="Q112" i="39"/>
  <c r="R112" i="39" s="1" a="1"/>
  <c r="R112" i="39" s="1"/>
  <c r="V112" i="39" s="1"/>
  <c r="Q109" i="39"/>
  <c r="R109" i="39" s="1" a="1"/>
  <c r="R109" i="39" s="1"/>
  <c r="V109" i="39" s="1"/>
  <c r="Q106" i="39"/>
  <c r="Q15" i="39"/>
  <c r="Q144" i="39"/>
  <c r="Q141" i="39"/>
  <c r="R141" i="39" s="1" a="1"/>
  <c r="R141" i="39" s="1"/>
  <c r="V141" i="39" s="1"/>
  <c r="Q138" i="39"/>
  <c r="R138" i="39" s="1" a="1"/>
  <c r="R138" i="39" s="1"/>
  <c r="V138" i="39" s="1"/>
  <c r="Q135" i="39"/>
  <c r="Q100" i="39"/>
  <c r="R100" i="39" s="1" a="1"/>
  <c r="R100" i="39" s="1"/>
  <c r="V100" i="39" s="1"/>
  <c r="Q97" i="39"/>
  <c r="Q68" i="39"/>
  <c r="R68" i="39" s="1" a="1"/>
  <c r="R68" i="39" s="1"/>
  <c r="V68" i="39" s="1"/>
  <c r="Q65" i="39"/>
  <c r="Q62" i="39"/>
  <c r="R62" i="39" s="1" a="1"/>
  <c r="R62" i="39" s="1"/>
  <c r="V62" i="39" s="1"/>
  <c r="Q9" i="39"/>
  <c r="R9" i="39" s="1" a="1"/>
  <c r="R9" i="39" s="1"/>
  <c r="V9" i="39" s="1"/>
  <c r="Q6" i="39"/>
  <c r="Q3" i="39"/>
  <c r="R3" i="39" s="1" a="1"/>
  <c r="R3" i="39" s="1"/>
  <c r="V3" i="39" s="1"/>
  <c r="Q21" i="39"/>
  <c r="R21" i="39" s="1" a="1"/>
  <c r="R21" i="39" s="1"/>
  <c r="V21" i="39" s="1"/>
  <c r="Q35" i="39"/>
  <c r="R35" i="39" s="1" a="1"/>
  <c r="R35" i="39" s="1"/>
  <c r="V35" i="39" s="1"/>
  <c r="Q12" i="39"/>
  <c r="R12" i="39" s="1" a="1"/>
  <c r="R12" i="39" s="1"/>
  <c r="V12" i="39" s="1"/>
  <c r="Q58" i="39"/>
  <c r="R58" i="39" s="1" a="1"/>
  <c r="R58" i="39" s="1"/>
  <c r="V58" i="39" s="1"/>
  <c r="Q46" i="39"/>
  <c r="R46" i="39" s="1" a="1"/>
  <c r="R46" i="39" s="1"/>
  <c r="V46" i="39" s="1"/>
  <c r="Q34" i="39"/>
  <c r="R34" i="39" s="1" a="1"/>
  <c r="R34" i="39" s="1"/>
  <c r="V34" i="39" s="1"/>
  <c r="E110" i="39"/>
  <c r="F110" i="39" s="1" a="1"/>
  <c r="F110" i="39" s="1"/>
  <c r="J110" i="39" s="1"/>
  <c r="E134" i="39"/>
  <c r="E62" i="39"/>
  <c r="E26" i="39"/>
  <c r="F26" i="39" s="1" a="1"/>
  <c r="F26" i="39" s="1"/>
  <c r="J26" i="39" s="1"/>
  <c r="E37" i="39"/>
  <c r="E25" i="39"/>
  <c r="F25" i="39" s="1" a="1"/>
  <c r="F25" i="39" s="1"/>
  <c r="J25" i="39" s="1"/>
  <c r="E13" i="39"/>
  <c r="F13" i="39" s="1" a="1"/>
  <c r="F13" i="39" s="1"/>
  <c r="J13" i="39" s="1"/>
  <c r="F40" i="1"/>
  <c r="F48" i="1"/>
  <c r="F18" i="1"/>
  <c r="G161" i="39"/>
  <c r="H161" i="39" s="1"/>
  <c r="F29" i="1"/>
  <c r="F13" i="1"/>
  <c r="F60" i="1"/>
  <c r="F51" i="1"/>
  <c r="F31" i="1"/>
  <c r="F61" i="1"/>
  <c r="F4" i="1"/>
  <c r="F33" i="1"/>
  <c r="Q42" i="39"/>
  <c r="R42" i="39" s="1" a="1"/>
  <c r="R42" i="39" s="1"/>
  <c r="V42" i="39" s="1"/>
  <c r="Q39" i="39"/>
  <c r="R39" i="39" s="1" a="1"/>
  <c r="R39" i="39" s="1"/>
  <c r="V39" i="39" s="1"/>
  <c r="Q18" i="39"/>
  <c r="Q8" i="39"/>
  <c r="Q55" i="39"/>
  <c r="R55" i="39" s="1" a="1"/>
  <c r="R55" i="39" s="1"/>
  <c r="V55" i="39" s="1"/>
  <c r="Q52" i="39"/>
  <c r="R52" i="39" s="1" a="1"/>
  <c r="R52" i="39" s="1"/>
  <c r="V52" i="39" s="1"/>
  <c r="Q31" i="39"/>
  <c r="Q28" i="39"/>
  <c r="R28" i="39" s="1" a="1"/>
  <c r="R28" i="39" s="1"/>
  <c r="V28" i="39" s="1"/>
  <c r="Q5" i="39"/>
  <c r="R5" i="39" s="1" a="1"/>
  <c r="R5" i="39" s="1"/>
  <c r="V5" i="39" s="1"/>
  <c r="Q44" i="39"/>
  <c r="R44" i="39" s="1" a="1"/>
  <c r="R44" i="39" s="1"/>
  <c r="V44" i="39" s="1"/>
  <c r="Q41" i="39"/>
  <c r="Q38" i="39"/>
  <c r="R38" i="39" s="1" a="1"/>
  <c r="R38" i="39" s="1"/>
  <c r="V38" i="39" s="1"/>
  <c r="Q20" i="39"/>
  <c r="R20" i="39" s="1" a="1"/>
  <c r="R20" i="39" s="1"/>
  <c r="V20" i="39" s="1"/>
  <c r="Q43" i="39"/>
  <c r="Q40" i="39"/>
  <c r="Q19" i="39"/>
  <c r="S160" i="39"/>
  <c r="S153" i="39"/>
  <c r="E2" i="39"/>
  <c r="F101" i="39" s="1" a="1"/>
  <c r="F101" i="39" s="1"/>
  <c r="J101" i="39" s="1"/>
  <c r="E14" i="39"/>
  <c r="E44" i="39"/>
  <c r="F44" i="39" s="1" a="1"/>
  <c r="F44" i="39" s="1"/>
  <c r="J44" i="39" s="1"/>
  <c r="E20" i="39"/>
  <c r="S166" i="39"/>
  <c r="S164" i="39"/>
  <c r="G167" i="39"/>
  <c r="H167" i="39" s="1"/>
  <c r="S148" i="39"/>
  <c r="S149" i="39"/>
  <c r="S151" i="39"/>
  <c r="S168" i="39"/>
  <c r="S167" i="39"/>
  <c r="S158" i="39"/>
  <c r="S161" i="39"/>
  <c r="S154" i="39"/>
  <c r="G147" i="39"/>
  <c r="H147" i="39" s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S146" i="39"/>
  <c r="F5" i="1"/>
  <c r="S155" i="39"/>
  <c r="F22" i="1"/>
  <c r="F45" i="1"/>
  <c r="F15" i="1"/>
  <c r="F14" i="1"/>
  <c r="F27" i="1"/>
  <c r="G151" i="39"/>
  <c r="H151" i="39" s="1"/>
  <c r="F12" i="1"/>
  <c r="G148" i="39"/>
  <c r="H148" i="39" s="1"/>
  <c r="S163" i="39"/>
  <c r="G150" i="39"/>
  <c r="H150" i="39" s="1"/>
  <c r="G168" i="39"/>
  <c r="H168" i="39" s="1"/>
  <c r="G162" i="39"/>
  <c r="H162" i="39" s="1"/>
  <c r="G22" i="1" l="1"/>
  <c r="G53" i="1"/>
  <c r="G12" i="1"/>
  <c r="G19" i="1"/>
  <c r="G7" i="1"/>
  <c r="G126" i="1"/>
  <c r="G123" i="48"/>
  <c r="G129" i="48"/>
  <c r="G64" i="48"/>
  <c r="G76" i="48"/>
  <c r="G112" i="48"/>
  <c r="G75" i="48"/>
  <c r="G89" i="48"/>
  <c r="G68" i="48"/>
  <c r="G3" i="48"/>
  <c r="G17" i="48"/>
  <c r="G5" i="1"/>
  <c r="G15" i="1"/>
  <c r="G28" i="1"/>
  <c r="G45" i="1"/>
  <c r="G26" i="1"/>
  <c r="G6" i="1"/>
  <c r="G51" i="1"/>
  <c r="G77" i="1"/>
  <c r="G90" i="1"/>
  <c r="G110" i="1"/>
  <c r="G67" i="1"/>
  <c r="G149" i="1"/>
  <c r="G115" i="48"/>
  <c r="G131" i="48"/>
  <c r="G57" i="48"/>
  <c r="G70" i="48"/>
  <c r="G69" i="48"/>
  <c r="G55" i="48"/>
  <c r="G61" i="48"/>
  <c r="G125" i="48"/>
  <c r="G10" i="48"/>
  <c r="G55" i="1"/>
  <c r="G42" i="1"/>
  <c r="G39" i="1"/>
  <c r="G76" i="1"/>
  <c r="G145" i="1"/>
  <c r="S121" i="39"/>
  <c r="T121" i="39" s="1"/>
  <c r="G44" i="48"/>
  <c r="S63" i="39"/>
  <c r="T63" i="39" s="1"/>
  <c r="S90" i="39"/>
  <c r="T90" i="39" s="1"/>
  <c r="G62" i="48"/>
  <c r="G48" i="48"/>
  <c r="G143" i="1"/>
  <c r="G93" i="48"/>
  <c r="G99" i="48"/>
  <c r="G114" i="48"/>
  <c r="G50" i="48"/>
  <c r="G56" i="48"/>
  <c r="G42" i="48"/>
  <c r="G116" i="48"/>
  <c r="G130" i="48"/>
  <c r="G86" i="1"/>
  <c r="G99" i="1"/>
  <c r="G85" i="1"/>
  <c r="G82" i="1"/>
  <c r="S79" i="39"/>
  <c r="T79" i="39" s="1"/>
  <c r="G86" i="48"/>
  <c r="G92" i="48"/>
  <c r="G29" i="48"/>
  <c r="S43" i="39"/>
  <c r="T43" i="39" s="1"/>
  <c r="S27" i="39"/>
  <c r="T27" i="39" s="1"/>
  <c r="G34" i="48"/>
  <c r="G26" i="48"/>
  <c r="G109" i="48"/>
  <c r="S108" i="39"/>
  <c r="T108" i="39" s="1"/>
  <c r="G44" i="1"/>
  <c r="G2" i="1"/>
  <c r="G21" i="1"/>
  <c r="G95" i="1"/>
  <c r="G102" i="1"/>
  <c r="G72" i="48"/>
  <c r="S85" i="39"/>
  <c r="T85" i="39" s="1"/>
  <c r="G14" i="48"/>
  <c r="G21" i="48"/>
  <c r="G35" i="48"/>
  <c r="G20" i="48"/>
  <c r="G94" i="48"/>
  <c r="G100" i="48"/>
  <c r="G20" i="1"/>
  <c r="G43" i="1"/>
  <c r="G36" i="1"/>
  <c r="G112" i="1"/>
  <c r="G66" i="1"/>
  <c r="G94" i="1"/>
  <c r="G156" i="1"/>
  <c r="G66" i="48"/>
  <c r="S77" i="39"/>
  <c r="T77" i="39" s="1"/>
  <c r="G7" i="48"/>
  <c r="G28" i="48"/>
  <c r="G12" i="48"/>
  <c r="G11" i="48"/>
  <c r="G73" i="48"/>
  <c r="G87" i="48"/>
  <c r="G65" i="1"/>
  <c r="G23" i="1"/>
  <c r="G54" i="1"/>
  <c r="G30" i="1"/>
  <c r="G46" i="1"/>
  <c r="G125" i="1"/>
  <c r="G52" i="48"/>
  <c r="G58" i="48"/>
  <c r="G71" i="48"/>
  <c r="G98" i="48"/>
  <c r="S6" i="39"/>
  <c r="T6" i="39" s="1"/>
  <c r="G128" i="48"/>
  <c r="G5" i="48"/>
  <c r="G117" i="48"/>
  <c r="G101" i="48"/>
  <c r="G67" i="48"/>
  <c r="G80" i="48"/>
  <c r="G49" i="1"/>
  <c r="G75" i="1"/>
  <c r="G121" i="1"/>
  <c r="G38" i="48"/>
  <c r="G45" i="48"/>
  <c r="G51" i="48"/>
  <c r="S118" i="39"/>
  <c r="T118" i="39" s="1"/>
  <c r="G110" i="48"/>
  <c r="G88" i="48"/>
  <c r="G60" i="48"/>
  <c r="S59" i="39"/>
  <c r="T59" i="39" s="1"/>
  <c r="G34" i="1"/>
  <c r="G56" i="1"/>
  <c r="G38" i="1"/>
  <c r="G74" i="1"/>
  <c r="G3" i="1"/>
  <c r="G57" i="1"/>
  <c r="G50" i="1"/>
  <c r="G133" i="1"/>
  <c r="G98" i="1"/>
  <c r="S30" i="39"/>
  <c r="T30" i="39" s="1"/>
  <c r="G37" i="48"/>
  <c r="G133" i="48"/>
  <c r="S111" i="39"/>
  <c r="T111" i="39" s="1"/>
  <c r="G132" i="48"/>
  <c r="G95" i="48"/>
  <c r="G53" i="48"/>
  <c r="G46" i="48"/>
  <c r="G117" i="1"/>
  <c r="G27" i="1"/>
  <c r="G129" i="1"/>
  <c r="G130" i="1"/>
  <c r="G107" i="1"/>
  <c r="G154" i="1"/>
  <c r="G16" i="48"/>
  <c r="G23" i="48"/>
  <c r="S22" i="39"/>
  <c r="T22" i="39" s="1"/>
  <c r="G91" i="48"/>
  <c r="G127" i="48"/>
  <c r="G96" i="48"/>
  <c r="G126" i="48"/>
  <c r="G82" i="48"/>
  <c r="G47" i="48"/>
  <c r="G39" i="48"/>
  <c r="G32" i="48"/>
  <c r="G25" i="1"/>
  <c r="G59" i="1"/>
  <c r="G83" i="1"/>
  <c r="G14" i="1"/>
  <c r="G41" i="1"/>
  <c r="G35" i="1"/>
  <c r="G9" i="1"/>
  <c r="G106" i="1"/>
  <c r="G70" i="1"/>
  <c r="G9" i="48"/>
  <c r="S15" i="39"/>
  <c r="G105" i="48"/>
  <c r="G84" i="48"/>
  <c r="G119" i="48"/>
  <c r="G83" i="48"/>
  <c r="G102" i="48"/>
  <c r="G74" i="48"/>
  <c r="G33" i="48"/>
  <c r="G25" i="48"/>
  <c r="S24" i="39"/>
  <c r="T24" i="39" s="1"/>
  <c r="U161" i="39"/>
  <c r="T161" i="39"/>
  <c r="U135" i="39"/>
  <c r="T135" i="39"/>
  <c r="U158" i="39"/>
  <c r="T158" i="39"/>
  <c r="U145" i="39"/>
  <c r="T145" i="39"/>
  <c r="U155" i="39"/>
  <c r="T155" i="39"/>
  <c r="U160" i="39"/>
  <c r="T160" i="39"/>
  <c r="U146" i="39"/>
  <c r="T146" i="39"/>
  <c r="U151" i="39"/>
  <c r="T151" i="39"/>
  <c r="U100" i="39"/>
  <c r="T100" i="39"/>
  <c r="U144" i="39"/>
  <c r="T144" i="39"/>
  <c r="U149" i="39"/>
  <c r="T149" i="39"/>
  <c r="U143" i="39"/>
  <c r="T143" i="39"/>
  <c r="U168" i="39"/>
  <c r="T168" i="39"/>
  <c r="U163" i="39"/>
  <c r="T163" i="39"/>
  <c r="U148" i="39"/>
  <c r="T148" i="39"/>
  <c r="U153" i="39"/>
  <c r="T153" i="39"/>
  <c r="U167" i="39"/>
  <c r="T167" i="39"/>
  <c r="U164" i="39"/>
  <c r="T164" i="39"/>
  <c r="U142" i="39"/>
  <c r="T142" i="39"/>
  <c r="U166" i="39"/>
  <c r="T166" i="39"/>
  <c r="U137" i="39"/>
  <c r="T137" i="39"/>
  <c r="U154" i="39"/>
  <c r="T154" i="39"/>
  <c r="J229" i="39"/>
  <c r="H229" i="39"/>
  <c r="J215" i="39"/>
  <c r="H215" i="39"/>
  <c r="J199" i="39"/>
  <c r="H199" i="39"/>
  <c r="J192" i="39"/>
  <c r="H192" i="39"/>
  <c r="J188" i="39"/>
  <c r="H188" i="39"/>
  <c r="J222" i="39"/>
  <c r="H222" i="39"/>
  <c r="J204" i="39"/>
  <c r="H204" i="39"/>
  <c r="J177" i="39"/>
  <c r="H177" i="39"/>
  <c r="J223" i="39"/>
  <c r="H223" i="39"/>
  <c r="J211" i="39"/>
  <c r="H211" i="39"/>
  <c r="J217" i="39"/>
  <c r="H217" i="39"/>
  <c r="J205" i="39"/>
  <c r="H205" i="39"/>
  <c r="J230" i="39"/>
  <c r="H230" i="39"/>
  <c r="J212" i="39"/>
  <c r="H212" i="39"/>
  <c r="J172" i="39"/>
  <c r="H172" i="39"/>
  <c r="J209" i="39"/>
  <c r="H209" i="39"/>
  <c r="J206" i="39"/>
  <c r="H206" i="39"/>
  <c r="J219" i="39"/>
  <c r="H219" i="39"/>
  <c r="J201" i="39"/>
  <c r="H201" i="39"/>
  <c r="J174" i="39"/>
  <c r="H174" i="39"/>
  <c r="J196" i="39"/>
  <c r="H196" i="39"/>
  <c r="J190" i="39"/>
  <c r="H190" i="39"/>
  <c r="J194" i="39"/>
  <c r="H194" i="39"/>
  <c r="J232" i="39"/>
  <c r="H232" i="39"/>
  <c r="J239" i="39"/>
  <c r="H239" i="39"/>
  <c r="J227" i="39"/>
  <c r="H227" i="39"/>
  <c r="J203" i="39"/>
  <c r="H203" i="39"/>
  <c r="J233" i="39"/>
  <c r="H233" i="39"/>
  <c r="J216" i="39"/>
  <c r="H216" i="39"/>
  <c r="J198" i="39"/>
  <c r="H198" i="39"/>
  <c r="J171" i="39"/>
  <c r="H171" i="39"/>
  <c r="J240" i="39"/>
  <c r="H240" i="39"/>
  <c r="J241" i="39"/>
  <c r="H241" i="39"/>
  <c r="J187" i="39"/>
  <c r="H187" i="39"/>
  <c r="J202" i="39"/>
  <c r="H202" i="39"/>
  <c r="J231" i="39"/>
  <c r="H231" i="39"/>
  <c r="J224" i="39"/>
  <c r="H224" i="39"/>
  <c r="J191" i="39"/>
  <c r="H191" i="39"/>
  <c r="J181" i="39"/>
  <c r="H181" i="39"/>
  <c r="J213" i="39"/>
  <c r="H213" i="39"/>
  <c r="J189" i="39"/>
  <c r="H189" i="39"/>
  <c r="J235" i="39"/>
  <c r="H235" i="39"/>
  <c r="J228" i="39"/>
  <c r="H228" i="39"/>
  <c r="J220" i="39"/>
  <c r="H220" i="39"/>
  <c r="J170" i="39"/>
  <c r="H170" i="39"/>
  <c r="J184" i="39"/>
  <c r="H184" i="39"/>
  <c r="J180" i="39"/>
  <c r="H180" i="39"/>
  <c r="J200" i="39"/>
  <c r="H200" i="39"/>
  <c r="J221" i="39"/>
  <c r="H221" i="39"/>
  <c r="J182" i="39"/>
  <c r="H182" i="39"/>
  <c r="J214" i="39"/>
  <c r="H214" i="39"/>
  <c r="J236" i="39"/>
  <c r="H236" i="39"/>
  <c r="J234" i="39"/>
  <c r="H234" i="39"/>
  <c r="J210" i="39"/>
  <c r="H210" i="39"/>
  <c r="J186" i="39"/>
  <c r="H186" i="39"/>
  <c r="J185" i="39"/>
  <c r="H185" i="39"/>
  <c r="J197" i="39"/>
  <c r="H197" i="39"/>
  <c r="J195" i="39"/>
  <c r="H195" i="39"/>
  <c r="J178" i="39"/>
  <c r="H178" i="39"/>
  <c r="J175" i="39"/>
  <c r="H175" i="39"/>
  <c r="J176" i="39"/>
  <c r="H176" i="39"/>
  <c r="J218" i="39"/>
  <c r="H218" i="39"/>
  <c r="J179" i="39"/>
  <c r="H179" i="39"/>
  <c r="J193" i="39"/>
  <c r="H193" i="39"/>
  <c r="J208" i="39"/>
  <c r="H208" i="39"/>
  <c r="J225" i="39"/>
  <c r="H225" i="39"/>
  <c r="J207" i="39"/>
  <c r="H207" i="39"/>
  <c r="J183" i="39"/>
  <c r="H183" i="39"/>
  <c r="J173" i="39"/>
  <c r="H173" i="39"/>
  <c r="J226" i="39"/>
  <c r="H226" i="39"/>
  <c r="J238" i="39"/>
  <c r="H238" i="39"/>
  <c r="I153" i="39"/>
  <c r="I162" i="39"/>
  <c r="I168" i="39"/>
  <c r="I150" i="39"/>
  <c r="I161" i="39"/>
  <c r="I166" i="39"/>
  <c r="I163" i="39"/>
  <c r="I148" i="39"/>
  <c r="I169" i="39"/>
  <c r="I164" i="39"/>
  <c r="I167" i="39"/>
  <c r="I151" i="39"/>
  <c r="I158" i="39"/>
  <c r="I165" i="39"/>
  <c r="I147" i="39"/>
  <c r="I159" i="39"/>
  <c r="I160" i="39"/>
  <c r="S21" i="39"/>
  <c r="S16" i="39"/>
  <c r="S47" i="39"/>
  <c r="S58" i="39"/>
  <c r="T58" i="39" s="1"/>
  <c r="S110" i="39"/>
  <c r="S60" i="39"/>
  <c r="T60" i="39" s="1"/>
  <c r="S38" i="39"/>
  <c r="T38" i="39" s="1"/>
  <c r="R6" i="39" a="1"/>
  <c r="R6" i="39" s="1"/>
  <c r="V6" i="39" s="1"/>
  <c r="R79" i="39" a="1"/>
  <c r="R79" i="39" s="1"/>
  <c r="V79" i="39" s="1"/>
  <c r="U79" i="39" s="1"/>
  <c r="S51" i="39"/>
  <c r="T51" i="39" s="1"/>
  <c r="S80" i="39"/>
  <c r="T80" i="39" s="1"/>
  <c r="S25" i="39"/>
  <c r="T25" i="39" s="1"/>
  <c r="S9" i="39"/>
  <c r="T9" i="39" s="1"/>
  <c r="S73" i="39"/>
  <c r="T73" i="39" s="1"/>
  <c r="S87" i="39"/>
  <c r="S86" i="39"/>
  <c r="S29" i="39"/>
  <c r="S26" i="39"/>
  <c r="S119" i="39"/>
  <c r="S83" i="39"/>
  <c r="S102" i="39"/>
  <c r="S74" i="39"/>
  <c r="S84" i="39"/>
  <c r="S46" i="39"/>
  <c r="S132" i="39"/>
  <c r="S3" i="39"/>
  <c r="S68" i="39"/>
  <c r="S128" i="39"/>
  <c r="S48" i="39"/>
  <c r="S98" i="39"/>
  <c r="S115" i="39"/>
  <c r="S62" i="39"/>
  <c r="S70" i="39"/>
  <c r="S96" i="39"/>
  <c r="S91" i="39"/>
  <c r="S92" i="39"/>
  <c r="S66" i="39"/>
  <c r="R81" i="39" a="1"/>
  <c r="R81" i="39" s="1"/>
  <c r="V81" i="39" s="1"/>
  <c r="R122" i="39" a="1"/>
  <c r="R122" i="39" s="1"/>
  <c r="V122" i="39" s="1"/>
  <c r="R97" i="39" a="1"/>
  <c r="R97" i="39" s="1"/>
  <c r="V97" i="39" s="1"/>
  <c r="R27" i="39" a="1"/>
  <c r="R27" i="39" s="1"/>
  <c r="V27" i="39" s="1"/>
  <c r="U27" i="39" s="1"/>
  <c r="R90" i="39" a="1"/>
  <c r="R90" i="39" s="1"/>
  <c r="V90" i="39" s="1"/>
  <c r="R30" i="39" a="1"/>
  <c r="R30" i="39" s="1"/>
  <c r="V30" i="39" s="1"/>
  <c r="R4" i="39" a="1"/>
  <c r="R4" i="39" s="1"/>
  <c r="V4" i="39" s="1"/>
  <c r="R108" i="39" a="1"/>
  <c r="R108" i="39" s="1"/>
  <c r="V108" i="39" s="1"/>
  <c r="U108" i="39" s="1"/>
  <c r="R111" i="39" a="1"/>
  <c r="R111" i="39" s="1"/>
  <c r="V111" i="39" s="1"/>
  <c r="U111" i="39" s="1"/>
  <c r="R120" i="39" a="1"/>
  <c r="R120" i="39" s="1"/>
  <c r="V120" i="39" s="1"/>
  <c r="R118" i="39" a="1"/>
  <c r="R118" i="39" s="1"/>
  <c r="V118" i="39" s="1"/>
  <c r="R19" i="39" a="1"/>
  <c r="R19" i="39" s="1"/>
  <c r="V19" i="39" s="1"/>
  <c r="R31" i="39" a="1"/>
  <c r="R31" i="39" s="1"/>
  <c r="V31" i="39" s="1"/>
  <c r="R49" i="39" a="1"/>
  <c r="R49" i="39" s="1"/>
  <c r="V49" i="39" s="1"/>
  <c r="R59" i="39" a="1"/>
  <c r="R59" i="39" s="1"/>
  <c r="V59" i="39" s="1"/>
  <c r="U59" i="39" s="1"/>
  <c r="R41" i="39" a="1"/>
  <c r="R41" i="39" s="1"/>
  <c r="V41" i="39" s="1"/>
  <c r="R24" i="39" a="1"/>
  <c r="R24" i="39" s="1"/>
  <c r="V24" i="39" s="1"/>
  <c r="R36" i="39" a="1"/>
  <c r="R36" i="39" s="1"/>
  <c r="V36" i="39" s="1"/>
  <c r="R43" i="39" a="1"/>
  <c r="R43" i="39" s="1"/>
  <c r="V43" i="39" s="1"/>
  <c r="R63" i="39" a="1"/>
  <c r="R63" i="39" s="1"/>
  <c r="V63" i="39" s="1"/>
  <c r="R54" i="39" a="1"/>
  <c r="R54" i="39" s="1"/>
  <c r="V54" i="39" s="1"/>
  <c r="R77" i="39" a="1"/>
  <c r="R77" i="39" s="1"/>
  <c r="V77" i="39" s="1"/>
  <c r="U77" i="39" s="1"/>
  <c r="R13" i="39" a="1"/>
  <c r="R13" i="39" s="1"/>
  <c r="V13" i="39" s="1"/>
  <c r="R107" i="39" a="1"/>
  <c r="R107" i="39" s="1"/>
  <c r="V107" i="39" s="1"/>
  <c r="R106" i="39" a="1"/>
  <c r="R106" i="39" s="1"/>
  <c r="V106" i="39" s="1"/>
  <c r="R8" i="39" a="1"/>
  <c r="R8" i="39" s="1"/>
  <c r="V8" i="39" s="1"/>
  <c r="R103" i="39" a="1"/>
  <c r="R103" i="39" s="1"/>
  <c r="V103" i="39" s="1"/>
  <c r="R113" i="39" a="1"/>
  <c r="R113" i="39" s="1"/>
  <c r="V113" i="39" s="1"/>
  <c r="R2" i="39" a="1"/>
  <c r="R2" i="39" s="1"/>
  <c r="V2" i="39" s="1"/>
  <c r="R85" i="39" a="1"/>
  <c r="R85" i="39" s="1"/>
  <c r="V85" i="39" s="1"/>
  <c r="U85" i="39" s="1"/>
  <c r="R18" i="39" a="1"/>
  <c r="R18" i="39" s="1"/>
  <c r="V18" i="39" s="1"/>
  <c r="R121" i="39" a="1"/>
  <c r="R121" i="39" s="1"/>
  <c r="V121" i="39" s="1"/>
  <c r="R65" i="39" a="1"/>
  <c r="R65" i="39" s="1"/>
  <c r="V65" i="39" s="1"/>
  <c r="R124" i="39" a="1"/>
  <c r="R124" i="39" s="1"/>
  <c r="V124" i="39" s="1"/>
  <c r="R78" i="39" a="1"/>
  <c r="R78" i="39" s="1"/>
  <c r="V78" i="39" s="1"/>
  <c r="R22" i="39" a="1"/>
  <c r="R22" i="39" s="1"/>
  <c r="V22" i="39" s="1"/>
  <c r="F62" i="39" a="1"/>
  <c r="F62" i="39" s="1"/>
  <c r="J62" i="39" s="1"/>
  <c r="F122" i="39" a="1"/>
  <c r="F122" i="39" s="1"/>
  <c r="J122" i="39" s="1"/>
  <c r="F8" i="39" a="1"/>
  <c r="F8" i="39" s="1"/>
  <c r="J8" i="39" s="1"/>
  <c r="G143" i="39"/>
  <c r="H143" i="39" s="1"/>
  <c r="S136" i="39"/>
  <c r="G145" i="39"/>
  <c r="H145" i="39" s="1"/>
  <c r="G98" i="39"/>
  <c r="H98" i="39" s="1"/>
  <c r="G82" i="39"/>
  <c r="H82" i="39" s="1"/>
  <c r="S82" i="39"/>
  <c r="G73" i="39"/>
  <c r="H73" i="39" s="1"/>
  <c r="G73" i="1"/>
  <c r="G136" i="39"/>
  <c r="H136" i="39" s="1"/>
  <c r="G136" i="1"/>
  <c r="G24" i="39"/>
  <c r="H24" i="39" s="1"/>
  <c r="G24" i="1"/>
  <c r="G114" i="39"/>
  <c r="H114" i="39" s="1"/>
  <c r="G114" i="1"/>
  <c r="G120" i="39"/>
  <c r="H120" i="39" s="1"/>
  <c r="G120" i="1"/>
  <c r="G104" i="39"/>
  <c r="H104" i="39" s="1"/>
  <c r="G104" i="1"/>
  <c r="G140" i="39"/>
  <c r="H140" i="39" s="1"/>
  <c r="G140" i="1"/>
  <c r="G11" i="39"/>
  <c r="H11" i="39" s="1"/>
  <c r="G11" i="1"/>
  <c r="G32" i="39"/>
  <c r="H32" i="39" s="1"/>
  <c r="G32" i="1"/>
  <c r="G71" i="39"/>
  <c r="H71" i="39" s="1"/>
  <c r="G71" i="1"/>
  <c r="G124" i="39"/>
  <c r="H124" i="39" s="1"/>
  <c r="G124" i="1"/>
  <c r="G91" i="39"/>
  <c r="H91" i="39" s="1"/>
  <c r="G91" i="1"/>
  <c r="G119" i="39"/>
  <c r="H119" i="39" s="1"/>
  <c r="G119" i="1"/>
  <c r="G157" i="39"/>
  <c r="H157" i="39" s="1"/>
  <c r="G157" i="1"/>
  <c r="G113" i="39"/>
  <c r="G137" i="39"/>
  <c r="H137" i="39" s="1"/>
  <c r="G137" i="1"/>
  <c r="G17" i="39"/>
  <c r="H17" i="39" s="1"/>
  <c r="G135" i="39"/>
  <c r="H135" i="39" s="1"/>
  <c r="G135" i="1"/>
  <c r="G123" i="39"/>
  <c r="H123" i="39" s="1"/>
  <c r="G123" i="1"/>
  <c r="G80" i="39"/>
  <c r="H80" i="39" s="1"/>
  <c r="G80" i="1"/>
  <c r="G128" i="39"/>
  <c r="H128" i="39" s="1"/>
  <c r="G128" i="1"/>
  <c r="G96" i="39"/>
  <c r="H96" i="39" s="1"/>
  <c r="G96" i="1"/>
  <c r="G60" i="39"/>
  <c r="H60" i="39" s="1"/>
  <c r="G60" i="1"/>
  <c r="G29" i="39"/>
  <c r="H29" i="39" s="1"/>
  <c r="G29" i="1"/>
  <c r="G108" i="39"/>
  <c r="H108" i="39" s="1"/>
  <c r="G108" i="1"/>
  <c r="G84" i="39"/>
  <c r="H84" i="39" s="1"/>
  <c r="G84" i="1"/>
  <c r="G79" i="39"/>
  <c r="H79" i="39" s="1"/>
  <c r="G79" i="1"/>
  <c r="G4" i="39"/>
  <c r="H4" i="39" s="1"/>
  <c r="G4" i="1"/>
  <c r="G132" i="39"/>
  <c r="H132" i="39" s="1"/>
  <c r="G132" i="1"/>
  <c r="G68" i="39"/>
  <c r="H68" i="39" s="1"/>
  <c r="G68" i="1"/>
  <c r="G93" i="39"/>
  <c r="H93" i="39" s="1"/>
  <c r="G93" i="1"/>
  <c r="G116" i="39"/>
  <c r="H116" i="39" s="1"/>
  <c r="G116" i="1"/>
  <c r="G146" i="39"/>
  <c r="H146" i="39" s="1"/>
  <c r="G146" i="1"/>
  <c r="G144" i="39"/>
  <c r="H144" i="39" s="1"/>
  <c r="G144" i="1"/>
  <c r="G48" i="39"/>
  <c r="H48" i="39" s="1"/>
  <c r="G48" i="1"/>
  <c r="G47" i="39"/>
  <c r="H47" i="39" s="1"/>
  <c r="G47" i="1"/>
  <c r="G139" i="39"/>
  <c r="H139" i="39" s="1"/>
  <c r="G139" i="1"/>
  <c r="G100" i="39"/>
  <c r="H100" i="39" s="1"/>
  <c r="G100" i="1"/>
  <c r="G142" i="39"/>
  <c r="H142" i="39" s="1"/>
  <c r="G142" i="1"/>
  <c r="G37" i="39"/>
  <c r="H37" i="39" s="1"/>
  <c r="G37" i="1"/>
  <c r="G52" i="39"/>
  <c r="H52" i="39" s="1"/>
  <c r="G52" i="1"/>
  <c r="G16" i="39"/>
  <c r="H16" i="39" s="1"/>
  <c r="G141" i="39"/>
  <c r="H141" i="39" s="1"/>
  <c r="G141" i="1"/>
  <c r="G109" i="39"/>
  <c r="H109" i="39" s="1"/>
  <c r="G109" i="1"/>
  <c r="G88" i="39"/>
  <c r="H88" i="39" s="1"/>
  <c r="G88" i="1"/>
  <c r="G92" i="39"/>
  <c r="H92" i="39" s="1"/>
  <c r="G92" i="1"/>
  <c r="G81" i="39"/>
  <c r="H81" i="39" s="1"/>
  <c r="G81" i="1"/>
  <c r="G118" i="39"/>
  <c r="H118" i="39" s="1"/>
  <c r="G118" i="1"/>
  <c r="G134" i="39"/>
  <c r="H134" i="39" s="1"/>
  <c r="G134" i="1"/>
  <c r="G122" i="39"/>
  <c r="H122" i="39" s="1"/>
  <c r="G155" i="39"/>
  <c r="H155" i="39" s="1"/>
  <c r="G155" i="1"/>
  <c r="G61" i="39"/>
  <c r="H61" i="39" s="1"/>
  <c r="G138" i="39"/>
  <c r="H138" i="39" s="1"/>
  <c r="G138" i="1"/>
  <c r="G97" i="39"/>
  <c r="H97" i="39" s="1"/>
  <c r="G97" i="1"/>
  <c r="G87" i="39"/>
  <c r="H87" i="39" s="1"/>
  <c r="G87" i="1"/>
  <c r="G152" i="39"/>
  <c r="H152" i="39" s="1"/>
  <c r="G152" i="1"/>
  <c r="G31" i="39"/>
  <c r="H31" i="39" s="1"/>
  <c r="G31" i="1"/>
  <c r="G13" i="39"/>
  <c r="H13" i="39" s="1"/>
  <c r="G13" i="1"/>
  <c r="G89" i="39"/>
  <c r="H89" i="39" s="1"/>
  <c r="G89" i="1"/>
  <c r="G111" i="39"/>
  <c r="H111" i="39" s="1"/>
  <c r="G111" i="1"/>
  <c r="G101" i="39"/>
  <c r="H101" i="39" s="1"/>
  <c r="G101" i="1"/>
  <c r="G115" i="39"/>
  <c r="H115" i="39" s="1"/>
  <c r="G115" i="1"/>
  <c r="G131" i="39"/>
  <c r="H131" i="39" s="1"/>
  <c r="G131" i="1"/>
  <c r="G64" i="39"/>
  <c r="H64" i="39" s="1"/>
  <c r="G64" i="1"/>
  <c r="G105" i="39"/>
  <c r="H105" i="39" s="1"/>
  <c r="G105" i="1"/>
  <c r="G40" i="39"/>
  <c r="H40" i="39" s="1"/>
  <c r="G40" i="1"/>
  <c r="G62" i="39"/>
  <c r="H62" i="39" s="1"/>
  <c r="G127" i="39"/>
  <c r="H127" i="39" s="1"/>
  <c r="G127" i="1"/>
  <c r="G103" i="39"/>
  <c r="H103" i="39" s="1"/>
  <c r="G103" i="1"/>
  <c r="F61" i="39" a="1"/>
  <c r="F61" i="39" s="1"/>
  <c r="J61" i="39" s="1"/>
  <c r="F63" i="39" a="1"/>
  <c r="F63" i="39" s="1"/>
  <c r="J63" i="39" s="1"/>
  <c r="F58" i="39" a="1"/>
  <c r="F58" i="39" s="1"/>
  <c r="J58" i="39" s="1"/>
  <c r="F69" i="39" a="1"/>
  <c r="F69" i="39" s="1"/>
  <c r="J69" i="39" s="1"/>
  <c r="G156" i="39"/>
  <c r="H156" i="39" s="1"/>
  <c r="G154" i="39"/>
  <c r="H154" i="39" s="1"/>
  <c r="F78" i="39" a="1"/>
  <c r="F78" i="39" s="1"/>
  <c r="J78" i="39" s="1"/>
  <c r="F137" i="39" a="1"/>
  <c r="F137" i="39" s="1"/>
  <c r="J137" i="39" s="1"/>
  <c r="F48" i="39" a="1"/>
  <c r="F48" i="39" s="1"/>
  <c r="J48" i="39" s="1"/>
  <c r="F38" i="39" a="1"/>
  <c r="F38" i="39" s="1"/>
  <c r="J38" i="39" s="1"/>
  <c r="F90" i="39" a="1"/>
  <c r="F90" i="39" s="1"/>
  <c r="J90" i="39" s="1"/>
  <c r="F145" i="39" a="1"/>
  <c r="F145" i="39" s="1"/>
  <c r="J145" i="39" s="1"/>
  <c r="F55" i="39" a="1"/>
  <c r="F55" i="39" s="1"/>
  <c r="J55" i="39" s="1"/>
  <c r="F31" i="39" a="1"/>
  <c r="F31" i="39" s="1"/>
  <c r="J31" i="39" s="1"/>
  <c r="F64" i="39" a="1"/>
  <c r="F64" i="39" s="1"/>
  <c r="J64" i="39" s="1"/>
  <c r="F76" i="39" a="1"/>
  <c r="F76" i="39" s="1"/>
  <c r="J76" i="39" s="1"/>
  <c r="F99" i="39" a="1"/>
  <c r="F99" i="39" s="1"/>
  <c r="J99" i="39" s="1"/>
  <c r="F119" i="39" a="1"/>
  <c r="F119" i="39" s="1"/>
  <c r="J119" i="39" s="1"/>
  <c r="F43" i="39" a="1"/>
  <c r="F43" i="39" s="1"/>
  <c r="J43" i="39" s="1"/>
  <c r="F81" i="39" a="1"/>
  <c r="F81" i="39" s="1"/>
  <c r="J81" i="39" s="1"/>
  <c r="G102" i="39"/>
  <c r="H102" i="39" s="1"/>
  <c r="G149" i="39"/>
  <c r="H149" i="39" s="1"/>
  <c r="S129" i="39"/>
  <c r="S103" i="39"/>
  <c r="T103" i="39" s="1"/>
  <c r="G121" i="39"/>
  <c r="H121" i="39" s="1"/>
  <c r="S124" i="39"/>
  <c r="T124" i="39" s="1"/>
  <c r="S120" i="39"/>
  <c r="T120" i="39" s="1"/>
  <c r="S101" i="39"/>
  <c r="G77" i="39"/>
  <c r="H77" i="39" s="1"/>
  <c r="S125" i="39"/>
  <c r="S140" i="39"/>
  <c r="G95" i="39"/>
  <c r="H95" i="39" s="1"/>
  <c r="G125" i="39"/>
  <c r="H125" i="39" s="1"/>
  <c r="G75" i="39"/>
  <c r="H75" i="39" s="1"/>
  <c r="S138" i="39"/>
  <c r="G67" i="39"/>
  <c r="H67" i="39" s="1"/>
  <c r="S105" i="39"/>
  <c r="S95" i="39"/>
  <c r="S109" i="39"/>
  <c r="S81" i="39"/>
  <c r="G107" i="39"/>
  <c r="H107" i="39" s="1"/>
  <c r="S53" i="39"/>
  <c r="F20" i="39" a="1"/>
  <c r="F20" i="39" s="1"/>
  <c r="J20" i="39" s="1"/>
  <c r="F157" i="39" a="1"/>
  <c r="F157" i="39" s="1"/>
  <c r="J157" i="39" s="1"/>
  <c r="F129" i="39" a="1"/>
  <c r="F129" i="39" s="1"/>
  <c r="J129" i="39" s="1"/>
  <c r="F117" i="39" a="1"/>
  <c r="F117" i="39" s="1"/>
  <c r="J117" i="39" s="1"/>
  <c r="F113" i="39" a="1"/>
  <c r="F113" i="39" s="1"/>
  <c r="J113" i="39" s="1"/>
  <c r="F97" i="39" a="1"/>
  <c r="F97" i="39" s="1"/>
  <c r="J97" i="39" s="1"/>
  <c r="F33" i="39" a="1"/>
  <c r="F33" i="39" s="1"/>
  <c r="J33" i="39" s="1"/>
  <c r="F17" i="39" a="1"/>
  <c r="F17" i="39" s="1"/>
  <c r="J17" i="39" s="1"/>
  <c r="F23" i="39" a="1"/>
  <c r="F23" i="39" s="1"/>
  <c r="J23" i="39" s="1"/>
  <c r="F41" i="39" a="1"/>
  <c r="F41" i="39" s="1"/>
  <c r="J41" i="39" s="1"/>
  <c r="F136" i="39" a="1"/>
  <c r="F136" i="39" s="1"/>
  <c r="J136" i="39" s="1"/>
  <c r="F11" i="39" a="1"/>
  <c r="F11" i="39" s="1"/>
  <c r="J11" i="39" s="1"/>
  <c r="F18" i="39" a="1"/>
  <c r="F18" i="39" s="1"/>
  <c r="J18" i="39" s="1"/>
  <c r="F105" i="39" a="1"/>
  <c r="F105" i="39" s="1"/>
  <c r="J105" i="39" s="1"/>
  <c r="F21" i="39" a="1"/>
  <c r="F21" i="39" s="1"/>
  <c r="J21" i="39" s="1"/>
  <c r="F9" i="39" a="1"/>
  <c r="F9" i="39" s="1"/>
  <c r="J9" i="39" s="1"/>
  <c r="F112" i="39" a="1"/>
  <c r="F112" i="39" s="1"/>
  <c r="J112" i="39" s="1"/>
  <c r="F71" i="39" a="1"/>
  <c r="F71" i="39" s="1"/>
  <c r="J71" i="39" s="1"/>
  <c r="F133" i="39" a="1"/>
  <c r="F133" i="39" s="1"/>
  <c r="J133" i="39" s="1"/>
  <c r="F126" i="39" a="1"/>
  <c r="F126" i="39" s="1"/>
  <c r="J126" i="39" s="1"/>
  <c r="F155" i="39" a="1"/>
  <c r="F155" i="39" s="1"/>
  <c r="J155" i="39" s="1"/>
  <c r="F115" i="39" a="1"/>
  <c r="F115" i="39" s="1"/>
  <c r="J115" i="39" s="1"/>
  <c r="F67" i="39" a="1"/>
  <c r="F67" i="39" s="1"/>
  <c r="J67" i="39" s="1"/>
  <c r="F106" i="39" a="1"/>
  <c r="F106" i="39" s="1"/>
  <c r="J106" i="39" s="1"/>
  <c r="F10" i="39" a="1"/>
  <c r="F10" i="39" s="1"/>
  <c r="J10" i="39" s="1"/>
  <c r="F141" i="39" a="1"/>
  <c r="F141" i="39" s="1"/>
  <c r="J141" i="39" s="1"/>
  <c r="F116" i="39" a="1"/>
  <c r="F116" i="39" s="1"/>
  <c r="J116" i="39" s="1"/>
  <c r="F37" i="39" a="1"/>
  <c r="F37" i="39" s="1"/>
  <c r="J37" i="39" s="1"/>
  <c r="F72" i="39" a="1"/>
  <c r="F72" i="39" s="1"/>
  <c r="J72" i="39" s="1"/>
  <c r="F68" i="39" a="1"/>
  <c r="F68" i="39" s="1"/>
  <c r="J68" i="39" s="1"/>
  <c r="F156" i="39" a="1"/>
  <c r="F156" i="39" s="1"/>
  <c r="J156" i="39" s="1"/>
  <c r="F39" i="39" a="1"/>
  <c r="F39" i="39" s="1"/>
  <c r="J39" i="39" s="1"/>
  <c r="F134" i="39" a="1"/>
  <c r="F134" i="39" s="1"/>
  <c r="J134" i="39" s="1"/>
  <c r="F19" i="39" a="1"/>
  <c r="F19" i="39" s="1"/>
  <c r="J19" i="39" s="1"/>
  <c r="F22" i="39" a="1"/>
  <c r="F22" i="39" s="1"/>
  <c r="J22" i="39" s="1"/>
  <c r="G133" i="39"/>
  <c r="H133" i="39" s="1"/>
  <c r="S122" i="39"/>
  <c r="T122" i="39" s="1"/>
  <c r="G99" i="39"/>
  <c r="H99" i="39" s="1"/>
  <c r="G129" i="39"/>
  <c r="H129" i="39" s="1"/>
  <c r="S123" i="39"/>
  <c r="S133" i="39"/>
  <c r="S107" i="39"/>
  <c r="S93" i="39"/>
  <c r="S114" i="39"/>
  <c r="S61" i="39"/>
  <c r="G70" i="39"/>
  <c r="H70" i="39" s="1"/>
  <c r="S127" i="39"/>
  <c r="S65" i="39"/>
  <c r="G126" i="39"/>
  <c r="H126" i="39" s="1"/>
  <c r="S75" i="39"/>
  <c r="G86" i="39"/>
  <c r="H86" i="39" s="1"/>
  <c r="G63" i="39"/>
  <c r="H63" i="39" s="1"/>
  <c r="G90" i="39"/>
  <c r="H90" i="39" s="1"/>
  <c r="S64" i="39"/>
  <c r="G94" i="39"/>
  <c r="H94" i="39" s="1"/>
  <c r="S78" i="39"/>
  <c r="S113" i="39"/>
  <c r="S141" i="39"/>
  <c r="G66" i="39"/>
  <c r="H66" i="39" s="1"/>
  <c r="S112" i="39"/>
  <c r="S88" i="39"/>
  <c r="S97" i="39"/>
  <c r="T97" i="39" s="1"/>
  <c r="G110" i="39"/>
  <c r="H110" i="39" s="1"/>
  <c r="S72" i="39"/>
  <c r="S131" i="39"/>
  <c r="G117" i="39"/>
  <c r="H117" i="39" s="1"/>
  <c r="G74" i="39"/>
  <c r="H74" i="39" s="1"/>
  <c r="S71" i="39"/>
  <c r="S117" i="39"/>
  <c r="G69" i="39"/>
  <c r="H69" i="39" s="1"/>
  <c r="S130" i="39"/>
  <c r="G85" i="39"/>
  <c r="H85" i="39" s="1"/>
  <c r="S44" i="39"/>
  <c r="G72" i="39"/>
  <c r="S69" i="39"/>
  <c r="S126" i="39"/>
  <c r="G76" i="39"/>
  <c r="H76" i="39" s="1"/>
  <c r="S106" i="39"/>
  <c r="T106" i="39" s="1"/>
  <c r="G78" i="39"/>
  <c r="H78" i="39" s="1"/>
  <c r="G65" i="39"/>
  <c r="H65" i="39" s="1"/>
  <c r="S67" i="39"/>
  <c r="S99" i="39"/>
  <c r="G83" i="39"/>
  <c r="H83" i="39" s="1"/>
  <c r="S89" i="39"/>
  <c r="S76" i="39"/>
  <c r="S134" i="39"/>
  <c r="G112" i="39"/>
  <c r="H112" i="39" s="1"/>
  <c r="S94" i="39"/>
  <c r="S116" i="39"/>
  <c r="S139" i="39"/>
  <c r="G130" i="39"/>
  <c r="H130" i="39" s="1"/>
  <c r="G106" i="39"/>
  <c r="H106" i="39" s="1"/>
  <c r="R40" i="39" a="1"/>
  <c r="R40" i="39" s="1"/>
  <c r="V40" i="39" s="1"/>
  <c r="R135" i="39" a="1"/>
  <c r="R135" i="39" s="1"/>
  <c r="V135" i="39" s="1"/>
  <c r="R83" i="39" a="1"/>
  <c r="R83" i="39" s="1"/>
  <c r="V83" i="39" s="1"/>
  <c r="R144" i="39" a="1"/>
  <c r="R144" i="39" s="1"/>
  <c r="V144" i="39" s="1"/>
  <c r="R23" i="39" a="1"/>
  <c r="R23" i="39" s="1"/>
  <c r="V23" i="39" s="1"/>
  <c r="R15" i="39" a="1"/>
  <c r="R15" i="39" s="1"/>
  <c r="V15" i="39" s="1"/>
  <c r="R104" i="39" a="1"/>
  <c r="R104" i="39" s="1"/>
  <c r="V104" i="39" s="1"/>
  <c r="U104" i="39" s="1"/>
  <c r="R110" i="39" a="1"/>
  <c r="R110" i="39" s="1"/>
  <c r="V110" i="39" s="1"/>
  <c r="G2" i="39"/>
  <c r="H2" i="39" s="1"/>
  <c r="A3" i="36" a="1"/>
  <c r="A3" i="36" s="1"/>
  <c r="S2" i="39"/>
  <c r="T2" i="39" s="1"/>
  <c r="D3" i="36" a="1"/>
  <c r="D3" i="36" s="1"/>
  <c r="S11" i="39"/>
  <c r="S13" i="39"/>
  <c r="S23" i="39"/>
  <c r="S42" i="39"/>
  <c r="S17" i="39"/>
  <c r="S18" i="39"/>
  <c r="S50" i="39"/>
  <c r="S7" i="39"/>
  <c r="G51" i="39"/>
  <c r="H51" i="39" s="1"/>
  <c r="S40" i="39"/>
  <c r="T40" i="39" s="1"/>
  <c r="G18" i="39"/>
  <c r="H18" i="39" s="1"/>
  <c r="F131" i="39" a="1"/>
  <c r="F131" i="39" s="1"/>
  <c r="J131" i="39" s="1"/>
  <c r="F127" i="39" a="1"/>
  <c r="F127" i="39" s="1"/>
  <c r="J127" i="39" s="1"/>
  <c r="F3" i="39" a="1"/>
  <c r="F3" i="39" s="1"/>
  <c r="J3" i="39" s="1"/>
  <c r="F14" i="39" a="1"/>
  <c r="F14" i="39" s="1"/>
  <c r="J14" i="39" s="1"/>
  <c r="F111" i="39" a="1"/>
  <c r="F111" i="39" s="1"/>
  <c r="J111" i="39" s="1"/>
  <c r="F80" i="39" a="1"/>
  <c r="F80" i="39" s="1"/>
  <c r="J80" i="39" s="1"/>
  <c r="F54" i="39" a="1"/>
  <c r="F54" i="39" s="1"/>
  <c r="J54" i="39" s="1"/>
  <c r="S10" i="39"/>
  <c r="F140" i="39" a="1"/>
  <c r="F140" i="39" s="1"/>
  <c r="J140" i="39" s="1"/>
  <c r="F128" i="39" a="1"/>
  <c r="F128" i="39" s="1"/>
  <c r="J128" i="39" s="1"/>
  <c r="S12" i="39"/>
  <c r="S37" i="39"/>
  <c r="S32" i="39"/>
  <c r="S34" i="39"/>
  <c r="S20" i="39"/>
  <c r="S41" i="39"/>
  <c r="S4" i="39"/>
  <c r="T4" i="39" s="1"/>
  <c r="S55" i="39"/>
  <c r="S52" i="39"/>
  <c r="S54" i="39"/>
  <c r="S33" i="39"/>
  <c r="S56" i="39"/>
  <c r="S5" i="39"/>
  <c r="S31" i="39"/>
  <c r="T31" i="39" s="1"/>
  <c r="S8" i="39"/>
  <c r="T8" i="39" s="1"/>
  <c r="S14" i="39"/>
  <c r="S45" i="39"/>
  <c r="S19" i="39"/>
  <c r="S49" i="39"/>
  <c r="T49" i="39" s="1"/>
  <c r="S57" i="39"/>
  <c r="S28" i="39"/>
  <c r="G33" i="39"/>
  <c r="S36" i="39"/>
  <c r="S39" i="39"/>
  <c r="S35" i="39"/>
  <c r="R16" i="39" a="1"/>
  <c r="R16" i="39" s="1"/>
  <c r="V16" i="39" s="1"/>
  <c r="R47" i="39" a="1"/>
  <c r="R47" i="39" s="1"/>
  <c r="V47" i="39" s="1"/>
  <c r="G59" i="39"/>
  <c r="H59" i="39" s="1"/>
  <c r="G42" i="39"/>
  <c r="H42" i="39" s="1"/>
  <c r="G7" i="39"/>
  <c r="H7" i="39" s="1"/>
  <c r="G9" i="39"/>
  <c r="H9" i="39" s="1"/>
  <c r="F6" i="39" a="1"/>
  <c r="F6" i="39" s="1"/>
  <c r="J6" i="39" s="1"/>
  <c r="F42" i="39" a="1"/>
  <c r="F42" i="39" s="1"/>
  <c r="J42" i="39" s="1"/>
  <c r="F47" i="39" a="1"/>
  <c r="F47" i="39" s="1"/>
  <c r="J47" i="39" s="1"/>
  <c r="F49" i="39" a="1"/>
  <c r="F49" i="39" s="1"/>
  <c r="J49" i="39" s="1"/>
  <c r="F2" i="39" a="1"/>
  <c r="F2" i="39" s="1"/>
  <c r="F16" i="39" a="1"/>
  <c r="F16" i="39" s="1"/>
  <c r="J16" i="39" s="1"/>
  <c r="G49" i="39"/>
  <c r="H49" i="39" s="1"/>
  <c r="G35" i="39"/>
  <c r="H35" i="39" s="1"/>
  <c r="G21" i="39"/>
  <c r="H21" i="39" s="1"/>
  <c r="G27" i="39"/>
  <c r="H27" i="39" s="1"/>
  <c r="G10" i="39"/>
  <c r="H10" i="39" s="1"/>
  <c r="G38" i="39"/>
  <c r="H38" i="39" s="1"/>
  <c r="G20" i="39"/>
  <c r="H20" i="39" s="1"/>
  <c r="G43" i="39"/>
  <c r="H43" i="39" s="1"/>
  <c r="G36" i="39"/>
  <c r="H36" i="39" s="1"/>
  <c r="G53" i="39"/>
  <c r="H53" i="39" s="1"/>
  <c r="G28" i="39"/>
  <c r="H28" i="39" s="1"/>
  <c r="G54" i="39"/>
  <c r="H54" i="39" s="1"/>
  <c r="G30" i="39"/>
  <c r="H30" i="39" s="1"/>
  <c r="G46" i="39"/>
  <c r="H46" i="39" s="1"/>
  <c r="G23" i="39"/>
  <c r="H23" i="39" s="1"/>
  <c r="G25" i="39"/>
  <c r="H25" i="39" s="1"/>
  <c r="G56" i="39"/>
  <c r="H56" i="39" s="1"/>
  <c r="G58" i="39"/>
  <c r="H58" i="39" s="1"/>
  <c r="G14" i="39"/>
  <c r="H14" i="39" s="1"/>
  <c r="G8" i="39"/>
  <c r="H8" i="39" s="1"/>
  <c r="G3" i="39"/>
  <c r="H3" i="39" s="1"/>
  <c r="G57" i="39"/>
  <c r="H57" i="39" s="1"/>
  <c r="G50" i="39"/>
  <c r="H50" i="39" s="1"/>
  <c r="G15" i="39"/>
  <c r="H15" i="39" s="1"/>
  <c r="G5" i="39"/>
  <c r="H5" i="39" s="1"/>
  <c r="G41" i="39"/>
  <c r="H41" i="39" s="1"/>
  <c r="G22" i="39"/>
  <c r="H22" i="39" s="1"/>
  <c r="G26" i="39"/>
  <c r="H26" i="39" s="1"/>
  <c r="G6" i="39"/>
  <c r="H6" i="39" s="1"/>
  <c r="G45" i="39"/>
  <c r="H45" i="39" s="1"/>
  <c r="G55" i="39"/>
  <c r="H55" i="39" s="1"/>
  <c r="G39" i="39"/>
  <c r="H39" i="39" s="1"/>
  <c r="G12" i="39"/>
  <c r="H12" i="39" s="1"/>
  <c r="G19" i="39"/>
  <c r="H19" i="39" s="1"/>
  <c r="G34" i="39"/>
  <c r="H34" i="39" s="1"/>
  <c r="G44" i="39"/>
  <c r="H44" i="39" s="1"/>
  <c r="Y7" i="36" l="1"/>
  <c r="Y2" i="36"/>
  <c r="Y6" i="36"/>
  <c r="Y4" i="36"/>
  <c r="Y5" i="36"/>
  <c r="Y11" i="36"/>
  <c r="Y12" i="36"/>
  <c r="Y13" i="36"/>
  <c r="Y9" i="36"/>
  <c r="Y10" i="36"/>
  <c r="T18" i="39"/>
  <c r="T15" i="39"/>
  <c r="U90" i="39"/>
  <c r="U43" i="39"/>
  <c r="U22" i="39"/>
  <c r="U118" i="39"/>
  <c r="U30" i="39"/>
  <c r="U6" i="39"/>
  <c r="U71" i="39"/>
  <c r="T71" i="39"/>
  <c r="U78" i="39"/>
  <c r="T78" i="39"/>
  <c r="U114" i="39"/>
  <c r="T114" i="39"/>
  <c r="U95" i="39"/>
  <c r="T95" i="39"/>
  <c r="U92" i="39"/>
  <c r="T92" i="39"/>
  <c r="U46" i="39"/>
  <c r="T46" i="39"/>
  <c r="U91" i="39"/>
  <c r="T91" i="39"/>
  <c r="U84" i="39"/>
  <c r="T84" i="39"/>
  <c r="U139" i="39"/>
  <c r="T139" i="39"/>
  <c r="U64" i="39"/>
  <c r="T64" i="39"/>
  <c r="U107" i="39"/>
  <c r="T107" i="39"/>
  <c r="U82" i="39"/>
  <c r="T82" i="39"/>
  <c r="U96" i="39"/>
  <c r="T96" i="39"/>
  <c r="U74" i="39"/>
  <c r="T74" i="39"/>
  <c r="U35" i="39"/>
  <c r="T35" i="39"/>
  <c r="U39" i="39"/>
  <c r="T39" i="39"/>
  <c r="U131" i="39"/>
  <c r="T131" i="39"/>
  <c r="U7" i="39"/>
  <c r="T7" i="39"/>
  <c r="U123" i="39"/>
  <c r="T123" i="39"/>
  <c r="U62" i="39"/>
  <c r="T62" i="39"/>
  <c r="U83" i="39"/>
  <c r="T83" i="39"/>
  <c r="U12" i="39"/>
  <c r="T12" i="39"/>
  <c r="U69" i="39"/>
  <c r="T69" i="39"/>
  <c r="U115" i="39"/>
  <c r="T115" i="39"/>
  <c r="U119" i="39"/>
  <c r="T119" i="39"/>
  <c r="U70" i="39"/>
  <c r="T70" i="39"/>
  <c r="U126" i="39"/>
  <c r="T126" i="39"/>
  <c r="U134" i="39"/>
  <c r="T134" i="39"/>
  <c r="U75" i="39"/>
  <c r="T75" i="39"/>
  <c r="U136" i="39"/>
  <c r="T136" i="39"/>
  <c r="U98" i="39"/>
  <c r="T98" i="39"/>
  <c r="U26" i="39"/>
  <c r="T26" i="39"/>
  <c r="U93" i="39"/>
  <c r="T93" i="39"/>
  <c r="U105" i="39"/>
  <c r="T105" i="39"/>
  <c r="U129" i="39"/>
  <c r="T129" i="39"/>
  <c r="U72" i="39"/>
  <c r="T72" i="39"/>
  <c r="U50" i="39"/>
  <c r="T50" i="39"/>
  <c r="U28" i="39"/>
  <c r="T28" i="39"/>
  <c r="U52" i="39"/>
  <c r="T52" i="39"/>
  <c r="U57" i="39"/>
  <c r="T57" i="39"/>
  <c r="U55" i="39"/>
  <c r="T55" i="39"/>
  <c r="U17" i="39"/>
  <c r="T17" i="39"/>
  <c r="U76" i="39"/>
  <c r="T76" i="39"/>
  <c r="U44" i="39"/>
  <c r="T44" i="39"/>
  <c r="U88" i="39"/>
  <c r="T88" i="39"/>
  <c r="U140" i="39"/>
  <c r="T140" i="39"/>
  <c r="U48" i="39"/>
  <c r="T48" i="39"/>
  <c r="U29" i="39"/>
  <c r="T29" i="39"/>
  <c r="U110" i="39"/>
  <c r="T110" i="39"/>
  <c r="U102" i="39"/>
  <c r="T102" i="39"/>
  <c r="U54" i="39"/>
  <c r="T54" i="39"/>
  <c r="U112" i="39"/>
  <c r="T112" i="39"/>
  <c r="U53" i="39"/>
  <c r="T53" i="39"/>
  <c r="U125" i="39"/>
  <c r="T125" i="39"/>
  <c r="U128" i="39"/>
  <c r="T128" i="39"/>
  <c r="U86" i="39"/>
  <c r="T86" i="39"/>
  <c r="U32" i="39"/>
  <c r="T32" i="39"/>
  <c r="U116" i="39"/>
  <c r="T116" i="39"/>
  <c r="U33" i="39"/>
  <c r="T33" i="39"/>
  <c r="U10" i="39"/>
  <c r="T10" i="39"/>
  <c r="U42" i="39"/>
  <c r="T42" i="39"/>
  <c r="U89" i="39"/>
  <c r="T89" i="39"/>
  <c r="U65" i="39"/>
  <c r="T65" i="39"/>
  <c r="U19" i="39"/>
  <c r="T19" i="39"/>
  <c r="U41" i="39"/>
  <c r="T41" i="39"/>
  <c r="U23" i="39"/>
  <c r="T23" i="39"/>
  <c r="U130" i="39"/>
  <c r="T130" i="39"/>
  <c r="U127" i="39"/>
  <c r="T127" i="39"/>
  <c r="U68" i="39"/>
  <c r="T68" i="39"/>
  <c r="U87" i="39"/>
  <c r="T87" i="39"/>
  <c r="U47" i="39"/>
  <c r="T47" i="39"/>
  <c r="U5" i="39"/>
  <c r="T5" i="39"/>
  <c r="U138" i="39"/>
  <c r="T138" i="39"/>
  <c r="U36" i="39"/>
  <c r="T36" i="39"/>
  <c r="U94" i="39"/>
  <c r="T94" i="39"/>
  <c r="U45" i="39"/>
  <c r="T45" i="39"/>
  <c r="U20" i="39"/>
  <c r="T20" i="39"/>
  <c r="U13" i="39"/>
  <c r="T13" i="39"/>
  <c r="U99" i="39"/>
  <c r="T99" i="39"/>
  <c r="U141" i="39"/>
  <c r="T141" i="39"/>
  <c r="U81" i="39"/>
  <c r="T81" i="39"/>
  <c r="U101" i="39"/>
  <c r="T101" i="39"/>
  <c r="U3" i="39"/>
  <c r="T3" i="39"/>
  <c r="U16" i="39"/>
  <c r="T16" i="39"/>
  <c r="U37" i="39"/>
  <c r="T37" i="39"/>
  <c r="U56" i="39"/>
  <c r="T56" i="39"/>
  <c r="U133" i="39"/>
  <c r="T133" i="39"/>
  <c r="U14" i="39"/>
  <c r="T14" i="39"/>
  <c r="U34" i="39"/>
  <c r="T34" i="39"/>
  <c r="U11" i="39"/>
  <c r="T11" i="39"/>
  <c r="U67" i="39"/>
  <c r="T67" i="39"/>
  <c r="U117" i="39"/>
  <c r="T117" i="39"/>
  <c r="U113" i="39"/>
  <c r="T113" i="39"/>
  <c r="U61" i="39"/>
  <c r="T61" i="39"/>
  <c r="U109" i="39"/>
  <c r="T109" i="39"/>
  <c r="U66" i="39"/>
  <c r="T66" i="39"/>
  <c r="U132" i="39"/>
  <c r="T132" i="39"/>
  <c r="U21" i="39"/>
  <c r="T21" i="39"/>
  <c r="U2" i="39"/>
  <c r="H72" i="39"/>
  <c r="H33" i="39"/>
  <c r="H113" i="39"/>
  <c r="I35" i="39"/>
  <c r="I39" i="39"/>
  <c r="I55" i="39"/>
  <c r="I14" i="39"/>
  <c r="I20" i="39"/>
  <c r="I126" i="39"/>
  <c r="I52" i="39"/>
  <c r="I48" i="39"/>
  <c r="I132" i="39"/>
  <c r="I60" i="39"/>
  <c r="I71" i="39"/>
  <c r="I114" i="39"/>
  <c r="I143" i="39"/>
  <c r="I43" i="39"/>
  <c r="I45" i="39"/>
  <c r="I58" i="39"/>
  <c r="I38" i="39"/>
  <c r="I9" i="39"/>
  <c r="I85" i="39"/>
  <c r="I133" i="39"/>
  <c r="I154" i="39"/>
  <c r="I40" i="39"/>
  <c r="I111" i="39"/>
  <c r="I97" i="39"/>
  <c r="I81" i="39"/>
  <c r="I137" i="39"/>
  <c r="I41" i="39"/>
  <c r="I36" i="39"/>
  <c r="I83" i="39"/>
  <c r="I66" i="39"/>
  <c r="I107" i="39"/>
  <c r="I77" i="39"/>
  <c r="I156" i="39"/>
  <c r="I37" i="39"/>
  <c r="I144" i="39"/>
  <c r="I4" i="39"/>
  <c r="I96" i="39"/>
  <c r="I32" i="39"/>
  <c r="I24" i="39"/>
  <c r="I6" i="39"/>
  <c r="I56" i="39"/>
  <c r="I10" i="39"/>
  <c r="I7" i="39"/>
  <c r="I25" i="39"/>
  <c r="I42" i="39"/>
  <c r="I69" i="39"/>
  <c r="I70" i="39"/>
  <c r="I105" i="39"/>
  <c r="I89" i="39"/>
  <c r="I138" i="39"/>
  <c r="I92" i="39"/>
  <c r="I46" i="39"/>
  <c r="I26" i="39"/>
  <c r="I27" i="39"/>
  <c r="I22" i="39"/>
  <c r="I23" i="39"/>
  <c r="I21" i="39"/>
  <c r="I59" i="39"/>
  <c r="I61" i="39"/>
  <c r="I142" i="39"/>
  <c r="I146" i="39"/>
  <c r="I79" i="39"/>
  <c r="I128" i="39"/>
  <c r="I157" i="39"/>
  <c r="I11" i="39"/>
  <c r="I136" i="39"/>
  <c r="I106" i="39"/>
  <c r="I65" i="39"/>
  <c r="I64" i="39"/>
  <c r="I13" i="39"/>
  <c r="I88" i="39"/>
  <c r="I121" i="39"/>
  <c r="I155" i="39"/>
  <c r="I100" i="39"/>
  <c r="I116" i="39"/>
  <c r="I84" i="39"/>
  <c r="I80" i="39"/>
  <c r="I119" i="39"/>
  <c r="I140" i="39"/>
  <c r="I73" i="39"/>
  <c r="I117" i="39"/>
  <c r="I67" i="39"/>
  <c r="I131" i="39"/>
  <c r="I31" i="39"/>
  <c r="I109" i="39"/>
  <c r="I30" i="39"/>
  <c r="I78" i="39"/>
  <c r="I44" i="39"/>
  <c r="I34" i="39"/>
  <c r="I50" i="39"/>
  <c r="I28" i="39"/>
  <c r="I51" i="39"/>
  <c r="I76" i="39"/>
  <c r="I90" i="39"/>
  <c r="I103" i="39"/>
  <c r="I139" i="39"/>
  <c r="I93" i="39"/>
  <c r="I108" i="39"/>
  <c r="I123" i="39"/>
  <c r="I91" i="39"/>
  <c r="I104" i="39"/>
  <c r="I82" i="39"/>
  <c r="I5" i="39"/>
  <c r="I49" i="39"/>
  <c r="I130" i="39"/>
  <c r="I74" i="39"/>
  <c r="I94" i="39"/>
  <c r="I15" i="39"/>
  <c r="I54" i="39"/>
  <c r="I19" i="39"/>
  <c r="I57" i="39"/>
  <c r="I53" i="39"/>
  <c r="I63" i="39"/>
  <c r="I75" i="39"/>
  <c r="I149" i="39"/>
  <c r="I115" i="39"/>
  <c r="I152" i="39"/>
  <c r="I134" i="39"/>
  <c r="I141" i="39"/>
  <c r="I98" i="39"/>
  <c r="I3" i="39"/>
  <c r="I112" i="39"/>
  <c r="I110" i="39"/>
  <c r="I86" i="39"/>
  <c r="I129" i="39"/>
  <c r="I125" i="39"/>
  <c r="I102" i="39"/>
  <c r="I127" i="39"/>
  <c r="I16" i="39"/>
  <c r="I47" i="39"/>
  <c r="I68" i="39"/>
  <c r="I29" i="39"/>
  <c r="I135" i="39"/>
  <c r="I124" i="39"/>
  <c r="I120" i="39"/>
  <c r="I145" i="39"/>
  <c r="I12" i="39"/>
  <c r="I99" i="39"/>
  <c r="I95" i="39"/>
  <c r="I101" i="39"/>
  <c r="I87" i="39"/>
  <c r="I118" i="39"/>
  <c r="I17" i="39"/>
  <c r="I2" i="39"/>
  <c r="R7" i="36"/>
  <c r="R8" i="36"/>
  <c r="R5" i="36"/>
  <c r="R6" i="36"/>
  <c r="R4" i="36"/>
  <c r="J2" i="39"/>
  <c r="P8" i="36"/>
  <c r="R12" i="36"/>
  <c r="Q9" i="36"/>
  <c r="Q13" i="36"/>
  <c r="R9" i="36"/>
  <c r="R13" i="36"/>
  <c r="P13" i="36"/>
  <c r="P10" i="36"/>
  <c r="P3" i="36"/>
  <c r="Q10" i="36"/>
  <c r="P4" i="36"/>
  <c r="R10" i="36"/>
  <c r="P5" i="36"/>
  <c r="P11" i="36"/>
  <c r="P6" i="36"/>
  <c r="Q11" i="36"/>
  <c r="P7" i="36"/>
  <c r="R11" i="36"/>
  <c r="P2" i="36"/>
  <c r="P12" i="36"/>
  <c r="Q12" i="36"/>
  <c r="P9" i="36"/>
  <c r="R2" i="36"/>
  <c r="R3" i="36"/>
  <c r="U120" i="39"/>
  <c r="U124" i="39"/>
  <c r="U63" i="39"/>
  <c r="Y8" i="36"/>
  <c r="U15" i="39"/>
  <c r="Y3" i="36"/>
  <c r="U49" i="39"/>
  <c r="U31" i="39"/>
  <c r="U4" i="39"/>
  <c r="U18" i="39"/>
  <c r="U106" i="39"/>
  <c r="U8" i="39"/>
  <c r="U40" i="39"/>
  <c r="I18" i="39"/>
  <c r="U121" i="39"/>
  <c r="U24" i="39"/>
  <c r="U122" i="39"/>
  <c r="U38" i="39"/>
  <c r="I113" i="39"/>
  <c r="U60" i="39"/>
  <c r="U58" i="39"/>
  <c r="U73" i="39"/>
  <c r="U103" i="39"/>
  <c r="U9" i="39"/>
  <c r="U25" i="39"/>
  <c r="U80" i="39"/>
  <c r="U51" i="39"/>
  <c r="I8" i="39"/>
  <c r="U97" i="39"/>
  <c r="I33" i="39"/>
  <c r="I72" i="39"/>
  <c r="I62" i="39"/>
  <c r="I122" i="39"/>
  <c r="B4" i="40"/>
  <c r="E5" i="40"/>
  <c r="B6" i="40"/>
  <c r="C5" i="40"/>
  <c r="E7" i="40"/>
  <c r="D5" i="40"/>
  <c r="E6" i="40"/>
  <c r="B5" i="40"/>
  <c r="C7" i="40"/>
  <c r="C6" i="40"/>
  <c r="D7" i="40"/>
  <c r="B7" i="40"/>
  <c r="D6" i="40"/>
  <c r="A2" i="40"/>
  <c r="C4" i="40"/>
  <c r="E2" i="40"/>
  <c r="A7" i="40"/>
  <c r="A6" i="40"/>
  <c r="F7" i="40"/>
  <c r="G7" i="40" s="1"/>
  <c r="A5" i="40"/>
  <c r="F6" i="40"/>
  <c r="F5" i="40"/>
  <c r="F3" i="40"/>
  <c r="E4" i="40"/>
  <c r="C3" i="40"/>
  <c r="F4" i="40"/>
  <c r="D3" i="40"/>
  <c r="D4" i="40"/>
  <c r="B3" i="40"/>
  <c r="C2" i="40"/>
  <c r="A3" i="40"/>
  <c r="D2" i="40"/>
  <c r="E3" i="40"/>
  <c r="F2" i="40"/>
  <c r="B2" i="40"/>
  <c r="A4" i="40"/>
  <c r="Q5" i="36" l="1"/>
  <c r="Q6" i="36"/>
  <c r="Q3" i="36"/>
  <c r="Q4" i="36"/>
  <c r="X9" i="36"/>
  <c r="Q8" i="36"/>
  <c r="Q2" i="36"/>
  <c r="I28" i="36" s="1"/>
  <c r="X10" i="36"/>
  <c r="Q7" i="36"/>
  <c r="X7" i="36"/>
  <c r="X11" i="36"/>
  <c r="X12" i="36"/>
  <c r="X4" i="36"/>
  <c r="X13" i="36"/>
  <c r="X3" i="36"/>
  <c r="X8" i="36"/>
  <c r="X6" i="36"/>
  <c r="X5" i="36"/>
  <c r="X2" i="36"/>
  <c r="O28" i="36" s="1"/>
  <c r="G6" i="40"/>
  <c r="G4" i="40"/>
  <c r="G3" i="40"/>
  <c r="J3" i="36"/>
  <c r="G3" i="36"/>
  <c r="G2" i="40"/>
  <c r="G5" i="40"/>
  <c r="D28" i="36" l="1"/>
  <c r="J28" i="36"/>
  <c r="Y28" i="36"/>
  <c r="M28" i="36"/>
  <c r="B28" i="36"/>
  <c r="R28" i="36"/>
  <c r="P28" i="36"/>
  <c r="E28" i="36"/>
  <c r="K28" i="36"/>
  <c r="X28" i="36"/>
  <c r="L28" i="36"/>
  <c r="C28" i="36"/>
  <c r="Q28" i="36"/>
  <c r="T28" i="36"/>
  <c r="S28" i="36"/>
  <c r="V28" i="36"/>
  <c r="F28" i="36"/>
  <c r="U28" i="36"/>
  <c r="G28" i="36"/>
  <c r="H28" i="36"/>
  <c r="W28" i="36"/>
  <c r="Z28" i="36"/>
  <c r="K3" i="36"/>
  <c r="H3" i="36"/>
  <c r="H6" i="1" l="1"/>
  <c r="H37" i="1"/>
  <c r="H2" i="1" l="1"/>
  <c r="H49" i="1"/>
  <c r="H14" i="1" l="1"/>
  <c r="H3" i="1"/>
  <c r="H42" i="1"/>
  <c r="H54" i="1"/>
  <c r="H131" i="1"/>
  <c r="H80" i="1"/>
  <c r="H134" i="1" l="1"/>
  <c r="H116" i="1"/>
  <c r="H112" i="1"/>
  <c r="H141" i="1"/>
  <c r="H22" i="1"/>
  <c r="H19" i="1"/>
  <c r="H156" i="1"/>
  <c r="H127" i="1"/>
  <c r="H115" i="1" l="1"/>
  <c r="H21" i="1"/>
  <c r="H38" i="1"/>
  <c r="H155" i="1"/>
  <c r="H105" i="1"/>
  <c r="H140" i="1"/>
  <c r="H9" i="1"/>
  <c r="H67" i="1"/>
  <c r="H126" i="1"/>
  <c r="H111" i="1"/>
  <c r="H23" i="1" l="1"/>
  <c r="H20" i="1"/>
  <c r="H106" i="1"/>
  <c r="H71" i="1"/>
  <c r="H136" i="1"/>
  <c r="H129" i="1"/>
  <c r="H157" i="1" l="1"/>
  <c r="H97" i="1"/>
  <c r="H68" i="1"/>
  <c r="H41" i="1"/>
  <c r="H117" i="1"/>
  <c r="H47" i="1" l="1"/>
  <c r="H145" i="1"/>
  <c r="H11" i="1"/>
  <c r="H99" i="1"/>
  <c r="H119" i="1"/>
  <c r="H39" i="1"/>
  <c r="H101" i="1"/>
  <c r="H81" i="1"/>
  <c r="H64" i="1"/>
  <c r="H31" i="1"/>
  <c r="H43" i="1"/>
  <c r="H137" i="1"/>
  <c r="H128" i="1"/>
  <c r="H133" i="1"/>
  <c r="H76" i="1"/>
  <c r="H48" i="1"/>
  <c r="H90" i="1"/>
  <c r="H55" i="1"/>
  <c r="H69" i="1" l="1"/>
  <c r="G69" i="1" s="1"/>
  <c r="H16" i="1"/>
  <c r="G16" i="1" s="1"/>
  <c r="H58" i="1"/>
  <c r="G58" i="1" s="1"/>
  <c r="H10" i="1"/>
  <c r="G10" i="1" s="1"/>
  <c r="H61" i="1" l="1"/>
  <c r="G61" i="1" s="1"/>
  <c r="H17" i="1"/>
  <c r="G17" i="1" s="1"/>
  <c r="H63" i="1"/>
  <c r="G63" i="1" s="1"/>
  <c r="H78" i="1"/>
  <c r="G78" i="1" s="1"/>
  <c r="H54" i="48" l="1"/>
  <c r="G54" i="48" s="1"/>
  <c r="H27" i="48"/>
  <c r="G27" i="48" s="1"/>
  <c r="H107" i="48"/>
  <c r="G107" i="48" s="1"/>
  <c r="H15" i="48"/>
  <c r="H30" i="48"/>
  <c r="G30" i="48" s="1"/>
  <c r="H120" i="48"/>
  <c r="G120" i="48" s="1"/>
  <c r="H41" i="48"/>
  <c r="G41" i="48" s="1"/>
  <c r="H59" i="48"/>
  <c r="G59" i="48" s="1"/>
  <c r="H18" i="48"/>
  <c r="H118" i="48"/>
  <c r="G118" i="48" s="1"/>
  <c r="H77" i="48"/>
  <c r="G77" i="48" s="1"/>
  <c r="H97" i="48"/>
  <c r="G97" i="48" s="1"/>
  <c r="H124" i="48"/>
  <c r="G124" i="48" s="1"/>
  <c r="H103" i="48"/>
  <c r="G103" i="48" s="1"/>
  <c r="H22" i="48"/>
  <c r="G22" i="48" s="1"/>
  <c r="H78" i="48"/>
  <c r="H24" i="48"/>
  <c r="G24" i="48" s="1"/>
  <c r="H111" i="48"/>
  <c r="G111" i="48" s="1"/>
  <c r="H4" i="48"/>
  <c r="G4" i="48" s="1"/>
  <c r="H121" i="48"/>
  <c r="G121" i="48" s="1"/>
  <c r="H43" i="48"/>
  <c r="G43" i="48" s="1"/>
  <c r="H40" i="48"/>
  <c r="G40" i="48" s="1"/>
  <c r="H8" i="48"/>
  <c r="G8" i="48" s="1"/>
  <c r="H85" i="48"/>
  <c r="G85" i="48" s="1"/>
  <c r="H106" i="48"/>
  <c r="G106" i="48" s="1"/>
  <c r="H63" i="48"/>
  <c r="G63" i="48" s="1"/>
  <c r="H104" i="48"/>
  <c r="G104" i="48" s="1"/>
  <c r="H122" i="48"/>
  <c r="G122" i="48" s="1"/>
  <c r="H65" i="48"/>
  <c r="G65" i="48" s="1"/>
  <c r="H81" i="48"/>
  <c r="G81" i="48" s="1"/>
  <c r="H2" i="48"/>
  <c r="G2" i="48" s="1"/>
  <c r="H31" i="48"/>
  <c r="G31" i="48" s="1"/>
  <c r="H90" i="48"/>
  <c r="G90" i="48" s="1"/>
  <c r="H36" i="48"/>
  <c r="G36" i="48" s="1"/>
  <c r="H79" i="48"/>
  <c r="G79" i="48" s="1"/>
  <c r="H19" i="48"/>
  <c r="G19" i="48" s="1"/>
  <c r="H13" i="48"/>
  <c r="G13" i="48" s="1"/>
  <c r="H108" i="48"/>
  <c r="G108" i="48" s="1"/>
  <c r="H113" i="48"/>
  <c r="G113" i="48" s="1"/>
  <c r="H49" i="48"/>
  <c r="G49" i="48" s="1"/>
  <c r="H6" i="48"/>
  <c r="G6" i="48" s="1"/>
  <c r="H5" i="40" l="1"/>
  <c r="G78" i="48"/>
  <c r="H7" i="40"/>
  <c r="G18" i="48"/>
  <c r="H6" i="40"/>
  <c r="G15" i="48"/>
  <c r="E3" i="36" l="1"/>
  <c r="H8" i="1"/>
  <c r="G8" i="1" s="1"/>
  <c r="H18" i="1"/>
  <c r="G18" i="1" s="1"/>
  <c r="H122" i="1"/>
  <c r="G122" i="1" s="1"/>
  <c r="H33" i="1"/>
  <c r="H113" i="1"/>
  <c r="H72" i="1"/>
  <c r="H62" i="1"/>
  <c r="G62" i="1" s="1"/>
  <c r="H2" i="40" l="1"/>
  <c r="G113" i="1"/>
  <c r="H3" i="40"/>
  <c r="G72" i="1"/>
  <c r="H4" i="40"/>
  <c r="G33" i="1"/>
  <c r="B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<sst xmlns="http://schemas.openxmlformats.org/spreadsheetml/2006/main" count="14682" uniqueCount="2516">
  <si>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</si>
  <si>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</si>
  <si>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</si>
  <si>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</si>
  <si>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</si>
  <si>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</si>
  <si>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</si>
  <si>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</si>
  <si>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</si>
  <si>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</si>
  <si>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</si>
  <si>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</si>
  <si>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</si>
  <si>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</si>
  <si>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</si>
  <si>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</si>
  <si>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</si>
  <si>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</si>
  <si>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</si>
  <si>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</si>
  <si>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</si>
  <si>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</si>
  <si>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</si>
  <si>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</si>
  <si>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</si>
  <si>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</si>
  <si>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</si>
  <si>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</si>
  <si>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</si>
  <si>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</si>
  <si>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</si>
  <si>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</si>
  <si>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</si>
  <si>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</si>
  <si>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</si>
  <si>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</si>
  <si>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</si>
  <si>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</si>
  <si>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</si>
  <si>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</si>
  <si>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</si>
  <si>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</si>
  <si>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</si>
  <si>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</si>
  <si>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</si>
  <si>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</si>
  <si>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</si>
  <si>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</si>
  <si>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</si>
  <si>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</si>
  <si>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</si>
  <si>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</si>
  <si>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</si>
  <si>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</si>
  <si>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</si>
  <si>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</si>
  <si>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</si>
  <si>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</si>
  <si>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</si>
  <si>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</si>
  <si>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</si>
  <si>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</si>
  <si>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</si>
  <si>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</si>
  <si>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</si>
  <si>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</si>
  <si>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</si>
  <si>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</si>
  <si>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</si>
  <si>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</si>
  <si>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</si>
  <si>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</si>
  <si>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</si>
  <si>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</si>
  <si>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</si>
  <si>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</si>
  <si>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</si>
  <si>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</si>
  <si>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</si>
  <si>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</si>
  <si>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</si>
  <si>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</si>
  <si>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</si>
  <si>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</si>
  <si>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</si>
  <si>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</si>
  <si>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</si>
  <si>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</si>
  <si>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</si>
  <si>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</si>
  <si>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</si>
  <si>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</si>
  <si>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</si>
  <si>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</si>
  <si>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</si>
  <si>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</si>
  <si>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</si>
  <si>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</si>
  <si>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</si>
  <si>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</si>
  <si>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</si>
  <si>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</si>
  <si>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</si>
  <si>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</si>
  <si>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</si>
  <si>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</si>
  <si>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</si>
  <si>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</si>
  <si>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</si>
  <si>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</si>
  <si>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</si>
  <si>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</si>
  <si>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</si>
  <si>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</si>
  <si>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</si>
  <si>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</si>
  <si>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</si>
  <si>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</si>
  <si>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</si>
  <si>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</si>
  <si>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</si>
  <si>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</si>
  <si>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</si>
  <si>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</si>
  <si>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</si>
  <si>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</si>
  <si>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</si>
  <si>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</si>
  <si>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</si>
  <si>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</si>
  <si>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</si>
  <si>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</si>
  <si>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</si>
  <si>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</si>
  <si>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</si>
  <si>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</si>
  <si>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</si>
  <si>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</si>
  <si>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</si>
  <si>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</si>
  <si>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</si>
  <si>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</si>
  <si>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</si>
  <si>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</si>
  <si>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</si>
  <si>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</si>
  <si>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</si>
  <si>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</si>
  <si>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</si>
  <si>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</si>
  <si>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</si>
  <si>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</si>
  <si>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</si>
  <si>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</si>
  <si>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</si>
  <si>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</si>
  <si>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</si>
  <si>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</si>
  <si>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</si>
  <si>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</si>
  <si>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</si>
  <si>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</si>
  <si>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</si>
  <si>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</si>
  <si>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</si>
  <si>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</si>
  <si>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</si>
  <si>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</si>
  <si>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</si>
  <si>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</si>
  <si>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</si>
  <si>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</si>
  <si>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</si>
  <si>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</si>
  <si>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</si>
  <si>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</si>
  <si>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</si>
  <si>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</si>
  <si>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</si>
  <si>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</si>
  <si>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</si>
  <si>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</si>
  <si>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</si>
  <si>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</si>
  <si>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</si>
  <si>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</si>
  <si>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</si>
  <si>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</si>
  <si>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</si>
  <si>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</si>
  <si>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</si>
  <si>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</si>
  <si>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</si>
  <si>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</si>
  <si>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</si>
  <si>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</si>
  <si>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</si>
  <si>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</si>
  <si>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</si>
  <si>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</si>
  <si>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</si>
  <si>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</si>
  <si>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</si>
  <si>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</si>
  <si>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</si>
  <si>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</si>
  <si>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</si>
  <si>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</si>
  <si>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</si>
  <si>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</si>
  <si>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</si>
  <si>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</si>
  <si>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</si>
  <si>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</si>
  <si>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</si>
  <si>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</si>
  <si>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</si>
  <si>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</si>
  <si>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</si>
  <si>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</si>
  <si>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</si>
  <si>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</si>
  <si>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</si>
  <si>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</si>
  <si>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</si>
  <si>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</si>
  <si>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</si>
  <si>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</si>
  <si>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</si>
  <si>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</si>
  <si>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</si>
  <si>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</si>
  <si>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</si>
  <si>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</si>
  <si>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</si>
  <si>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</si>
  <si>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</si>
  <si>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</si>
  <si>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</si>
  <si>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</si>
  <si>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</si>
  <si>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</si>
  <si>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</si>
  <si>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Adam Hadwin</t>
  </si>
  <si>
    <t>0.39%</t>
  </si>
  <si>
    <t>Adam Schenk</t>
  </si>
  <si>
    <t>0.18%</t>
  </si>
  <si>
    <t>Adam Svensson</t>
  </si>
  <si>
    <t>0.22%</t>
  </si>
  <si>
    <t>Akshay Bhatia</t>
  </si>
  <si>
    <t>Alex Smalley</t>
  </si>
  <si>
    <t>0.26%</t>
  </si>
  <si>
    <t>Andrew Novak</t>
  </si>
  <si>
    <t>0.68%</t>
  </si>
  <si>
    <t>Andrew Putnam</t>
  </si>
  <si>
    <t>0.54%</t>
  </si>
  <si>
    <t>Austin Eckroat</t>
  </si>
  <si>
    <t>0.71%</t>
  </si>
  <si>
    <t>Beau Hossler</t>
  </si>
  <si>
    <t>0.63%</t>
  </si>
  <si>
    <t>Ben Griffin</t>
  </si>
  <si>
    <t>0.55%</t>
  </si>
  <si>
    <t>Ben Kohles</t>
  </si>
  <si>
    <t>0.11%</t>
  </si>
  <si>
    <t>Ben Martin</t>
  </si>
  <si>
    <t>Ben Silverman</t>
  </si>
  <si>
    <t>0.17%</t>
  </si>
  <si>
    <t>Billy Horschel</t>
  </si>
  <si>
    <t>1.28%</t>
  </si>
  <si>
    <t>Brandt Snedeker</t>
  </si>
  <si>
    <t>0.05%</t>
  </si>
  <si>
    <t>Brendon Todd</t>
  </si>
  <si>
    <t>0.04%</t>
  </si>
  <si>
    <t>Brian Harman</t>
  </si>
  <si>
    <t>0.72%</t>
  </si>
  <si>
    <t>Brice Garnett</t>
  </si>
  <si>
    <t>0.13%</t>
  </si>
  <si>
    <t>Bud Cauley</t>
  </si>
  <si>
    <t>0.23%</t>
  </si>
  <si>
    <t>Byeong Hun An</t>
  </si>
  <si>
    <t>1.17%</t>
  </si>
  <si>
    <t>C.T. Pan</t>
  </si>
  <si>
    <t>Cameron Young</t>
  </si>
  <si>
    <t>0.58%</t>
  </si>
  <si>
    <t>Camilo Villegas</t>
  </si>
  <si>
    <t>0.02%</t>
  </si>
  <si>
    <t>Carson Young</t>
  </si>
  <si>
    <t>Chad Ramey</t>
  </si>
  <si>
    <t>0.14%</t>
  </si>
  <si>
    <t>Chan Kim</t>
  </si>
  <si>
    <t>0.27%</t>
  </si>
  <si>
    <t>Chandler Phillips</t>
  </si>
  <si>
    <t>Charley Hoffman</t>
  </si>
  <si>
    <t>0.61%</t>
  </si>
  <si>
    <t>Chez Reavie</t>
  </si>
  <si>
    <t>Chris Gotterup</t>
  </si>
  <si>
    <t>0.21%</t>
  </si>
  <si>
    <t>Chris Kirk</t>
  </si>
  <si>
    <t>0.52%</t>
  </si>
  <si>
    <t>Christiaan Bezuidenhout</t>
  </si>
  <si>
    <t>Corey Conners</t>
  </si>
  <si>
    <t>1.68%</t>
  </si>
  <si>
    <t>Daniel Berger</t>
  </si>
  <si>
    <t>0.32%</t>
  </si>
  <si>
    <t>David Lipsky</t>
  </si>
  <si>
    <t>David Skinns</t>
  </si>
  <si>
    <t>Davis Riley</t>
  </si>
  <si>
    <t>Davis Thompson</t>
  </si>
  <si>
    <t>Denny McCarthy</t>
  </si>
  <si>
    <t>1.07%</t>
  </si>
  <si>
    <t>Doug Ghim</t>
  </si>
  <si>
    <t>0.44%</t>
  </si>
  <si>
    <t>Emiliano Grillo</t>
  </si>
  <si>
    <t>Eric Cole</t>
  </si>
  <si>
    <t>0.48%</t>
  </si>
  <si>
    <t>Erik Van Rooyen</t>
  </si>
  <si>
    <t>0.29%</t>
  </si>
  <si>
    <t>Frankie Capan</t>
  </si>
  <si>
    <t>0.20%</t>
  </si>
  <si>
    <t>Gary Woodland</t>
  </si>
  <si>
    <t>Greyson Sigg</t>
  </si>
  <si>
    <t>Harry Hall</t>
  </si>
  <si>
    <t>0.60%</t>
  </si>
  <si>
    <t>Hayden Springer</t>
  </si>
  <si>
    <t>0.25%</t>
  </si>
  <si>
    <t>Henrik Norlander</t>
  </si>
  <si>
    <t>0.16%</t>
  </si>
  <si>
    <t>Hideki Matsuyama</t>
  </si>
  <si>
    <t>4.02%</t>
  </si>
  <si>
    <t>J.J. Spaun</t>
  </si>
  <si>
    <t>J.T. Poston</t>
  </si>
  <si>
    <t>0.91%</t>
  </si>
  <si>
    <t>Jacob Bridgeman</t>
  </si>
  <si>
    <t>0.34%</t>
  </si>
  <si>
    <t>Jake Knapp</t>
  </si>
  <si>
    <t>Jesse Mueller</t>
  </si>
  <si>
    <t>0.00%</t>
  </si>
  <si>
    <t>Joe Highsmith</t>
  </si>
  <si>
    <t>Joel Dahmen</t>
  </si>
  <si>
    <t>Jordan Spieth</t>
  </si>
  <si>
    <t>0.36%</t>
  </si>
  <si>
    <t>Jose Luis Ballester</t>
  </si>
  <si>
    <t>0.01%</t>
  </si>
  <si>
    <t>Justin Thomas</t>
  </si>
  <si>
    <t>4.48%</t>
  </si>
  <si>
    <t>Keith Mitchell</t>
  </si>
  <si>
    <t>1.06%</t>
  </si>
  <si>
    <t>Kevin Kisner</t>
  </si>
  <si>
    <t>Kevin Streelman</t>
  </si>
  <si>
    <t>0.08%</t>
  </si>
  <si>
    <t>Kevin Yu</t>
  </si>
  <si>
    <t>0.19%</t>
  </si>
  <si>
    <t>Kris Ventura</t>
  </si>
  <si>
    <t>Kurt Kitayama</t>
  </si>
  <si>
    <t>Kyoung-Hoon Lee</t>
  </si>
  <si>
    <t>Lanto Griffin</t>
  </si>
  <si>
    <t>Lee Hodges</t>
  </si>
  <si>
    <t>0.57%</t>
  </si>
  <si>
    <t>Lucas Glover</t>
  </si>
  <si>
    <t>Luke Clanton</t>
  </si>
  <si>
    <t>1.82%</t>
  </si>
  <si>
    <t>Luke List</t>
  </si>
  <si>
    <t>0.15%</t>
  </si>
  <si>
    <t>Mac Meissner</t>
  </si>
  <si>
    <t>0.33%</t>
  </si>
  <si>
    <t>Mackenzie Hughes</t>
  </si>
  <si>
    <t>Mark Hubbard</t>
  </si>
  <si>
    <t>0.35%</t>
  </si>
  <si>
    <t>Matt Fitzpatrick</t>
  </si>
  <si>
    <t>1.39%</t>
  </si>
  <si>
    <t>Matt Kuchar</t>
  </si>
  <si>
    <t>Matt McCarty</t>
  </si>
  <si>
    <t>Matt Wallace</t>
  </si>
  <si>
    <t>Matthieu Pavon</t>
  </si>
  <si>
    <t>0.09%</t>
  </si>
  <si>
    <t>Matti Schmid</t>
  </si>
  <si>
    <t>Maverick McNealy</t>
  </si>
  <si>
    <t>1.03%</t>
  </si>
  <si>
    <t>Max Greyserman</t>
  </si>
  <si>
    <t>0.99%</t>
  </si>
  <si>
    <t>Max Homa</t>
  </si>
  <si>
    <t>0.98%</t>
  </si>
  <si>
    <t>Michael Kim</t>
  </si>
  <si>
    <t>Michael Thorbjornsen</t>
  </si>
  <si>
    <t>Min Woo Lee</t>
  </si>
  <si>
    <t>0.70%</t>
  </si>
  <si>
    <t>Nate Lashley</t>
  </si>
  <si>
    <t>Nick Dunlap</t>
  </si>
  <si>
    <t>Nick Hardy</t>
  </si>
  <si>
    <t>0.10%</t>
  </si>
  <si>
    <t>Nick Taylor</t>
  </si>
  <si>
    <t>Nico Echavarria</t>
  </si>
  <si>
    <t>Nicolai Hojgaard</t>
  </si>
  <si>
    <t>0.12%</t>
  </si>
  <si>
    <t>Patrick Fishburn</t>
  </si>
  <si>
    <t>Patrick Rodgers</t>
  </si>
  <si>
    <t>0.66%</t>
  </si>
  <si>
    <t>Patton Kizzire</t>
  </si>
  <si>
    <t>Paul Waring</t>
  </si>
  <si>
    <t>Peter Malnati</t>
  </si>
  <si>
    <t>Rafael Campos</t>
  </si>
  <si>
    <t>0.03%</t>
  </si>
  <si>
    <t>Rasmus Hojgaard</t>
  </si>
  <si>
    <t>0.74%</t>
  </si>
  <si>
    <t>Rickie Fowler</t>
  </si>
  <si>
    <t>0.77%</t>
  </si>
  <si>
    <t>Rico Hoey</t>
  </si>
  <si>
    <t>0.24%</t>
  </si>
  <si>
    <t>Robert MacIntyre</t>
  </si>
  <si>
    <t>0.86%</t>
  </si>
  <si>
    <t>Ryan Fox</t>
  </si>
  <si>
    <t>0.45%</t>
  </si>
  <si>
    <t>Ryan Palmer</t>
  </si>
  <si>
    <t>Ryo Hisatsune</t>
  </si>
  <si>
    <t>Sahith Theegala</t>
  </si>
  <si>
    <t>Sam Burns</t>
  </si>
  <si>
    <t>Sam Ryder</t>
  </si>
  <si>
    <t>Sam Stevens</t>
  </si>
  <si>
    <t>Sami Valimaki</t>
  </si>
  <si>
    <t>Scottie Scheffler</t>
  </si>
  <si>
    <t>Seamus Power</t>
  </si>
  <si>
    <t>0.84%</t>
  </si>
  <si>
    <t>Sepp Straka</t>
  </si>
  <si>
    <t>Si Woo Kim</t>
  </si>
  <si>
    <t>1.32%</t>
  </si>
  <si>
    <t>Sungjae Im</t>
  </si>
  <si>
    <t>Taylor Montgomery</t>
  </si>
  <si>
    <t>0.06%</t>
  </si>
  <si>
    <t>Taylor Moore</t>
  </si>
  <si>
    <t>Thomas Detry</t>
  </si>
  <si>
    <t>0.76%</t>
  </si>
  <si>
    <t>Thriston Lawrence</t>
  </si>
  <si>
    <t>Tom Hoge</t>
  </si>
  <si>
    <t>1.29%</t>
  </si>
  <si>
    <t>Tom Kim</t>
  </si>
  <si>
    <t>Trey Mullinax</t>
  </si>
  <si>
    <t>Victor Perez</t>
  </si>
  <si>
    <t>0.41%</t>
  </si>
  <si>
    <t>Vince Whaley</t>
  </si>
  <si>
    <t>Vincent Norrman</t>
  </si>
  <si>
    <t>Webb Simpson</t>
  </si>
  <si>
    <t>Will Gordon</t>
  </si>
  <si>
    <t>Wyndham Clark</t>
  </si>
  <si>
    <t>1.30%</t>
  </si>
  <si>
    <t>1.54%</t>
  </si>
  <si>
    <t>0.88%</t>
  </si>
  <si>
    <t>1.12%</t>
  </si>
  <si>
    <t>2.51%</t>
  </si>
  <si>
    <t>2.70%</t>
  </si>
  <si>
    <t>2.28%</t>
  </si>
  <si>
    <t>0.49%</t>
  </si>
  <si>
    <t>1.21%</t>
  </si>
  <si>
    <t>2.41%</t>
  </si>
  <si>
    <t>0.73%</t>
  </si>
  <si>
    <t>1.40%</t>
  </si>
  <si>
    <t>0.65%</t>
  </si>
  <si>
    <t>2.16%</t>
  </si>
  <si>
    <t>1.26%</t>
  </si>
  <si>
    <t>2.77%</t>
  </si>
  <si>
    <t>3.79%</t>
  </si>
  <si>
    <t>1.58%</t>
  </si>
  <si>
    <t>0.89%</t>
  </si>
  <si>
    <t>1.02%</t>
  </si>
  <si>
    <t>2.15%</t>
  </si>
  <si>
    <t>1.24%</t>
  </si>
  <si>
    <t>1.33%</t>
  </si>
  <si>
    <t>0.75%</t>
  </si>
  <si>
    <t>1.62%</t>
  </si>
  <si>
    <t>0.51%</t>
  </si>
  <si>
    <t>2.47%</t>
  </si>
  <si>
    <t>5.59%</t>
  </si>
  <si>
    <t>1.38%</t>
  </si>
  <si>
    <t>1.69%</t>
  </si>
  <si>
    <t>1.14%</t>
  </si>
  <si>
    <t>0.43%</t>
  </si>
  <si>
    <t>3.57%</t>
  </si>
  <si>
    <t>3.40%</t>
  </si>
  <si>
    <t>1.15%</t>
  </si>
  <si>
    <t>3.04%</t>
  </si>
  <si>
    <t>1.09%</t>
  </si>
  <si>
    <t>0.53%</t>
  </si>
  <si>
    <t>0.46%</t>
  </si>
  <si>
    <t>2.97%</t>
  </si>
  <si>
    <t>3.42%</t>
  </si>
  <si>
    <t>1.50%</t>
  </si>
  <si>
    <t>0.97%</t>
  </si>
  <si>
    <t>0.67%</t>
  </si>
  <si>
    <t>4.43%</t>
  </si>
  <si>
    <t>3.05%</t>
  </si>
  <si>
    <t>1.53%</t>
  </si>
  <si>
    <t>3.93%</t>
  </si>
  <si>
    <t>3.86%</t>
  </si>
  <si>
    <t>3.75%</t>
  </si>
  <si>
    <t>1.41%</t>
  </si>
  <si>
    <t>1.95%</t>
  </si>
  <si>
    <t>1.22%</t>
  </si>
  <si>
    <t>1.37%</t>
  </si>
  <si>
    <t>3.85%</t>
  </si>
  <si>
    <t>0.31%</t>
  </si>
  <si>
    <t>3.66%</t>
  </si>
  <si>
    <t>1.87%</t>
  </si>
  <si>
    <t>2.12%</t>
  </si>
  <si>
    <t>4.74%</t>
  </si>
  <si>
    <t>2.38%</t>
  </si>
  <si>
    <t>1.57%</t>
  </si>
  <si>
    <t>0.85%</t>
  </si>
  <si>
    <t>4.52%</t>
  </si>
  <si>
    <t>1.51%</t>
  </si>
  <si>
    <t>1.35%</t>
  </si>
  <si>
    <t>2.74%</t>
  </si>
  <si>
    <t>2.69%</t>
  </si>
  <si>
    <t>2.21%</t>
  </si>
  <si>
    <t>1.31%</t>
  </si>
  <si>
    <t>6.09%</t>
  </si>
  <si>
    <t>5.01%</t>
  </si>
  <si>
    <t>1.61%</t>
  </si>
  <si>
    <t>1.49%</t>
  </si>
  <si>
    <t>1.16%</t>
  </si>
  <si>
    <t>7.48%</t>
  </si>
  <si>
    <t>4.83%</t>
  </si>
  <si>
    <t>9.87%</t>
  </si>
  <si>
    <t>3.37%</t>
  </si>
  <si>
    <t>4.50%</t>
  </si>
  <si>
    <t>0.87%</t>
  </si>
  <si>
    <t>17.93%</t>
  </si>
  <si>
    <t>0.83%</t>
  </si>
  <si>
    <t>9.88%</t>
  </si>
  <si>
    <t>2.54%</t>
  </si>
  <si>
    <t>4.99%</t>
  </si>
  <si>
    <t>3.62%</t>
  </si>
  <si>
    <t>4.20%</t>
  </si>
  <si>
    <t>8.15%</t>
  </si>
  <si>
    <t>4.12%</t>
  </si>
  <si>
    <t>2.45%</t>
  </si>
  <si>
    <t>2.22%</t>
  </si>
  <si>
    <t>10.52%</t>
  </si>
  <si>
    <t>9.68%</t>
  </si>
  <si>
    <t>2.42%</t>
  </si>
  <si>
    <t>14.63%</t>
  </si>
  <si>
    <t>8.93%</t>
  </si>
  <si>
    <t>17.88%</t>
  </si>
  <si>
    <t>2.86%</t>
  </si>
  <si>
    <t>4.49%</t>
  </si>
  <si>
    <t>3.31%</t>
  </si>
  <si>
    <t>18.81%</t>
  </si>
  <si>
    <t>12.58%</t>
  </si>
  <si>
    <t>37.39%</t>
  </si>
  <si>
    <t>8.34%</t>
  </si>
  <si>
    <t>4.84%</t>
  </si>
  <si>
    <t>6.56%</t>
  </si>
  <si>
    <t>11.82%</t>
  </si>
  <si>
    <t>36.18%</t>
  </si>
  <si>
    <t>1.36%</t>
  </si>
  <si>
    <t>17.56%</t>
  </si>
  <si>
    <t>31.52%</t>
  </si>
  <si>
    <t>32.20%</t>
  </si>
  <si>
    <t>14.12%</t>
  </si>
  <si>
    <t>14.39%</t>
  </si>
  <si>
    <t>27.23%</t>
  </si>
  <si>
    <t>30.21%</t>
  </si>
  <si>
    <t>23.65%</t>
  </si>
  <si>
    <t>34.42%</t>
  </si>
  <si>
    <t>2.31%</t>
  </si>
  <si>
    <t>35.78%</t>
  </si>
  <si>
    <t>20.85%</t>
  </si>
  <si>
    <t>30.55%</t>
  </si>
  <si>
    <t>16.32%</t>
  </si>
  <si>
    <t>28.53%</t>
  </si>
  <si>
    <t>17.32%</t>
  </si>
  <si>
    <t>27.51%</t>
  </si>
  <si>
    <t>27.07%</t>
  </si>
  <si>
    <t>25.04%</t>
  </si>
  <si>
    <t>24.99%</t>
  </si>
  <si>
    <t>21.66%</t>
  </si>
  <si>
    <t>42.24%</t>
  </si>
  <si>
    <t>48.97%</t>
  </si>
  <si>
    <t>28.54%</t>
  </si>
  <si>
    <t>52.27%</t>
  </si>
  <si>
    <t>37.03%</t>
  </si>
  <si>
    <t>29.75%</t>
  </si>
  <si>
    <t>33.70%</t>
  </si>
  <si>
    <t>26.49%</t>
  </si>
  <si>
    <t>0.42%</t>
  </si>
  <si>
    <t>0.28%</t>
  </si>
  <si>
    <t>0.69%</t>
  </si>
  <si>
    <t>0.50%</t>
  </si>
  <si>
    <t>0.07%</t>
  </si>
  <si>
    <t>1.11%</t>
  </si>
  <si>
    <t>1.08%</t>
  </si>
  <si>
    <t>0.56%</t>
  </si>
  <si>
    <t>0.95%</t>
  </si>
  <si>
    <t>4.42%</t>
  </si>
  <si>
    <t>1.05%</t>
  </si>
  <si>
    <t>0.90%</t>
  </si>
  <si>
    <t>0.30%</t>
  </si>
  <si>
    <t>0.37%</t>
  </si>
  <si>
    <t>1.44%</t>
  </si>
  <si>
    <t>1.01%</t>
  </si>
  <si>
    <t>0.79%</t>
  </si>
  <si>
    <t>3.78%</t>
  </si>
  <si>
    <t>0.59%</t>
  </si>
  <si>
    <t>29.64%</t>
  </si>
  <si>
    <t>2.94%</t>
  </si>
  <si>
    <t>1.59%</t>
  </si>
  <si>
    <t>2.48%</t>
  </si>
  <si>
    <t>2.61%</t>
  </si>
  <si>
    <t>2.44%</t>
  </si>
  <si>
    <t>2.03%</t>
  </si>
  <si>
    <t>4.16%</t>
  </si>
  <si>
    <t>2.84%</t>
  </si>
  <si>
    <t>1.00%</t>
  </si>
  <si>
    <t>2.09%</t>
  </si>
  <si>
    <t>3.07%</t>
  </si>
  <si>
    <t>5.60%</t>
  </si>
  <si>
    <t>1.92%</t>
  </si>
  <si>
    <t>1.84%</t>
  </si>
  <si>
    <t>2.08%</t>
  </si>
  <si>
    <t>11.63%</t>
  </si>
  <si>
    <t>2.46%</t>
  </si>
  <si>
    <t>1.27%</t>
  </si>
  <si>
    <t>0.62%</t>
  </si>
  <si>
    <t>12.24%</t>
  </si>
  <si>
    <t>3.64%</t>
  </si>
  <si>
    <t>2.13%</t>
  </si>
  <si>
    <t>3.27%</t>
  </si>
  <si>
    <t>5.87%</t>
  </si>
  <si>
    <t>2.29%</t>
  </si>
  <si>
    <t>4.82%</t>
  </si>
  <si>
    <t>3.55%</t>
  </si>
  <si>
    <t>3.47%</t>
  </si>
  <si>
    <t>3.59%</t>
  </si>
  <si>
    <t>2.68%</t>
  </si>
  <si>
    <t>0.81%</t>
  </si>
  <si>
    <t>2.91%</t>
  </si>
  <si>
    <t>3.22%</t>
  </si>
  <si>
    <t>1.63%</t>
  </si>
  <si>
    <t>4.19%</t>
  </si>
  <si>
    <t>11.07%</t>
  </si>
  <si>
    <t>2.27%</t>
  </si>
  <si>
    <t>49.45%</t>
  </si>
  <si>
    <t>2.95%</t>
  </si>
  <si>
    <t>8.76%</t>
  </si>
  <si>
    <t>4.40%</t>
  </si>
  <si>
    <t>4.53%</t>
  </si>
  <si>
    <t>4.25%</t>
  </si>
  <si>
    <t>3.00%</t>
  </si>
  <si>
    <t>1.75%</t>
  </si>
  <si>
    <t>2.05%</t>
  </si>
  <si>
    <t>4.44%</t>
  </si>
  <si>
    <t>3.70%</t>
  </si>
  <si>
    <t>4.62%</t>
  </si>
  <si>
    <t>1.10%</t>
  </si>
  <si>
    <t>7.14%</t>
  </si>
  <si>
    <t>1.98%</t>
  </si>
  <si>
    <t>6.78%</t>
  </si>
  <si>
    <t>1.94%</t>
  </si>
  <si>
    <t>4.31%</t>
  </si>
  <si>
    <t>4.06%</t>
  </si>
  <si>
    <t>1.73%</t>
  </si>
  <si>
    <t>5.41%</t>
  </si>
  <si>
    <t>9.39%</t>
  </si>
  <si>
    <t>2.60%</t>
  </si>
  <si>
    <t>4.57%</t>
  </si>
  <si>
    <t>6.49%</t>
  </si>
  <si>
    <t>2.30%</t>
  </si>
  <si>
    <t>3.46%</t>
  </si>
  <si>
    <t>1.91%</t>
  </si>
  <si>
    <t>3.83%</t>
  </si>
  <si>
    <t>17.64%</t>
  </si>
  <si>
    <t>5.88%</t>
  </si>
  <si>
    <t>2.35%</t>
  </si>
  <si>
    <t>2.81%</t>
  </si>
  <si>
    <t>18.61%</t>
  </si>
  <si>
    <t>6.37%</t>
  </si>
  <si>
    <t>1.72%</t>
  </si>
  <si>
    <t>5.70%</t>
  </si>
  <si>
    <t>9.61%</t>
  </si>
  <si>
    <t>8.19%</t>
  </si>
  <si>
    <t>1.80%</t>
  </si>
  <si>
    <t>1.55%</t>
  </si>
  <si>
    <t>5.96%</t>
  </si>
  <si>
    <t>6.25%</t>
  </si>
  <si>
    <t>1.81%</t>
  </si>
  <si>
    <t>4.70%</t>
  </si>
  <si>
    <t>4.94%</t>
  </si>
  <si>
    <t>2.02%</t>
  </si>
  <si>
    <t>2.65%</t>
  </si>
  <si>
    <t>5.09%</t>
  </si>
  <si>
    <t>5.13%</t>
  </si>
  <si>
    <t>2.01%</t>
  </si>
  <si>
    <t>5.56%</t>
  </si>
  <si>
    <t>7.19%</t>
  </si>
  <si>
    <t>16.98%</t>
  </si>
  <si>
    <t>1.67%</t>
  </si>
  <si>
    <t>59.42%</t>
  </si>
  <si>
    <t>5.22%</t>
  </si>
  <si>
    <t>9.59%</t>
  </si>
  <si>
    <t>7.75%</t>
  </si>
  <si>
    <t>13.77%</t>
  </si>
  <si>
    <t>3.87%</t>
  </si>
  <si>
    <t>7.44%</t>
  </si>
  <si>
    <t>7.67%</t>
  </si>
  <si>
    <t>0.92%</t>
  </si>
  <si>
    <t>1.34%</t>
  </si>
  <si>
    <t>7.31%</t>
  </si>
  <si>
    <t>6.69%</t>
  </si>
  <si>
    <t>4.03%</t>
  </si>
  <si>
    <t>9.50%</t>
  </si>
  <si>
    <t>9.49%</t>
  </si>
  <si>
    <t>9.93%</t>
  </si>
  <si>
    <t>9.32%</t>
  </si>
  <si>
    <t>2.98%</t>
  </si>
  <si>
    <t>2.89%</t>
  </si>
  <si>
    <t>10.53%</t>
  </si>
  <si>
    <t>4.86%</t>
  </si>
  <si>
    <t>13.66%</t>
  </si>
  <si>
    <t>9.10%</t>
  </si>
  <si>
    <t>3.33%</t>
  </si>
  <si>
    <t>5.71%</t>
  </si>
  <si>
    <t>8.92%</t>
  </si>
  <si>
    <t>8.42%</t>
  </si>
  <si>
    <t>11.23%</t>
  </si>
  <si>
    <t>6.04%</t>
  </si>
  <si>
    <t>2.33%</t>
  </si>
  <si>
    <t>13.09%</t>
  </si>
  <si>
    <t>7.00%</t>
  </si>
  <si>
    <t>7.76%</t>
  </si>
  <si>
    <t>5.40%</t>
  </si>
  <si>
    <t>4.07%</t>
  </si>
  <si>
    <t>7.82%</t>
  </si>
  <si>
    <t>4.61%</t>
  </si>
  <si>
    <t>5.26%</t>
  </si>
  <si>
    <t>3.65%</t>
  </si>
  <si>
    <t>29.39%</t>
  </si>
  <si>
    <t>9.56%</t>
  </si>
  <si>
    <t>3.53%</t>
  </si>
  <si>
    <t>6.54%</t>
  </si>
  <si>
    <t>30.95%</t>
  </si>
  <si>
    <t>13.04%</t>
  </si>
  <si>
    <t>2.59%</t>
  </si>
  <si>
    <t>10.05%</t>
  </si>
  <si>
    <t>11.76%</t>
  </si>
  <si>
    <t>18.32%</t>
  </si>
  <si>
    <t>3.28%</t>
  </si>
  <si>
    <t>6.12%</t>
  </si>
  <si>
    <t>8.75%</t>
  </si>
  <si>
    <t>6.50%</t>
  </si>
  <si>
    <t>15.81%</t>
  </si>
  <si>
    <t>5.51%</t>
  </si>
  <si>
    <t>2.99%</t>
  </si>
  <si>
    <t>12.42%</t>
  </si>
  <si>
    <t>12.11%</t>
  </si>
  <si>
    <t>4.39%</t>
  </si>
  <si>
    <t>5.19%</t>
  </si>
  <si>
    <t>10.00%</t>
  </si>
  <si>
    <t>4.00%</t>
  </si>
  <si>
    <t>5.79%</t>
  </si>
  <si>
    <t>2.50%</t>
  </si>
  <si>
    <t>10.35%</t>
  </si>
  <si>
    <t>6.20%</t>
  </si>
  <si>
    <t>9.58%</t>
  </si>
  <si>
    <t>10.65%</t>
  </si>
  <si>
    <t>10.61%</t>
  </si>
  <si>
    <t>4.90%</t>
  </si>
  <si>
    <t>11.41%</t>
  </si>
  <si>
    <t>6.80%</t>
  </si>
  <si>
    <t>14.33%</t>
  </si>
  <si>
    <t>4.26%</t>
  </si>
  <si>
    <t>72.95%</t>
  </si>
  <si>
    <t>11.00%</t>
  </si>
  <si>
    <t>18.01%</t>
  </si>
  <si>
    <t>14.98%</t>
  </si>
  <si>
    <t>24.38%</t>
  </si>
  <si>
    <t>8.50%</t>
  </si>
  <si>
    <t>10.09%</t>
  </si>
  <si>
    <t>14.88%</t>
  </si>
  <si>
    <t>6.70%</t>
  </si>
  <si>
    <t>14.35%</t>
  </si>
  <si>
    <t>14.90%</t>
  </si>
  <si>
    <t>9.75%</t>
  </si>
  <si>
    <t>19.42%</t>
  </si>
  <si>
    <t>11.74%</t>
  </si>
  <si>
    <t>19.56%</t>
  </si>
  <si>
    <t>17.29%</t>
  </si>
  <si>
    <t>20.25%</t>
  </si>
  <si>
    <t>19.09%</t>
  </si>
  <si>
    <t>17.79%</t>
  </si>
  <si>
    <t>7.59%</t>
  </si>
  <si>
    <t>7.52%</t>
  </si>
  <si>
    <t>8.70%</t>
  </si>
  <si>
    <t>26.84%</t>
  </si>
  <si>
    <t>4.30%</t>
  </si>
  <si>
    <t>21.19%</t>
  </si>
  <si>
    <t>7.72%</t>
  </si>
  <si>
    <t>11.53%</t>
  </si>
  <si>
    <t>26.11%</t>
  </si>
  <si>
    <t>10.99%</t>
  </si>
  <si>
    <t>18.84%</t>
  </si>
  <si>
    <t>9.05%</t>
  </si>
  <si>
    <t>8.39%</t>
  </si>
  <si>
    <t>13.02%</t>
  </si>
  <si>
    <t>9.13%</t>
  </si>
  <si>
    <t>18.68%</t>
  </si>
  <si>
    <t>3.73%</t>
  </si>
  <si>
    <t>10.15%</t>
  </si>
  <si>
    <t>22.36%</t>
  </si>
  <si>
    <t>31.94%</t>
  </si>
  <si>
    <t>6.47%</t>
  </si>
  <si>
    <t>3.11%</t>
  </si>
  <si>
    <t>1.83%</t>
  </si>
  <si>
    <t>20.07%</t>
  </si>
  <si>
    <t>25.10%</t>
  </si>
  <si>
    <t>15.32%</t>
  </si>
  <si>
    <t>7.21%</t>
  </si>
  <si>
    <t>16.75%</t>
  </si>
  <si>
    <t>12.32%</t>
  </si>
  <si>
    <t>16.83%</t>
  </si>
  <si>
    <t>10.93%</t>
  </si>
  <si>
    <t>17.80%</t>
  </si>
  <si>
    <t>12.00%</t>
  </si>
  <si>
    <t>9.12%</t>
  </si>
  <si>
    <t>46.37%</t>
  </si>
  <si>
    <t>19.85%</t>
  </si>
  <si>
    <t>23.31%</t>
  </si>
  <si>
    <t>12.83%</t>
  </si>
  <si>
    <t>8.71%</t>
  </si>
  <si>
    <t>8.33%</t>
  </si>
  <si>
    <t>14.49%</t>
  </si>
  <si>
    <t>48.15%</t>
  </si>
  <si>
    <t>25.07%</t>
  </si>
  <si>
    <t>10.32%</t>
  </si>
  <si>
    <t>7.65%</t>
  </si>
  <si>
    <t>20.41%</t>
  </si>
  <si>
    <t>11.80%</t>
  </si>
  <si>
    <t>9.07%</t>
  </si>
  <si>
    <t>17.75%</t>
  </si>
  <si>
    <t>23.18%</t>
  </si>
  <si>
    <t>32.37%</t>
  </si>
  <si>
    <t>8.32%</t>
  </si>
  <si>
    <t>13.74%</t>
  </si>
  <si>
    <t>18.37%</t>
  </si>
  <si>
    <t>14.36%</t>
  </si>
  <si>
    <t>28.99%</t>
  </si>
  <si>
    <t>12.77%</t>
  </si>
  <si>
    <t>6.30%</t>
  </si>
  <si>
    <t>9.71%</t>
  </si>
  <si>
    <t>24.43%</t>
  </si>
  <si>
    <t>23.75%</t>
  </si>
  <si>
    <t>24.45%</t>
  </si>
  <si>
    <t>10.57%</t>
  </si>
  <si>
    <t>11.94%</t>
  </si>
  <si>
    <t>20.57%</t>
  </si>
  <si>
    <t>9.86%</t>
  </si>
  <si>
    <t>13.24%</t>
  </si>
  <si>
    <t>6.48%</t>
  </si>
  <si>
    <t>21.04%</t>
  </si>
  <si>
    <t>11.36%</t>
  </si>
  <si>
    <t>7.38%</t>
  </si>
  <si>
    <t>13.96%</t>
  </si>
  <si>
    <t>19.68%</t>
  </si>
  <si>
    <t>6.83%</t>
  </si>
  <si>
    <t>21.50%</t>
  </si>
  <si>
    <t>21.29%</t>
  </si>
  <si>
    <t>11.62%</t>
  </si>
  <si>
    <t>23.05%</t>
  </si>
  <si>
    <t>15.02%</t>
  </si>
  <si>
    <t>8.12%</t>
  </si>
  <si>
    <t>26.86%</t>
  </si>
  <si>
    <t>45.28%</t>
  </si>
  <si>
    <t>10.29%</t>
  </si>
  <si>
    <t>18.67%</t>
  </si>
  <si>
    <t>6.63%</t>
  </si>
  <si>
    <t>85.01%</t>
  </si>
  <si>
    <t>22.15%</t>
  </si>
  <si>
    <t>32.40%</t>
  </si>
  <si>
    <t>27.89%</t>
  </si>
  <si>
    <t>40.51%</t>
  </si>
  <si>
    <t>18.17%</t>
  </si>
  <si>
    <t>20.58%</t>
  </si>
  <si>
    <t>7.32%</t>
  </si>
  <si>
    <t>27.71%</t>
  </si>
  <si>
    <t>27.77%</t>
  </si>
  <si>
    <t>14.96%</t>
  </si>
  <si>
    <t>9.44%</t>
  </si>
  <si>
    <t>8.49%</t>
  </si>
  <si>
    <t>10.66%</t>
  </si>
  <si>
    <t>8.41%</t>
  </si>
  <si>
    <t>27.02%</t>
  </si>
  <si>
    <t>23.21%</t>
  </si>
  <si>
    <t>16.31%</t>
  </si>
  <si>
    <t>18.72%</t>
  </si>
  <si>
    <t>29.21%</t>
  </si>
  <si>
    <t>19.06%</t>
  </si>
  <si>
    <t>29.27%</t>
  </si>
  <si>
    <t>26.57%</t>
  </si>
  <si>
    <t>28.70%</t>
  </si>
  <si>
    <t>13.21%</t>
  </si>
  <si>
    <t>14.71%</t>
  </si>
  <si>
    <t>38.16%</t>
  </si>
  <si>
    <t>8.06%</t>
  </si>
  <si>
    <t>13.40%</t>
  </si>
  <si>
    <t>18.87%</t>
  </si>
  <si>
    <t>37.11%</t>
  </si>
  <si>
    <t>17.92%</t>
  </si>
  <si>
    <t>15.36%</t>
  </si>
  <si>
    <t>20.82%</t>
  </si>
  <si>
    <t>15.44%</t>
  </si>
  <si>
    <t>28.16%</t>
  </si>
  <si>
    <t>7.16%</t>
  </si>
  <si>
    <t>16.87%</t>
  </si>
  <si>
    <t>27.30%</t>
  </si>
  <si>
    <t>32.75%</t>
  </si>
  <si>
    <t>43.74%</t>
  </si>
  <si>
    <t>21.72%</t>
  </si>
  <si>
    <t>11.60%</t>
  </si>
  <si>
    <t>6.03%</t>
  </si>
  <si>
    <t>3.82%</t>
  </si>
  <si>
    <t>29.89%</t>
  </si>
  <si>
    <t>35.93%</t>
  </si>
  <si>
    <t>24.01%</t>
  </si>
  <si>
    <t>12.70%</t>
  </si>
  <si>
    <t>25.73%</t>
  </si>
  <si>
    <t>19.83%</t>
  </si>
  <si>
    <t>16.46%</t>
  </si>
  <si>
    <t>25.72%</t>
  </si>
  <si>
    <t>18.03%</t>
  </si>
  <si>
    <t>27.06%</t>
  </si>
  <si>
    <t>15.26%</t>
  </si>
  <si>
    <t>58.72%</t>
  </si>
  <si>
    <t>29.76%</t>
  </si>
  <si>
    <t>34.03%</t>
  </si>
  <si>
    <t>20.64%</t>
  </si>
  <si>
    <t>14.74%</t>
  </si>
  <si>
    <t>1.23%</t>
  </si>
  <si>
    <t>16.15%</t>
  </si>
  <si>
    <t>14.38%</t>
  </si>
  <si>
    <t>22.95%</t>
  </si>
  <si>
    <t>3.98%</t>
  </si>
  <si>
    <t>60.44%</t>
  </si>
  <si>
    <t>36.02%</t>
  </si>
  <si>
    <t>12.06%</t>
  </si>
  <si>
    <t>16.99%</t>
  </si>
  <si>
    <t>30.30%</t>
  </si>
  <si>
    <t>19.33%</t>
  </si>
  <si>
    <t>15.22%</t>
  </si>
  <si>
    <t>33.81%</t>
  </si>
  <si>
    <t>44.32%</t>
  </si>
  <si>
    <t>21.89%</t>
  </si>
  <si>
    <t>27.92%</t>
  </si>
  <si>
    <t>22.71%</t>
  </si>
  <si>
    <t>40.40%</t>
  </si>
  <si>
    <t>20.48%</t>
  </si>
  <si>
    <t>13.28%</t>
  </si>
  <si>
    <t>17.45%</t>
  </si>
  <si>
    <t>11.22%</t>
  </si>
  <si>
    <t>35.07%</t>
  </si>
  <si>
    <t>34.55%</t>
  </si>
  <si>
    <t>35.30%</t>
  </si>
  <si>
    <t>17.42%</t>
  </si>
  <si>
    <t>19.59%</t>
  </si>
  <si>
    <t>16.41%</t>
  </si>
  <si>
    <t>21.18%</t>
  </si>
  <si>
    <t>11.47%</t>
  </si>
  <si>
    <t>31.26%</t>
  </si>
  <si>
    <t>18.65%</t>
  </si>
  <si>
    <t>12.92%</t>
  </si>
  <si>
    <t>29.58%</t>
  </si>
  <si>
    <t>13.11%</t>
  </si>
  <si>
    <t>11.96%</t>
  </si>
  <si>
    <t>5.99%</t>
  </si>
  <si>
    <t>31.59%</t>
  </si>
  <si>
    <t>31.41%</t>
  </si>
  <si>
    <t>19.16%</t>
  </si>
  <si>
    <t>33.73%</t>
  </si>
  <si>
    <t>23.58%</t>
  </si>
  <si>
    <t>14.06%</t>
  </si>
  <si>
    <t>38.05%</t>
  </si>
  <si>
    <t>57.72%</t>
  </si>
  <si>
    <t>17.06%</t>
  </si>
  <si>
    <t>28.40%</t>
  </si>
  <si>
    <t>11.69%</t>
  </si>
  <si>
    <t>91.00%</t>
  </si>
  <si>
    <t>32.57%</t>
  </si>
  <si>
    <t>44.14%</t>
  </si>
  <si>
    <t>39.36%</t>
  </si>
  <si>
    <t>52.59%</t>
  </si>
  <si>
    <t>27.58%</t>
  </si>
  <si>
    <t>30.72%</t>
  </si>
  <si>
    <t>12.85%</t>
  </si>
  <si>
    <t>39.05%</t>
  </si>
  <si>
    <t>39.17%</t>
  </si>
  <si>
    <t>11.65%</t>
  </si>
  <si>
    <t>23.50%</t>
  </si>
  <si>
    <t>15.92%</t>
  </si>
  <si>
    <t>14.59%</t>
  </si>
  <si>
    <t>17.57%</t>
  </si>
  <si>
    <t>38.38%</t>
  </si>
  <si>
    <t>23.54%</t>
  </si>
  <si>
    <t>26.36%</t>
  </si>
  <si>
    <t>38.81%</t>
  </si>
  <si>
    <t>38.54%</t>
  </si>
  <si>
    <t>39.61%</t>
  </si>
  <si>
    <t>37.99%</t>
  </si>
  <si>
    <t>36.24%</t>
  </si>
  <si>
    <t>19.61%</t>
  </si>
  <si>
    <t>19.24%</t>
  </si>
  <si>
    <t>48.11%</t>
  </si>
  <si>
    <t>12.65%</t>
  </si>
  <si>
    <t>12.72%</t>
  </si>
  <si>
    <t>41.07%</t>
  </si>
  <si>
    <t>19.78%</t>
  </si>
  <si>
    <t>26.66%</t>
  </si>
  <si>
    <t>47.15%</t>
  </si>
  <si>
    <t>25.52%</t>
  </si>
  <si>
    <t>37.76%</t>
  </si>
  <si>
    <t>7.98%</t>
  </si>
  <si>
    <t>22.18%</t>
  </si>
  <si>
    <t>21.16%</t>
  </si>
  <si>
    <t>28.89%</t>
  </si>
  <si>
    <t>22.51%</t>
  </si>
  <si>
    <t>37.44%</t>
  </si>
  <si>
    <t>11.33%</t>
  </si>
  <si>
    <t>24.04%</t>
  </si>
  <si>
    <t>36.31%</t>
  </si>
  <si>
    <t>42.58%</t>
  </si>
  <si>
    <t>53.98%</t>
  </si>
  <si>
    <t>30.09%</t>
  </si>
  <si>
    <t>9.80%</t>
  </si>
  <si>
    <t>6.45%</t>
  </si>
  <si>
    <t>39.43%</t>
  </si>
  <si>
    <t>45.96%</t>
  </si>
  <si>
    <t>32.70%</t>
  </si>
  <si>
    <t>34.73%</t>
  </si>
  <si>
    <t>28.07%</t>
  </si>
  <si>
    <t>34.72%</t>
  </si>
  <si>
    <t>25.58%</t>
  </si>
  <si>
    <t>36.29%</t>
  </si>
  <si>
    <t>27.53%</t>
  </si>
  <si>
    <t>22.20%</t>
  </si>
  <si>
    <t>68.07%</t>
  </si>
  <si>
    <t>39.15%</t>
  </si>
  <si>
    <t>43.95%</t>
  </si>
  <si>
    <t>28.85%</t>
  </si>
  <si>
    <t>21.56%</t>
  </si>
  <si>
    <t>23.42%</t>
  </si>
  <si>
    <t>31.39%</t>
  </si>
  <si>
    <t>69.82%</t>
  </si>
  <si>
    <t>45.95%</t>
  </si>
  <si>
    <t>18.16%</t>
  </si>
  <si>
    <t>24.17%</t>
  </si>
  <si>
    <t>19.63%</t>
  </si>
  <si>
    <t>39.90%</t>
  </si>
  <si>
    <t>22.22%</t>
  </si>
  <si>
    <t>36.17%</t>
  </si>
  <si>
    <t>43.71%</t>
  </si>
  <si>
    <t>54.54%</t>
  </si>
  <si>
    <t>21.03%</t>
  </si>
  <si>
    <t>30.22%</t>
  </si>
  <si>
    <t>31.25%</t>
  </si>
  <si>
    <t>50.62%</t>
  </si>
  <si>
    <t>28.61%</t>
  </si>
  <si>
    <t>17.01%</t>
  </si>
  <si>
    <t>23.62%</t>
  </si>
  <si>
    <t>44.88%</t>
  </si>
  <si>
    <t>44.30%</t>
  </si>
  <si>
    <t>45.07%</t>
  </si>
  <si>
    <t>40.04%</t>
  </si>
  <si>
    <t>23.68%</t>
  </si>
  <si>
    <t>29.34%</t>
  </si>
  <si>
    <t>41.01%</t>
  </si>
  <si>
    <t>19.03%</t>
  </si>
  <si>
    <t>30.45%</t>
  </si>
  <si>
    <t>38.96%</t>
  </si>
  <si>
    <t>19.53%</t>
  </si>
  <si>
    <t>17.98%</t>
  </si>
  <si>
    <t>7.54%</t>
  </si>
  <si>
    <t>9.74%</t>
  </si>
  <si>
    <t>41.38%</t>
  </si>
  <si>
    <t>41.19%</t>
  </si>
  <si>
    <t>43.62%</t>
  </si>
  <si>
    <t>32.30%</t>
  </si>
  <si>
    <t>7.85%</t>
  </si>
  <si>
    <t>47.93%</t>
  </si>
  <si>
    <t>67.18%</t>
  </si>
  <si>
    <t>24.42%</t>
  </si>
  <si>
    <t>37.79%</t>
  </si>
  <si>
    <t>17.65%</t>
  </si>
  <si>
    <t>94.40%</t>
  </si>
  <si>
    <t>54.38%</t>
  </si>
  <si>
    <t>62.71%</t>
  </si>
  <si>
    <t>13.17%</t>
  </si>
  <si>
    <t>36.87%</t>
  </si>
  <si>
    <t>40.19%</t>
  </si>
  <si>
    <t>49.11%</t>
  </si>
  <si>
    <t>17.71%</t>
  </si>
  <si>
    <t>32.24%</t>
  </si>
  <si>
    <t>22.91%</t>
  </si>
  <si>
    <t>21.31%</t>
  </si>
  <si>
    <t>24.92%</t>
  </si>
  <si>
    <t>21.02%</t>
  </si>
  <si>
    <t>48.47%</t>
  </si>
  <si>
    <t>42.44%</t>
  </si>
  <si>
    <t>52.38%</t>
  </si>
  <si>
    <t>48.77%</t>
  </si>
  <si>
    <t>35.60%</t>
  </si>
  <si>
    <t>48.10%</t>
  </si>
  <si>
    <t>35.62%</t>
  </si>
  <si>
    <t>38.31%</t>
  </si>
  <si>
    <t>34.54%</t>
  </si>
  <si>
    <t>37.93%</t>
  </si>
  <si>
    <t>57.69%</t>
  </si>
  <si>
    <t>58.22%</t>
  </si>
  <si>
    <t>54.92%</t>
  </si>
  <si>
    <t>27.31%</t>
  </si>
  <si>
    <t>68.34%</t>
  </si>
  <si>
    <t>68.41%</t>
  </si>
  <si>
    <t>57.50%</t>
  </si>
  <si>
    <t>48.33%</t>
  </si>
  <si>
    <t>28.08%</t>
  </si>
  <si>
    <t>49.69%</t>
  </si>
  <si>
    <t>36.27%</t>
  </si>
  <si>
    <t>76.96%</t>
  </si>
  <si>
    <t>53.78%</t>
  </si>
  <si>
    <t>55.19%</t>
  </si>
  <si>
    <t>45.83%</t>
  </si>
  <si>
    <t>36.66%</t>
  </si>
  <si>
    <t>70.57%</t>
  </si>
  <si>
    <t>51.73%</t>
  </si>
  <si>
    <t>38.06%</t>
  </si>
  <si>
    <t>31.85%</t>
  </si>
  <si>
    <t>22.30%</t>
  </si>
  <si>
    <t>44.71%</t>
  </si>
  <si>
    <t>60.50%</t>
  </si>
  <si>
    <t>73.63%</t>
  </si>
  <si>
    <t>79.90%</t>
  </si>
  <si>
    <t>35.01%</t>
  </si>
  <si>
    <t>28.80%</t>
  </si>
  <si>
    <t>41.70%</t>
  </si>
  <si>
    <t>58.63%</t>
  </si>
  <si>
    <t>39.24%</t>
  </si>
  <si>
    <t>46.64%</t>
  </si>
  <si>
    <t>39.51%</t>
  </si>
  <si>
    <t>49.80%</t>
  </si>
  <si>
    <t>37.86%</t>
  </si>
  <si>
    <t>47.42%</t>
  </si>
  <si>
    <t>54.13%</t>
  </si>
  <si>
    <t>35.09%</t>
  </si>
  <si>
    <t>30.98%</t>
  </si>
  <si>
    <t>46.08%</t>
  </si>
  <si>
    <t>54.81%</t>
  </si>
  <si>
    <t>90.84%</t>
  </si>
  <si>
    <t>52.65%</t>
  </si>
  <si>
    <t>55.73%</t>
  </si>
  <si>
    <t>42.78%</t>
  </si>
  <si>
    <t>79.55%</t>
  </si>
  <si>
    <t>12.23%</t>
  </si>
  <si>
    <t>29.15%</t>
  </si>
  <si>
    <t>90.88%</t>
  </si>
  <si>
    <t>59.69%</t>
  </si>
  <si>
    <t>51.53%</t>
  </si>
  <si>
    <t>57.46%</t>
  </si>
  <si>
    <t>47.78%</t>
  </si>
  <si>
    <t>53.90%</t>
  </si>
  <si>
    <t>38.24%</t>
  </si>
  <si>
    <t>31.02%</t>
  </si>
  <si>
    <t>22.25%</t>
  </si>
  <si>
    <t>55.61%</t>
  </si>
  <si>
    <t>44.40%</t>
  </si>
  <si>
    <t>43.11%</t>
  </si>
  <si>
    <t>25.19%</t>
  </si>
  <si>
    <t>46.25%</t>
  </si>
  <si>
    <t>57.37%</t>
  </si>
  <si>
    <t>50.44%</t>
  </si>
  <si>
    <t>61.30%</t>
  </si>
  <si>
    <t>30.12%</t>
  </si>
  <si>
    <t>50.35%</t>
  </si>
  <si>
    <t>47.22%</t>
  </si>
  <si>
    <t>33.95%</t>
  </si>
  <si>
    <t>52.03%</t>
  </si>
  <si>
    <t>45.10%</t>
  </si>
  <si>
    <t>61.04%</t>
  </si>
  <si>
    <t>33.39%</t>
  </si>
  <si>
    <t>48.80%</t>
  </si>
  <si>
    <t>58.18%</t>
  </si>
  <si>
    <t>43.83%</t>
  </si>
  <si>
    <t>35.19%</t>
  </si>
  <si>
    <t>57.98%</t>
  </si>
  <si>
    <t>59.94%</t>
  </si>
  <si>
    <t>77.68%</t>
  </si>
  <si>
    <t>73.58%</t>
  </si>
  <si>
    <t>33.00%</t>
  </si>
  <si>
    <t>33.22%</t>
  </si>
  <si>
    <t>48.29%</t>
  </si>
  <si>
    <t>42.11%</t>
  </si>
  <si>
    <t>77.05%</t>
  </si>
  <si>
    <t>56.03%</t>
  </si>
  <si>
    <t>27.37%</t>
  </si>
  <si>
    <t>13.80%</t>
  </si>
  <si>
    <t>51.00%</t>
  </si>
  <si>
    <t>36.35%</t>
  </si>
  <si>
    <t>60.58%</t>
  </si>
  <si>
    <t>25.91%</t>
  </si>
  <si>
    <t>16.43%</t>
  </si>
  <si>
    <t>67.76%</t>
  </si>
  <si>
    <t>37.55%</t>
  </si>
  <si>
    <t>34.10%</t>
  </si>
  <si>
    <t>58.28%</t>
  </si>
  <si>
    <t>26.69%</t>
  </si>
  <si>
    <t>26.54%</t>
  </si>
  <si>
    <t>60.47%</t>
  </si>
  <si>
    <t>53.22%</t>
  </si>
  <si>
    <t>55.39%</t>
  </si>
  <si>
    <t>50.40%</t>
  </si>
  <si>
    <t>55.65%</t>
  </si>
  <si>
    <t>26.90%</t>
  </si>
  <si>
    <t>0.40%</t>
  </si>
  <si>
    <t>0.94%</t>
  </si>
  <si>
    <t>1.52%</t>
  </si>
  <si>
    <t>Jesper Svensson</t>
  </si>
  <si>
    <t>Max McGreevy</t>
  </si>
  <si>
    <t>0.38%</t>
  </si>
  <si>
    <t>1.45%</t>
  </si>
  <si>
    <t>Steven Fisk</t>
  </si>
  <si>
    <t>Will Chandler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</si>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</sst>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7"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Justin Thomas</v>
          </cell>
        </row>
        <row r="19">
          <cell r="E19" t="str">
            <v>Hideki Matsuyama</v>
          </cell>
        </row>
        <row r="20">
          <cell r="E20" t="str">
            <v>Sam Burns</v>
          </cell>
        </row>
        <row r="21">
          <cell r="E21" t="str">
            <v>Sungjae Im</v>
          </cell>
        </row>
        <row r="22">
          <cell r="E22" t="str">
            <v>Tom Kim</v>
          </cell>
        </row>
        <row r="23">
          <cell r="E23" t="str">
            <v>Sepp Straka</v>
          </cell>
        </row>
        <row r="24">
          <cell r="E24" t="str">
            <v>Corey Conners</v>
          </cell>
        </row>
        <row r="25">
          <cell r="E25" t="str">
            <v>Sahith Theegala</v>
          </cell>
        </row>
        <row r="26">
          <cell r="E26" t="str">
            <v>Byeong Hun An</v>
          </cell>
        </row>
        <row r="27">
          <cell r="E27" t="str">
            <v>Rasmus Hojgaard</v>
          </cell>
        </row>
        <row r="28">
          <cell r="E28" t="str">
            <v>Matt Fitzpatrick</v>
          </cell>
        </row>
        <row r="29">
          <cell r="E29" t="str">
            <v>Billy Horschel</v>
          </cell>
        </row>
        <row r="30">
          <cell r="E30" t="str">
            <v>Si Woo Kim</v>
          </cell>
        </row>
        <row r="31">
          <cell r="E31" t="str">
            <v>Maverick McNealy</v>
          </cell>
        </row>
        <row r="32">
          <cell r="E32" t="str">
            <v>Robert MacIntyre</v>
          </cell>
        </row>
        <row r="33">
          <cell r="E33" t="str">
            <v>J.T. Poston</v>
          </cell>
        </row>
        <row r="34">
          <cell r="E34" t="str">
            <v>Nick Taylor</v>
          </cell>
        </row>
        <row r="35">
          <cell r="E35" t="str">
            <v>Rickie Fowler</v>
          </cell>
        </row>
        <row r="36">
          <cell r="E36" t="str">
            <v>Kurt Kitayama</v>
          </cell>
        </row>
        <row r="37">
          <cell r="E37" t="str">
            <v>Cameron Young</v>
          </cell>
        </row>
        <row r="38">
          <cell r="E38" t="str">
            <v>J.J. Spaun</v>
          </cell>
        </row>
        <row r="39">
          <cell r="E39" t="str">
            <v>Min Woo Lee</v>
          </cell>
        </row>
        <row r="40">
          <cell r="E40" t="str">
            <v>Akshay Bhatia</v>
          </cell>
        </row>
        <row r="41">
          <cell r="E41" t="str">
            <v>Luke Clanton</v>
          </cell>
        </row>
        <row r="42">
          <cell r="E42" t="str">
            <v>Austin Eckroat</v>
          </cell>
        </row>
        <row r="43">
          <cell r="E43" t="str">
            <v>Davis Thompson</v>
          </cell>
        </row>
        <row r="44">
          <cell r="E44" t="str">
            <v>Max Greyserman</v>
          </cell>
        </row>
        <row r="45">
          <cell r="E45" t="str">
            <v>Wyndham Clark</v>
          </cell>
        </row>
        <row r="46">
          <cell r="E46" t="str">
            <v>Tom Hoge</v>
          </cell>
        </row>
        <row r="47">
          <cell r="E47" t="str">
            <v>Lucas Glover</v>
          </cell>
        </row>
        <row r="48">
          <cell r="E48" t="str">
            <v>Denny McCarthy</v>
          </cell>
        </row>
        <row r="49">
          <cell r="E49" t="str">
            <v>Beau Hossler</v>
          </cell>
        </row>
        <row r="50">
          <cell r="E50" t="str">
            <v>Andrew Novak</v>
          </cell>
        </row>
        <row r="51">
          <cell r="E51" t="str">
            <v>Sam Stevens</v>
          </cell>
        </row>
        <row r="52">
          <cell r="E52" t="str">
            <v>Jordan Spieth</v>
          </cell>
        </row>
        <row r="53">
          <cell r="E53" t="str">
            <v>Harry Hall</v>
          </cell>
        </row>
        <row r="54">
          <cell r="E54" t="str">
            <v>Keith Mitchell</v>
          </cell>
        </row>
        <row r="55">
          <cell r="E55" t="str">
            <v>Max Homa</v>
          </cell>
        </row>
        <row r="56">
          <cell r="E56" t="str">
            <v>Thomas Detry</v>
          </cell>
        </row>
        <row r="57">
          <cell r="E57" t="str">
            <v>Gary Woodland</v>
          </cell>
        </row>
        <row r="58">
          <cell r="E58" t="str">
            <v>Charley Hoffman</v>
          </cell>
        </row>
        <row r="59">
          <cell r="E59" t="str">
            <v>Taylor Moore</v>
          </cell>
        </row>
        <row r="60">
          <cell r="E60" t="str">
            <v>Ben Griffin</v>
          </cell>
        </row>
        <row r="61">
          <cell r="E61" t="str">
            <v>Daniel Berger</v>
          </cell>
        </row>
        <row r="62">
          <cell r="E62" t="str">
            <v>Lee Hodges</v>
          </cell>
        </row>
        <row r="63">
          <cell r="E63" t="str">
            <v>Doug Ghim</v>
          </cell>
        </row>
        <row r="64">
          <cell r="E64" t="str">
            <v>Matt Kuchar</v>
          </cell>
        </row>
        <row r="65">
          <cell r="E65" t="str">
            <v>Patrick Rodgers</v>
          </cell>
        </row>
        <row r="66">
          <cell r="E66" t="str">
            <v>Chris Kirk</v>
          </cell>
        </row>
        <row r="67">
          <cell r="E67" t="str">
            <v>Eric Cole</v>
          </cell>
        </row>
        <row r="68">
          <cell r="E68" t="str">
            <v>Christiaan Bezuidenhout</v>
          </cell>
        </row>
        <row r="69">
          <cell r="E69" t="str">
            <v>Brian Harman</v>
          </cell>
        </row>
        <row r="70">
          <cell r="E70" t="str">
            <v>Nick Dunlap</v>
          </cell>
        </row>
        <row r="71">
          <cell r="E71" t="str">
            <v>Seamus Power</v>
          </cell>
        </row>
        <row r="72">
          <cell r="E72" t="str">
            <v>Jake Knapp</v>
          </cell>
        </row>
        <row r="73">
          <cell r="E73" t="str">
            <v>Mackenzie Hughes</v>
          </cell>
        </row>
        <row r="74">
          <cell r="E74" t="str">
            <v>Ryan Fox</v>
          </cell>
        </row>
        <row r="75">
          <cell r="E75" t="str">
            <v>Matt Wallace</v>
          </cell>
        </row>
        <row r="76">
          <cell r="E76" t="str">
            <v>Michael Thorbjornsen</v>
          </cell>
        </row>
        <row r="77">
          <cell r="E77" t="str">
            <v>Nicolai Hojgaard</v>
          </cell>
        </row>
        <row r="78">
          <cell r="E78" t="str">
            <v>Mark Hubbard</v>
          </cell>
        </row>
        <row r="79">
          <cell r="E79" t="str">
            <v>Adam Hadwin</v>
          </cell>
        </row>
        <row r="80">
          <cell r="E80" t="str">
            <v>Alex Smalley</v>
          </cell>
        </row>
        <row r="81">
          <cell r="E81" t="str">
            <v>Frankie Capan</v>
          </cell>
        </row>
        <row r="82">
          <cell r="E82" t="str">
            <v>Mac Meissner</v>
          </cell>
        </row>
        <row r="83">
          <cell r="E83" t="str">
            <v>Nico Echavarria</v>
          </cell>
        </row>
        <row r="84">
          <cell r="E84" t="str">
            <v>Victor Perez</v>
          </cell>
        </row>
        <row r="85">
          <cell r="E85" t="str">
            <v>Patrick Fishburn</v>
          </cell>
        </row>
        <row r="86">
          <cell r="E86" t="str">
            <v>Kyoung-Hoon Lee</v>
          </cell>
        </row>
        <row r="87">
          <cell r="E87" t="str">
            <v>Rico Hoey</v>
          </cell>
        </row>
        <row r="88">
          <cell r="E88" t="str">
            <v>Chan Kim</v>
          </cell>
        </row>
        <row r="89">
          <cell r="E89" t="str">
            <v>Jacob Bridgeman</v>
          </cell>
        </row>
        <row r="90">
          <cell r="E90" t="str">
            <v>Adam Svensson</v>
          </cell>
        </row>
        <row r="91">
          <cell r="E91" t="str">
            <v>Thriston Lawrence</v>
          </cell>
        </row>
        <row r="92">
          <cell r="E92" t="str">
            <v>C.T. Pan</v>
          </cell>
        </row>
        <row r="93">
          <cell r="E93" t="str">
            <v>Erik van Rooyen</v>
          </cell>
        </row>
        <row r="94">
          <cell r="E94" t="str">
            <v>Joe Highsmith</v>
          </cell>
        </row>
        <row r="95">
          <cell r="E95" t="str">
            <v>Kevin Yu</v>
          </cell>
        </row>
        <row r="96">
          <cell r="E96" t="str">
            <v>Matti Schmid</v>
          </cell>
        </row>
        <row r="97">
          <cell r="E97" t="str">
            <v>Hayden Springer</v>
          </cell>
        </row>
        <row r="98">
          <cell r="E98" t="str">
            <v>Bud Cauley</v>
          </cell>
        </row>
        <row r="99">
          <cell r="E99" t="str">
            <v>Kris Ventura</v>
          </cell>
        </row>
        <row r="100">
          <cell r="E100" t="str">
            <v>Andrew Putnam</v>
          </cell>
        </row>
        <row r="101">
          <cell r="E101" t="str">
            <v>Max McGreevy</v>
          </cell>
        </row>
        <row r="102">
          <cell r="E102" t="str">
            <v>Webb Simpson</v>
          </cell>
        </row>
        <row r="103">
          <cell r="E103" t="str">
            <v>Sam Ryder</v>
          </cell>
        </row>
        <row r="104">
          <cell r="E104" t="str">
            <v>Michael Kim</v>
          </cell>
        </row>
        <row r="105">
          <cell r="E105" t="str">
            <v>Adam Schenk</v>
          </cell>
        </row>
        <row r="106">
          <cell r="E106" t="str">
            <v>Matt McCarty</v>
          </cell>
        </row>
        <row r="107">
          <cell r="E107" t="str">
            <v>Joel Dahmen</v>
          </cell>
        </row>
        <row r="108">
          <cell r="E108" t="str">
            <v>Carson Young</v>
          </cell>
        </row>
        <row r="109">
          <cell r="E109" t="str">
            <v>Vincent Norrman</v>
          </cell>
        </row>
        <row r="110">
          <cell r="E110" t="str">
            <v>Lanto Griffin</v>
          </cell>
        </row>
        <row r="111">
          <cell r="E111" t="str">
            <v>Chris Gotterup</v>
          </cell>
        </row>
        <row r="112">
          <cell r="E112" t="str">
            <v>Vince Whaley</v>
          </cell>
        </row>
        <row r="113">
          <cell r="E113" t="str">
            <v>Greyson Sigg</v>
          </cell>
        </row>
        <row r="114">
          <cell r="E114" t="str">
            <v>Will Gordon</v>
          </cell>
        </row>
        <row r="115">
          <cell r="E115" t="str">
            <v>Luke List</v>
          </cell>
        </row>
        <row r="116">
          <cell r="E116" t="str">
            <v>Nate Lashley</v>
          </cell>
        </row>
        <row r="117">
          <cell r="E117" t="str">
            <v>Henrik Norlander</v>
          </cell>
        </row>
        <row r="118">
          <cell r="E118" t="str">
            <v>Paul Waring</v>
          </cell>
        </row>
        <row r="119">
          <cell r="E119" t="str">
            <v>Trey Mullinax</v>
          </cell>
        </row>
        <row r="120">
          <cell r="E120" t="str">
            <v>Chad Ramey</v>
          </cell>
        </row>
        <row r="121">
          <cell r="E121" t="str">
            <v>Ryo Hisatsune</v>
          </cell>
        </row>
        <row r="122">
          <cell r="E122" t="str">
            <v>Ben Kohles</v>
          </cell>
        </row>
        <row r="123">
          <cell r="E123" t="str">
            <v>Steven Fisk</v>
          </cell>
        </row>
        <row r="124">
          <cell r="E124" t="str">
            <v>Patton Kizzire</v>
          </cell>
        </row>
        <row r="125">
          <cell r="E125" t="str">
            <v>Emiliano Grillo</v>
          </cell>
        </row>
        <row r="126">
          <cell r="E126" t="str">
            <v>Jose Luis Ballester</v>
          </cell>
        </row>
        <row r="127">
          <cell r="E127" t="str">
            <v>Matthieu Pavon</v>
          </cell>
        </row>
        <row r="128">
          <cell r="E128" t="str">
            <v>Ben Silverman</v>
          </cell>
        </row>
        <row r="129">
          <cell r="E129" t="str">
            <v>Chandler Phillips</v>
          </cell>
        </row>
        <row r="130">
          <cell r="E130" t="str">
            <v>Ben Martin</v>
          </cell>
        </row>
        <row r="131">
          <cell r="E131" t="str">
            <v>David Lipsky</v>
          </cell>
        </row>
        <row r="132">
          <cell r="E132" t="str">
            <v>Brice Garnett</v>
          </cell>
        </row>
        <row r="133">
          <cell r="E133" t="str">
            <v>Kevin Streelman</v>
          </cell>
        </row>
        <row r="134">
          <cell r="E134" t="str">
            <v>Sami Valimaki</v>
          </cell>
        </row>
        <row r="135">
          <cell r="E135" t="str">
            <v>Nick Hardy</v>
          </cell>
        </row>
        <row r="136">
          <cell r="E136" t="str">
            <v>Brandt Snedeker</v>
          </cell>
        </row>
        <row r="137">
          <cell r="E137" t="str">
            <v>Chez Reavie</v>
          </cell>
        </row>
        <row r="138">
          <cell r="E138" t="str">
            <v>Brendon Todd</v>
          </cell>
        </row>
        <row r="139">
          <cell r="E139" t="str">
            <v>Ryan Palmer</v>
          </cell>
        </row>
        <row r="140">
          <cell r="E140" t="str">
            <v>Taylor Montgomery</v>
          </cell>
        </row>
        <row r="141">
          <cell r="E141" t="str">
            <v>Davis Riley</v>
          </cell>
        </row>
        <row r="142">
          <cell r="E142" t="str">
            <v>David Skinns</v>
          </cell>
        </row>
        <row r="143">
          <cell r="E143" t="str">
            <v>Camilo Villegas</v>
          </cell>
        </row>
        <row r="144">
          <cell r="E144" t="str">
            <v>Rafael Campos</v>
          </cell>
        </row>
        <row r="145">
          <cell r="E145" t="str">
            <v>Peter Malnati</v>
          </cell>
        </row>
        <row r="146">
          <cell r="E146" t="str">
            <v>Will Chandler</v>
          </cell>
        </row>
        <row r="147">
          <cell r="E147" t="str">
            <v>Kevin Kisner</v>
          </cell>
        </row>
        <row r="148">
          <cell r="E148" t="str">
            <v>Jesse Mueller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Justin Thomas</v>
          </cell>
        </row>
        <row r="19">
          <cell r="E19" t="str">
            <v>Tom Kim</v>
          </cell>
        </row>
        <row r="20">
          <cell r="E20" t="str">
            <v>Sungjae Im</v>
          </cell>
        </row>
        <row r="21">
          <cell r="E21" t="str">
            <v>Sam Burns</v>
          </cell>
        </row>
        <row r="22">
          <cell r="E22" t="str">
            <v>Hideki Matsuyama</v>
          </cell>
        </row>
        <row r="23">
          <cell r="E23" t="str">
            <v>Corey Conners</v>
          </cell>
        </row>
        <row r="24">
          <cell r="E24" t="str">
            <v>Sepp Straka</v>
          </cell>
        </row>
        <row r="25">
          <cell r="E25" t="str">
            <v>Sahith Theegala</v>
          </cell>
        </row>
        <row r="26">
          <cell r="E26" t="str">
            <v>Rasmus Hojgaard</v>
          </cell>
        </row>
        <row r="27">
          <cell r="E27" t="str">
            <v>Byeong Hun An</v>
          </cell>
        </row>
        <row r="28">
          <cell r="E28" t="str">
            <v>Kurt Kitayama</v>
          </cell>
        </row>
        <row r="29">
          <cell r="E29" t="str">
            <v>Maverick McNealy</v>
          </cell>
        </row>
        <row r="30">
          <cell r="E30" t="str">
            <v>Si Woo Kim</v>
          </cell>
        </row>
        <row r="31">
          <cell r="E31" t="str">
            <v>Max Greyserman</v>
          </cell>
        </row>
        <row r="32">
          <cell r="E32" t="str">
            <v>Cameron Young</v>
          </cell>
        </row>
        <row r="33">
          <cell r="E33" t="str">
            <v>Luke Clanton</v>
          </cell>
        </row>
        <row r="34">
          <cell r="E34" t="str">
            <v>Nick Taylor</v>
          </cell>
        </row>
        <row r="35">
          <cell r="E35" t="str">
            <v>Min Woo Lee</v>
          </cell>
        </row>
        <row r="36">
          <cell r="E36" t="str">
            <v>Akshay Bhatia</v>
          </cell>
        </row>
        <row r="37">
          <cell r="E37" t="str">
            <v>J.T. Poston</v>
          </cell>
        </row>
        <row r="38">
          <cell r="E38" t="str">
            <v>Robert MacIntyre</v>
          </cell>
        </row>
        <row r="39">
          <cell r="E39" t="str">
            <v>J.J. Spaun</v>
          </cell>
        </row>
        <row r="40">
          <cell r="E40" t="str">
            <v>Wyndham Clark</v>
          </cell>
        </row>
        <row r="41">
          <cell r="E41" t="str">
            <v>Davis Thompson</v>
          </cell>
        </row>
        <row r="42">
          <cell r="E42" t="str">
            <v>Tom Hoge</v>
          </cell>
        </row>
        <row r="43">
          <cell r="E43" t="str">
            <v>Keith Mitchell</v>
          </cell>
        </row>
        <row r="44">
          <cell r="E44" t="str">
            <v>Sam Stevens</v>
          </cell>
        </row>
        <row r="45">
          <cell r="E45" t="str">
            <v>Austin Eckroat</v>
          </cell>
        </row>
        <row r="46">
          <cell r="E46" t="str">
            <v>Lucas Glover</v>
          </cell>
        </row>
        <row r="47">
          <cell r="E47" t="str">
            <v>Andrew Novak</v>
          </cell>
        </row>
        <row r="48">
          <cell r="E48" t="str">
            <v>Max Homa</v>
          </cell>
        </row>
        <row r="49">
          <cell r="E49" t="str">
            <v>Lee Hodges</v>
          </cell>
        </row>
        <row r="50">
          <cell r="E50" t="str">
            <v>Billy Horschel</v>
          </cell>
        </row>
        <row r="51">
          <cell r="E51" t="str">
            <v>Charley Hoffman</v>
          </cell>
        </row>
        <row r="52">
          <cell r="E52" t="str">
            <v>Gary Woodland</v>
          </cell>
        </row>
        <row r="53">
          <cell r="E53" t="str">
            <v>Denny McCarthy</v>
          </cell>
        </row>
        <row r="54">
          <cell r="E54" t="str">
            <v>Matt Fitzpatrick</v>
          </cell>
        </row>
        <row r="55">
          <cell r="E55" t="str">
            <v>Beau Hossler</v>
          </cell>
        </row>
        <row r="56">
          <cell r="E56" t="str">
            <v>Harry Hall</v>
          </cell>
        </row>
        <row r="57">
          <cell r="E57" t="str">
            <v>Jordan Spieth</v>
          </cell>
        </row>
        <row r="58">
          <cell r="E58" t="str">
            <v>Rickie Fowler</v>
          </cell>
        </row>
        <row r="59">
          <cell r="E59" t="str">
            <v>Matt Kuchar</v>
          </cell>
        </row>
        <row r="60">
          <cell r="E60" t="str">
            <v>Seamus Power</v>
          </cell>
        </row>
        <row r="61">
          <cell r="E61" t="str">
            <v>Ben Griffin</v>
          </cell>
        </row>
        <row r="62">
          <cell r="E62" t="str">
            <v>Nico Echavarria</v>
          </cell>
        </row>
        <row r="63">
          <cell r="E63" t="str">
            <v>Eric Cole</v>
          </cell>
        </row>
        <row r="64">
          <cell r="E64" t="str">
            <v>Taylor Moore</v>
          </cell>
        </row>
        <row r="65">
          <cell r="E65" t="str">
            <v>Patrick Rodgers</v>
          </cell>
        </row>
        <row r="66">
          <cell r="E66" t="str">
            <v>Michael Thorbjornsen</v>
          </cell>
        </row>
        <row r="67">
          <cell r="E67" t="str">
            <v>Thomas Detry</v>
          </cell>
        </row>
        <row r="68">
          <cell r="E68" t="str">
            <v>Nick Dunlap</v>
          </cell>
        </row>
        <row r="69">
          <cell r="E69" t="str">
            <v>Mackenzie Hughes</v>
          </cell>
        </row>
        <row r="70">
          <cell r="E70" t="str">
            <v>Mac Meissner</v>
          </cell>
        </row>
        <row r="71">
          <cell r="E71" t="str">
            <v>Doug Ghim</v>
          </cell>
        </row>
        <row r="72">
          <cell r="E72" t="str">
            <v>Daniel Berger</v>
          </cell>
        </row>
        <row r="73">
          <cell r="E73" t="str">
            <v>Brian Harman</v>
          </cell>
        </row>
        <row r="74">
          <cell r="E74" t="str">
            <v>Christiaan Bezuidenhout</v>
          </cell>
        </row>
        <row r="75">
          <cell r="E75" t="str">
            <v>Victor Perez</v>
          </cell>
        </row>
        <row r="76">
          <cell r="E76" t="str">
            <v>Matt Wallace</v>
          </cell>
        </row>
        <row r="77">
          <cell r="E77" t="str">
            <v>Patrick Fishburn</v>
          </cell>
        </row>
        <row r="78">
          <cell r="E78" t="str">
            <v>Frankie Capan</v>
          </cell>
        </row>
        <row r="79">
          <cell r="E79" t="str">
            <v>Rico Hoey</v>
          </cell>
        </row>
        <row r="80">
          <cell r="E80" t="str">
            <v>Andrew Putnam</v>
          </cell>
        </row>
        <row r="81">
          <cell r="E81" t="str">
            <v>Ryan Fox</v>
          </cell>
        </row>
        <row r="82">
          <cell r="E82" t="str">
            <v>Chan Kim</v>
          </cell>
        </row>
        <row r="83">
          <cell r="E83" t="str">
            <v>Adam Schenk</v>
          </cell>
        </row>
        <row r="84">
          <cell r="E84" t="str">
            <v>Thriston Lawrence</v>
          </cell>
        </row>
        <row r="85">
          <cell r="E85" t="str">
            <v>Mark Hubbard</v>
          </cell>
        </row>
        <row r="86">
          <cell r="E86" t="str">
            <v>C.T. Pan</v>
          </cell>
        </row>
        <row r="87">
          <cell r="E87" t="str">
            <v>Kevin Yu</v>
          </cell>
        </row>
        <row r="88">
          <cell r="E88" t="str">
            <v>Bud Cauley</v>
          </cell>
        </row>
        <row r="89">
          <cell r="E89" t="str">
            <v>Jacob Bridgeman</v>
          </cell>
        </row>
        <row r="90">
          <cell r="E90" t="str">
            <v>Erik van Rooyen</v>
          </cell>
        </row>
        <row r="91">
          <cell r="E91" t="str">
            <v>Webb Simpson</v>
          </cell>
        </row>
        <row r="92">
          <cell r="E92" t="str">
            <v>Kyoung-Hoon Lee</v>
          </cell>
        </row>
        <row r="93">
          <cell r="E93" t="str">
            <v>Alex Smalley</v>
          </cell>
        </row>
        <row r="94">
          <cell r="E94" t="str">
            <v>Chris Kirk</v>
          </cell>
        </row>
        <row r="95">
          <cell r="E95" t="str">
            <v>Jake Knapp</v>
          </cell>
        </row>
        <row r="96">
          <cell r="E96" t="str">
            <v>Nicolai Hojgaard</v>
          </cell>
        </row>
        <row r="97">
          <cell r="E97" t="str">
            <v>Sam Ryder</v>
          </cell>
        </row>
        <row r="98">
          <cell r="E98" t="str">
            <v>Hayden Springer</v>
          </cell>
        </row>
        <row r="99">
          <cell r="E99" t="str">
            <v>Joe Highsmith</v>
          </cell>
        </row>
        <row r="100">
          <cell r="E100" t="str">
            <v>Lanto Griffin</v>
          </cell>
        </row>
        <row r="101">
          <cell r="E101" t="str">
            <v>Kris Ventura</v>
          </cell>
        </row>
        <row r="102">
          <cell r="E102" t="str">
            <v>Michael Kim</v>
          </cell>
        </row>
        <row r="103">
          <cell r="E103" t="str">
            <v>Adam Hadwin</v>
          </cell>
        </row>
        <row r="104">
          <cell r="E104" t="str">
            <v>Matti Schmid</v>
          </cell>
        </row>
        <row r="105">
          <cell r="E105" t="str">
            <v>Adam Svensson</v>
          </cell>
        </row>
        <row r="106">
          <cell r="E106" t="str">
            <v>Max McGreevy</v>
          </cell>
        </row>
        <row r="107">
          <cell r="E107" t="str">
            <v>Vincent Norrman</v>
          </cell>
        </row>
        <row r="108">
          <cell r="E108" t="str">
            <v>Joel Dahmen</v>
          </cell>
        </row>
        <row r="109">
          <cell r="E109" t="str">
            <v>Chris Gotterup</v>
          </cell>
        </row>
        <row r="110">
          <cell r="E110" t="str">
            <v>Matt McCarty</v>
          </cell>
        </row>
        <row r="111">
          <cell r="E111" t="str">
            <v>Vince Whaley</v>
          </cell>
        </row>
        <row r="112">
          <cell r="E112" t="str">
            <v>Carson Young</v>
          </cell>
        </row>
        <row r="113">
          <cell r="E113" t="str">
            <v>Greyson Sigg</v>
          </cell>
        </row>
        <row r="114">
          <cell r="E114" t="str">
            <v>Paul Waring</v>
          </cell>
        </row>
        <row r="115">
          <cell r="E115" t="str">
            <v>Chandler Phillips</v>
          </cell>
        </row>
        <row r="116">
          <cell r="E116" t="str">
            <v>Matthieu Pavon</v>
          </cell>
        </row>
        <row r="117">
          <cell r="E117" t="str">
            <v>Will Gordon</v>
          </cell>
        </row>
        <row r="118">
          <cell r="E118" t="str">
            <v>Ryo Hisatsune</v>
          </cell>
        </row>
        <row r="119">
          <cell r="E119" t="str">
            <v>Chad Ramey</v>
          </cell>
        </row>
        <row r="120">
          <cell r="E120" t="str">
            <v>Luke List</v>
          </cell>
        </row>
        <row r="121">
          <cell r="E121" t="str">
            <v>Henrik Norlander</v>
          </cell>
        </row>
        <row r="122">
          <cell r="E122" t="str">
            <v>Trey Mullinax</v>
          </cell>
        </row>
        <row r="123">
          <cell r="E123" t="str">
            <v>Nate Lashley</v>
          </cell>
        </row>
        <row r="124">
          <cell r="E124" t="str">
            <v>Emiliano Grillo</v>
          </cell>
        </row>
        <row r="125">
          <cell r="E125" t="str">
            <v>Ben Kohles</v>
          </cell>
        </row>
        <row r="126">
          <cell r="E126" t="str">
            <v>Jose Luis Ballester</v>
          </cell>
        </row>
        <row r="127">
          <cell r="E127" t="str">
            <v>Patton Kizzire</v>
          </cell>
        </row>
        <row r="128">
          <cell r="E128" t="str">
            <v>Nick Hardy</v>
          </cell>
        </row>
        <row r="129">
          <cell r="E129" t="str">
            <v>Kevin Streelman</v>
          </cell>
        </row>
        <row r="130">
          <cell r="E130" t="str">
            <v>Sami Valimaki</v>
          </cell>
        </row>
        <row r="131">
          <cell r="E131" t="str">
            <v>Ben Silverman</v>
          </cell>
        </row>
        <row r="132">
          <cell r="E132" t="str">
            <v>Brice Garnett</v>
          </cell>
        </row>
        <row r="133">
          <cell r="E133" t="str">
            <v>David Lipsky</v>
          </cell>
        </row>
        <row r="134">
          <cell r="E134" t="str">
            <v>Taylor Montgomery</v>
          </cell>
        </row>
        <row r="135">
          <cell r="E135" t="str">
            <v>Brendon Todd</v>
          </cell>
        </row>
        <row r="136">
          <cell r="E136" t="str">
            <v>Ben Martin</v>
          </cell>
        </row>
        <row r="137">
          <cell r="E137" t="str">
            <v>Steven Fisk</v>
          </cell>
        </row>
        <row r="138">
          <cell r="E138" t="str">
            <v>Brandt Snedeker</v>
          </cell>
        </row>
        <row r="139">
          <cell r="E139" t="str">
            <v>Chez Reavie</v>
          </cell>
        </row>
        <row r="140">
          <cell r="E140" t="str">
            <v>Davis Riley</v>
          </cell>
        </row>
        <row r="141">
          <cell r="E141" t="str">
            <v>Ryan Palmer</v>
          </cell>
        </row>
        <row r="142">
          <cell r="E142" t="str">
            <v>David Skinns</v>
          </cell>
        </row>
        <row r="143">
          <cell r="E143" t="str">
            <v>Camilo Villegas</v>
          </cell>
        </row>
        <row r="144">
          <cell r="E144" t="str">
            <v>Rafael Campos</v>
          </cell>
        </row>
        <row r="145">
          <cell r="E145" t="str">
            <v>Peter Malnati</v>
          </cell>
        </row>
        <row r="146">
          <cell r="E146" t="str">
            <v>Will Chandler</v>
          </cell>
        </row>
        <row r="147">
          <cell r="E147" t="str">
            <v>Kevin Kisner</v>
          </cell>
        </row>
        <row r="148">
          <cell r="E148" t="str">
            <v>Jesse Mueller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1224</v>
      </c>
    </row>
    <row r="2" spans="1:36" x14ac:dyDescent="0.25">
      <c r="A2" s="3" t="str">
        <f t="shared" ref="A2:A65" si="0">IF(J2="","",CONCATENATE(J2," ",I2))</f>
        <v>FirstName Surname</v>
      </c>
      <c r="B2" s="4" t="s">
        <v>1225</v>
      </c>
      <c r="C2" t="s">
        <v>1226</v>
      </c>
      <c r="D2" t="s">
        <v>1227</v>
      </c>
      <c r="E2" t="s">
        <v>1228</v>
      </c>
      <c r="F2" t="s">
        <v>1229</v>
      </c>
      <c r="G2" t="s">
        <v>1230</v>
      </c>
      <c r="H2" t="s">
        <v>1231</v>
      </c>
      <c r="I2" t="s">
        <v>1232</v>
      </c>
      <c r="J2" t="s">
        <v>1233</v>
      </c>
      <c r="K2" t="s">
        <v>1234</v>
      </c>
      <c r="L2" t="s">
        <v>1235</v>
      </c>
      <c r="M2" t="s">
        <v>1236</v>
      </c>
      <c r="N2" t="s">
        <v>1237</v>
      </c>
      <c r="O2" t="s">
        <v>1238</v>
      </c>
      <c r="P2" t="s">
        <v>1239</v>
      </c>
      <c r="Q2" t="s">
        <v>1240</v>
      </c>
      <c r="R2" t="s">
        <v>1241</v>
      </c>
      <c r="S2" t="s">
        <v>1242</v>
      </c>
      <c r="T2" t="s">
        <v>1243</v>
      </c>
      <c r="U2" t="s">
        <v>1244</v>
      </c>
      <c r="V2" t="s">
        <v>1245</v>
      </c>
      <c r="W2" t="s">
        <v>1246</v>
      </c>
      <c r="X2" t="s">
        <v>1247</v>
      </c>
      <c r="Y2" t="s">
        <v>1248</v>
      </c>
      <c r="Z2" t="s">
        <v>1249</v>
      </c>
      <c r="AA2" t="s">
        <v>1250</v>
      </c>
      <c r="AB2" t="s">
        <v>1251</v>
      </c>
      <c r="AC2" t="s">
        <v>1252</v>
      </c>
      <c r="AD2" t="s">
        <v>1253</v>
      </c>
      <c r="AE2" t="s">
        <v>1254</v>
      </c>
      <c r="AF2" t="s">
        <v>1255</v>
      </c>
      <c r="AG2" t="s">
        <v>1256</v>
      </c>
      <c r="AH2" t="s">
        <v>1257</v>
      </c>
      <c r="AI2" t="s">
        <v>1258</v>
      </c>
      <c r="AJ2" t="s">
        <v>1259</v>
      </c>
    </row>
    <row r="3" spans="1:36" x14ac:dyDescent="0.25">
      <c r="A3" s="3" t="str">
        <f t="shared" si="0"/>
        <v>Josh Geary</v>
      </c>
      <c r="B3" s="4">
        <v>45697</v>
      </c>
      <c r="C3" t="s">
        <v>1260</v>
      </c>
      <c r="D3" t="s">
        <v>1261</v>
      </c>
      <c r="E3" t="s">
        <v>1262</v>
      </c>
      <c r="F3" t="s">
        <v>1263</v>
      </c>
      <c r="I3" t="s">
        <v>1264</v>
      </c>
      <c r="J3" t="s">
        <v>1265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1260</v>
      </c>
      <c r="D4" t="s">
        <v>1261</v>
      </c>
      <c r="E4" t="s">
        <v>1262</v>
      </c>
      <c r="F4" t="s">
        <v>1263</v>
      </c>
      <c r="I4" t="s">
        <v>1266</v>
      </c>
      <c r="J4" t="s">
        <v>1267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1260</v>
      </c>
      <c r="D5" t="s">
        <v>1261</v>
      </c>
      <c r="E5" t="s">
        <v>1262</v>
      </c>
      <c r="F5" t="s">
        <v>1263</v>
      </c>
      <c r="I5" t="s">
        <v>1268</v>
      </c>
      <c r="J5" t="s">
        <v>1269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1260</v>
      </c>
      <c r="D6" t="s">
        <v>1261</v>
      </c>
      <c r="E6" t="s">
        <v>1262</v>
      </c>
      <c r="F6" t="s">
        <v>1263</v>
      </c>
      <c r="I6" t="s">
        <v>1270</v>
      </c>
      <c r="J6" t="s">
        <v>1271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1260</v>
      </c>
      <c r="D7" t="s">
        <v>1261</v>
      </c>
      <c r="E7" t="s">
        <v>1262</v>
      </c>
      <c r="F7" t="s">
        <v>1263</v>
      </c>
      <c r="I7" t="s">
        <v>1272</v>
      </c>
      <c r="J7" t="s">
        <v>1273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1260</v>
      </c>
      <c r="D8" t="s">
        <v>1261</v>
      </c>
      <c r="E8" t="s">
        <v>1262</v>
      </c>
      <c r="F8" t="s">
        <v>1263</v>
      </c>
      <c r="I8" t="s">
        <v>1274</v>
      </c>
      <c r="J8" t="s">
        <v>1275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1260</v>
      </c>
      <c r="D9" t="s">
        <v>1261</v>
      </c>
      <c r="E9" t="s">
        <v>1262</v>
      </c>
      <c r="F9" t="s">
        <v>1263</v>
      </c>
      <c r="I9" t="s">
        <v>1276</v>
      </c>
      <c r="J9" t="s">
        <v>1277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1260</v>
      </c>
      <c r="D10" t="s">
        <v>1261</v>
      </c>
      <c r="E10" t="s">
        <v>1262</v>
      </c>
      <c r="F10" t="s">
        <v>1263</v>
      </c>
      <c r="I10" t="s">
        <v>1278</v>
      </c>
      <c r="J10" t="s">
        <v>1279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1260</v>
      </c>
      <c r="D11" t="s">
        <v>1261</v>
      </c>
      <c r="E11" t="s">
        <v>1262</v>
      </c>
      <c r="F11" t="s">
        <v>1263</v>
      </c>
      <c r="I11" t="s">
        <v>1280</v>
      </c>
      <c r="J11" t="s">
        <v>1281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1260</v>
      </c>
      <c r="D12" t="s">
        <v>1261</v>
      </c>
      <c r="E12" t="s">
        <v>1262</v>
      </c>
      <c r="F12" t="s">
        <v>1263</v>
      </c>
      <c r="I12" t="s">
        <v>1282</v>
      </c>
      <c r="J12" t="s">
        <v>1283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1260</v>
      </c>
      <c r="D13" t="s">
        <v>1261</v>
      </c>
      <c r="E13" t="s">
        <v>1262</v>
      </c>
      <c r="F13" t="s">
        <v>1263</v>
      </c>
      <c r="I13" t="s">
        <v>1284</v>
      </c>
      <c r="J13" t="s">
        <v>1285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1260</v>
      </c>
      <c r="D14" t="s">
        <v>1261</v>
      </c>
      <c r="E14" t="s">
        <v>1262</v>
      </c>
      <c r="F14" t="s">
        <v>1263</v>
      </c>
      <c r="I14" t="s">
        <v>1286</v>
      </c>
      <c r="J14" t="s">
        <v>1287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1260</v>
      </c>
      <c r="D15" t="s">
        <v>1261</v>
      </c>
      <c r="E15" t="s">
        <v>1262</v>
      </c>
      <c r="F15" t="s">
        <v>1263</v>
      </c>
      <c r="I15" t="s">
        <v>1288</v>
      </c>
      <c r="J15" t="s">
        <v>1289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1260</v>
      </c>
      <c r="D16" t="s">
        <v>1261</v>
      </c>
      <c r="E16" t="s">
        <v>1262</v>
      </c>
      <c r="F16" t="s">
        <v>1263</v>
      </c>
      <c r="I16" t="s">
        <v>1290</v>
      </c>
      <c r="J16" t="s">
        <v>1291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1260</v>
      </c>
      <c r="D17" t="s">
        <v>1261</v>
      </c>
      <c r="E17" t="s">
        <v>1262</v>
      </c>
      <c r="F17" t="s">
        <v>1263</v>
      </c>
      <c r="I17" t="s">
        <v>1292</v>
      </c>
      <c r="J17" t="s">
        <v>1293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1260</v>
      </c>
      <c r="D18" t="s">
        <v>1261</v>
      </c>
      <c r="E18" t="s">
        <v>1262</v>
      </c>
      <c r="F18" t="s">
        <v>1263</v>
      </c>
      <c r="I18" t="s">
        <v>1294</v>
      </c>
      <c r="J18" t="s">
        <v>1295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1260</v>
      </c>
      <c r="D19" t="s">
        <v>1261</v>
      </c>
      <c r="E19" t="s">
        <v>1262</v>
      </c>
      <c r="F19" t="s">
        <v>1263</v>
      </c>
      <c r="I19" t="s">
        <v>1296</v>
      </c>
      <c r="J19" t="s">
        <v>1297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1260</v>
      </c>
      <c r="D20" t="s">
        <v>1261</v>
      </c>
      <c r="E20" t="s">
        <v>1262</v>
      </c>
      <c r="F20" t="s">
        <v>1263</v>
      </c>
      <c r="I20" t="s">
        <v>1298</v>
      </c>
      <c r="J20" t="s">
        <v>1299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1260</v>
      </c>
      <c r="D21" t="s">
        <v>1261</v>
      </c>
      <c r="E21" t="s">
        <v>1262</v>
      </c>
      <c r="F21" t="s">
        <v>1263</v>
      </c>
      <c r="I21" t="s">
        <v>1300</v>
      </c>
      <c r="J21" t="s">
        <v>1301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1260</v>
      </c>
      <c r="D22" t="s">
        <v>1261</v>
      </c>
      <c r="E22" t="s">
        <v>1262</v>
      </c>
      <c r="F22" t="s">
        <v>1263</v>
      </c>
      <c r="I22" t="s">
        <v>1302</v>
      </c>
      <c r="J22" t="s">
        <v>1303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1260</v>
      </c>
      <c r="D23" t="s">
        <v>1261</v>
      </c>
      <c r="E23" t="s">
        <v>1262</v>
      </c>
      <c r="F23" t="s">
        <v>1263</v>
      </c>
      <c r="I23" t="s">
        <v>1304</v>
      </c>
      <c r="J23" t="s">
        <v>1275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1260</v>
      </c>
      <c r="D24" t="s">
        <v>1261</v>
      </c>
      <c r="E24" t="s">
        <v>1262</v>
      </c>
      <c r="F24" t="s">
        <v>1263</v>
      </c>
      <c r="I24" t="s">
        <v>1305</v>
      </c>
      <c r="J24" t="s">
        <v>1306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1260</v>
      </c>
      <c r="D25" t="s">
        <v>1261</v>
      </c>
      <c r="E25" t="s">
        <v>1262</v>
      </c>
      <c r="F25" t="s">
        <v>1263</v>
      </c>
      <c r="I25" t="s">
        <v>1307</v>
      </c>
      <c r="J25" t="s">
        <v>1308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1260</v>
      </c>
      <c r="D26" t="s">
        <v>1261</v>
      </c>
      <c r="E26" t="s">
        <v>1262</v>
      </c>
      <c r="F26" t="s">
        <v>1263</v>
      </c>
      <c r="I26" t="s">
        <v>1309</v>
      </c>
      <c r="J26" t="s">
        <v>1310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1260</v>
      </c>
      <c r="D27" t="s">
        <v>1261</v>
      </c>
      <c r="E27" t="s">
        <v>1262</v>
      </c>
      <c r="F27" t="s">
        <v>1263</v>
      </c>
      <c r="I27" t="s">
        <v>1311</v>
      </c>
      <c r="J27" t="s">
        <v>1312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1260</v>
      </c>
      <c r="D28" t="s">
        <v>1261</v>
      </c>
      <c r="E28" t="s">
        <v>1262</v>
      </c>
      <c r="F28" t="s">
        <v>1263</v>
      </c>
      <c r="I28" t="s">
        <v>1313</v>
      </c>
      <c r="J28" t="s">
        <v>1314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1260</v>
      </c>
      <c r="D29" t="s">
        <v>1261</v>
      </c>
      <c r="E29" t="s">
        <v>1262</v>
      </c>
      <c r="F29" t="s">
        <v>1263</v>
      </c>
      <c r="I29" t="s">
        <v>1315</v>
      </c>
      <c r="J29" t="s">
        <v>1316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1260</v>
      </c>
      <c r="D30" t="s">
        <v>1261</v>
      </c>
      <c r="E30" t="s">
        <v>1262</v>
      </c>
      <c r="F30" t="s">
        <v>1263</v>
      </c>
      <c r="I30" t="s">
        <v>1317</v>
      </c>
      <c r="J30" t="s">
        <v>1318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1260</v>
      </c>
      <c r="D31" t="s">
        <v>1261</v>
      </c>
      <c r="E31" t="s">
        <v>1262</v>
      </c>
      <c r="F31" t="s">
        <v>1263</v>
      </c>
      <c r="I31" t="s">
        <v>1319</v>
      </c>
      <c r="J31" t="s">
        <v>1320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1260</v>
      </c>
      <c r="D32" t="s">
        <v>1261</v>
      </c>
      <c r="E32" t="s">
        <v>1262</v>
      </c>
      <c r="F32" t="s">
        <v>1263</v>
      </c>
      <c r="I32" t="s">
        <v>1321</v>
      </c>
      <c r="J32" t="s">
        <v>1322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1260</v>
      </c>
      <c r="D33" t="s">
        <v>1261</v>
      </c>
      <c r="E33" t="s">
        <v>1262</v>
      </c>
      <c r="F33" t="s">
        <v>1263</v>
      </c>
      <c r="I33" t="s">
        <v>1323</v>
      </c>
      <c r="J33" t="s">
        <v>1324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1260</v>
      </c>
      <c r="D34" t="s">
        <v>1261</v>
      </c>
      <c r="E34" t="s">
        <v>1262</v>
      </c>
      <c r="F34" t="s">
        <v>1263</v>
      </c>
      <c r="I34" t="s">
        <v>231</v>
      </c>
      <c r="J34" t="s">
        <v>1275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1260</v>
      </c>
      <c r="D35" t="s">
        <v>1261</v>
      </c>
      <c r="E35" t="s">
        <v>1262</v>
      </c>
      <c r="F35" t="s">
        <v>1263</v>
      </c>
      <c r="I35" t="s">
        <v>1325</v>
      </c>
      <c r="J35" t="s">
        <v>1326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1260</v>
      </c>
      <c r="D36" t="s">
        <v>1261</v>
      </c>
      <c r="E36" t="s">
        <v>1262</v>
      </c>
      <c r="F36" t="s">
        <v>1263</v>
      </c>
      <c r="I36" t="s">
        <v>1327</v>
      </c>
      <c r="J36" t="s">
        <v>1328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1260</v>
      </c>
      <c r="D37" t="s">
        <v>1261</v>
      </c>
      <c r="E37" t="s">
        <v>1262</v>
      </c>
      <c r="F37" t="s">
        <v>1263</v>
      </c>
      <c r="I37" t="s">
        <v>1329</v>
      </c>
      <c r="J37" t="s">
        <v>1330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1260</v>
      </c>
      <c r="D38" t="s">
        <v>1261</v>
      </c>
      <c r="E38" t="s">
        <v>1262</v>
      </c>
      <c r="F38" t="s">
        <v>1263</v>
      </c>
      <c r="I38" t="s">
        <v>1331</v>
      </c>
      <c r="J38" t="s">
        <v>1283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1260</v>
      </c>
      <c r="D39" t="s">
        <v>1261</v>
      </c>
      <c r="E39" t="s">
        <v>1262</v>
      </c>
      <c r="F39" t="s">
        <v>1263</v>
      </c>
      <c r="I39" t="s">
        <v>1332</v>
      </c>
      <c r="J39" t="s">
        <v>1281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1260</v>
      </c>
      <c r="D40" t="s">
        <v>1261</v>
      </c>
      <c r="E40" t="s">
        <v>1262</v>
      </c>
      <c r="F40" t="s">
        <v>1263</v>
      </c>
      <c r="I40" t="s">
        <v>1333</v>
      </c>
      <c r="J40" t="s">
        <v>1334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1260</v>
      </c>
      <c r="D41" t="s">
        <v>1261</v>
      </c>
      <c r="E41" t="s">
        <v>1262</v>
      </c>
      <c r="F41" t="s">
        <v>1263</v>
      </c>
      <c r="I41" t="s">
        <v>1335</v>
      </c>
      <c r="J41" t="s">
        <v>1336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1260</v>
      </c>
      <c r="D42" t="s">
        <v>1261</v>
      </c>
      <c r="E42" t="s">
        <v>1262</v>
      </c>
      <c r="F42" t="s">
        <v>1263</v>
      </c>
      <c r="I42" t="s">
        <v>1337</v>
      </c>
      <c r="J42" t="s">
        <v>1338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1260</v>
      </c>
      <c r="D43" t="s">
        <v>1261</v>
      </c>
      <c r="E43" t="s">
        <v>1262</v>
      </c>
      <c r="F43" t="s">
        <v>1263</v>
      </c>
      <c r="I43" t="s">
        <v>1339</v>
      </c>
      <c r="J43" t="s">
        <v>1301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1260</v>
      </c>
      <c r="D44" t="s">
        <v>1261</v>
      </c>
      <c r="E44" t="s">
        <v>1262</v>
      </c>
      <c r="F44" t="s">
        <v>1263</v>
      </c>
      <c r="I44" t="s">
        <v>1340</v>
      </c>
      <c r="J44" t="s">
        <v>1277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1260</v>
      </c>
      <c r="D45" t="s">
        <v>1261</v>
      </c>
      <c r="E45" t="s">
        <v>1262</v>
      </c>
      <c r="F45" t="s">
        <v>1263</v>
      </c>
      <c r="I45" t="s">
        <v>1341</v>
      </c>
      <c r="J45" t="s">
        <v>1342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1260</v>
      </c>
      <c r="D46" t="s">
        <v>1261</v>
      </c>
      <c r="E46" t="s">
        <v>1262</v>
      </c>
      <c r="F46" t="s">
        <v>1263</v>
      </c>
      <c r="I46" t="s">
        <v>1290</v>
      </c>
      <c r="J46" t="s">
        <v>1275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1260</v>
      </c>
      <c r="D47" t="s">
        <v>1261</v>
      </c>
      <c r="E47" t="s">
        <v>1262</v>
      </c>
      <c r="F47" t="s">
        <v>1263</v>
      </c>
      <c r="I47" t="s">
        <v>1343</v>
      </c>
      <c r="J47" t="s">
        <v>1344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1260</v>
      </c>
      <c r="D48" t="s">
        <v>1261</v>
      </c>
      <c r="E48" t="s">
        <v>1262</v>
      </c>
      <c r="F48" t="s">
        <v>1263</v>
      </c>
      <c r="I48" t="s">
        <v>1345</v>
      </c>
      <c r="J48" t="s">
        <v>1318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1260</v>
      </c>
      <c r="D49" t="s">
        <v>1261</v>
      </c>
      <c r="E49" t="s">
        <v>1262</v>
      </c>
      <c r="F49" t="s">
        <v>1263</v>
      </c>
      <c r="I49" t="s">
        <v>1346</v>
      </c>
      <c r="J49" t="s">
        <v>1330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1260</v>
      </c>
      <c r="D50" t="s">
        <v>1261</v>
      </c>
      <c r="E50" t="s">
        <v>1262</v>
      </c>
      <c r="F50" t="s">
        <v>1263</v>
      </c>
      <c r="I50" t="s">
        <v>1347</v>
      </c>
      <c r="J50" t="s">
        <v>1348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1260</v>
      </c>
      <c r="D51" t="s">
        <v>1261</v>
      </c>
      <c r="E51" t="s">
        <v>1262</v>
      </c>
      <c r="F51" t="s">
        <v>1263</v>
      </c>
      <c r="I51" t="s">
        <v>1349</v>
      </c>
      <c r="J51" t="s">
        <v>1350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1260</v>
      </c>
      <c r="D52" t="s">
        <v>1261</v>
      </c>
      <c r="E52" t="s">
        <v>1262</v>
      </c>
      <c r="F52" t="s">
        <v>1263</v>
      </c>
      <c r="I52" t="s">
        <v>1351</v>
      </c>
      <c r="J52" t="s">
        <v>1352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1260</v>
      </c>
      <c r="D53" t="s">
        <v>1261</v>
      </c>
      <c r="E53" t="s">
        <v>1262</v>
      </c>
      <c r="F53" t="s">
        <v>1263</v>
      </c>
      <c r="I53" t="s">
        <v>1353</v>
      </c>
      <c r="J53" t="s">
        <v>1354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1260</v>
      </c>
      <c r="D54" t="s">
        <v>1261</v>
      </c>
      <c r="E54" t="s">
        <v>1262</v>
      </c>
      <c r="F54" t="s">
        <v>1263</v>
      </c>
      <c r="I54" t="s">
        <v>1355</v>
      </c>
      <c r="J54" t="s">
        <v>1356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1260</v>
      </c>
      <c r="D55" t="s">
        <v>1261</v>
      </c>
      <c r="E55" t="s">
        <v>1262</v>
      </c>
      <c r="F55" t="s">
        <v>1263</v>
      </c>
      <c r="I55" t="s">
        <v>1357</v>
      </c>
      <c r="J55" t="s">
        <v>1358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1260</v>
      </c>
      <c r="D56" t="s">
        <v>1261</v>
      </c>
      <c r="E56" t="s">
        <v>1262</v>
      </c>
      <c r="F56" t="s">
        <v>1263</v>
      </c>
      <c r="I56" t="s">
        <v>1359</v>
      </c>
      <c r="J56" t="s">
        <v>1360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1260</v>
      </c>
      <c r="D57" t="s">
        <v>1261</v>
      </c>
      <c r="E57" t="s">
        <v>1262</v>
      </c>
      <c r="F57" t="s">
        <v>1263</v>
      </c>
      <c r="I57" t="s">
        <v>1361</v>
      </c>
      <c r="J57" t="s">
        <v>1356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1260</v>
      </c>
      <c r="D58" t="s">
        <v>1261</v>
      </c>
      <c r="E58" t="s">
        <v>1262</v>
      </c>
      <c r="F58" t="s">
        <v>1263</v>
      </c>
      <c r="I58" t="s">
        <v>1362</v>
      </c>
      <c r="J58" t="s">
        <v>1363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1260</v>
      </c>
      <c r="D59" t="s">
        <v>1261</v>
      </c>
      <c r="E59" t="s">
        <v>1262</v>
      </c>
      <c r="F59" t="s">
        <v>1263</v>
      </c>
      <c r="I59" t="s">
        <v>1364</v>
      </c>
      <c r="J59" t="s">
        <v>1365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1260</v>
      </c>
      <c r="D60" t="s">
        <v>1261</v>
      </c>
      <c r="E60" t="s">
        <v>1262</v>
      </c>
      <c r="F60" t="s">
        <v>1263</v>
      </c>
      <c r="I60" t="s">
        <v>1366</v>
      </c>
      <c r="J60" t="s">
        <v>1367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1260</v>
      </c>
      <c r="D61" t="s">
        <v>1261</v>
      </c>
      <c r="E61" t="s">
        <v>1262</v>
      </c>
      <c r="F61" t="s">
        <v>1263</v>
      </c>
      <c r="I61" t="s">
        <v>1368</v>
      </c>
      <c r="J61" t="s">
        <v>1330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1260</v>
      </c>
      <c r="D62" t="s">
        <v>1261</v>
      </c>
      <c r="E62" t="s">
        <v>1262</v>
      </c>
      <c r="F62" t="s">
        <v>1263</v>
      </c>
      <c r="I62" t="s">
        <v>1369</v>
      </c>
      <c r="J62" t="s">
        <v>1370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1260</v>
      </c>
      <c r="D63" t="s">
        <v>1261</v>
      </c>
      <c r="E63" t="s">
        <v>1262</v>
      </c>
      <c r="F63" t="s">
        <v>1263</v>
      </c>
      <c r="I63" t="s">
        <v>1371</v>
      </c>
      <c r="J63" t="s">
        <v>1372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1260</v>
      </c>
      <c r="D64" t="s">
        <v>1261</v>
      </c>
      <c r="E64" t="s">
        <v>1262</v>
      </c>
      <c r="F64" t="s">
        <v>1263</v>
      </c>
      <c r="I64" t="s">
        <v>1373</v>
      </c>
      <c r="J64" t="s">
        <v>1374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1260</v>
      </c>
      <c r="D65" t="s">
        <v>1261</v>
      </c>
      <c r="E65" t="s">
        <v>1262</v>
      </c>
      <c r="F65" t="s">
        <v>1263</v>
      </c>
      <c r="I65" t="s">
        <v>1375</v>
      </c>
      <c r="J65" t="s">
        <v>1376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1260</v>
      </c>
      <c r="D66" t="s">
        <v>1261</v>
      </c>
      <c r="E66" t="s">
        <v>1262</v>
      </c>
      <c r="F66" t="s">
        <v>1263</v>
      </c>
      <c r="I66" t="s">
        <v>1377</v>
      </c>
      <c r="J66" t="s">
        <v>1378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1260</v>
      </c>
      <c r="D67" t="s">
        <v>1261</v>
      </c>
      <c r="E67" t="s">
        <v>1262</v>
      </c>
      <c r="F67" t="s">
        <v>1263</v>
      </c>
      <c r="I67" t="s">
        <v>1379</v>
      </c>
      <c r="J67" t="s">
        <v>1330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1260</v>
      </c>
      <c r="D68" t="s">
        <v>1261</v>
      </c>
      <c r="E68" t="s">
        <v>1262</v>
      </c>
      <c r="F68" t="s">
        <v>1263</v>
      </c>
      <c r="I68" t="s">
        <v>1380</v>
      </c>
      <c r="J68" t="s">
        <v>1381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1260</v>
      </c>
      <c r="D69" t="s">
        <v>1261</v>
      </c>
      <c r="E69" t="s">
        <v>1262</v>
      </c>
      <c r="F69" t="s">
        <v>1263</v>
      </c>
      <c r="I69" t="s">
        <v>1382</v>
      </c>
      <c r="J69" t="s">
        <v>1383</v>
      </c>
      <c r="K69" t="s">
        <v>1384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1260</v>
      </c>
      <c r="D70" t="s">
        <v>1261</v>
      </c>
      <c r="E70" t="s">
        <v>1262</v>
      </c>
      <c r="F70" t="s">
        <v>1263</v>
      </c>
      <c r="I70" t="s">
        <v>1385</v>
      </c>
      <c r="J70" t="s">
        <v>1283</v>
      </c>
      <c r="K70" t="s">
        <v>1384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1260</v>
      </c>
      <c r="D71" t="s">
        <v>1261</v>
      </c>
      <c r="E71" t="s">
        <v>1262</v>
      </c>
      <c r="F71" t="s">
        <v>1263</v>
      </c>
      <c r="I71" t="s">
        <v>1386</v>
      </c>
      <c r="J71" t="s">
        <v>1387</v>
      </c>
      <c r="K71" t="s">
        <v>1384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1260</v>
      </c>
      <c r="D72" t="s">
        <v>1261</v>
      </c>
      <c r="E72" t="s">
        <v>1262</v>
      </c>
      <c r="F72" t="s">
        <v>1263</v>
      </c>
      <c r="I72" t="s">
        <v>1388</v>
      </c>
      <c r="J72" t="s">
        <v>1389</v>
      </c>
      <c r="K72" t="s">
        <v>1384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1260</v>
      </c>
      <c r="D73" t="s">
        <v>1261</v>
      </c>
      <c r="E73" t="s">
        <v>1262</v>
      </c>
      <c r="F73" t="s">
        <v>1263</v>
      </c>
      <c r="I73" t="s">
        <v>1390</v>
      </c>
      <c r="J73" t="s">
        <v>1312</v>
      </c>
      <c r="K73" t="s">
        <v>1384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1260</v>
      </c>
      <c r="D74" t="s">
        <v>1261</v>
      </c>
      <c r="E74" t="s">
        <v>1262</v>
      </c>
      <c r="F74" t="s">
        <v>1263</v>
      </c>
      <c r="I74" t="s">
        <v>1391</v>
      </c>
      <c r="J74" t="s">
        <v>1392</v>
      </c>
      <c r="K74" t="s">
        <v>1384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1260</v>
      </c>
      <c r="D75" t="s">
        <v>1261</v>
      </c>
      <c r="E75" t="s">
        <v>1262</v>
      </c>
      <c r="F75" t="s">
        <v>1263</v>
      </c>
      <c r="I75" t="s">
        <v>1393</v>
      </c>
      <c r="J75" t="s">
        <v>1297</v>
      </c>
      <c r="K75" t="s">
        <v>1384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1260</v>
      </c>
      <c r="D76" t="s">
        <v>1261</v>
      </c>
      <c r="E76" t="s">
        <v>1262</v>
      </c>
      <c r="F76" t="s">
        <v>1263</v>
      </c>
      <c r="I76" t="s">
        <v>1394</v>
      </c>
      <c r="J76" t="s">
        <v>1295</v>
      </c>
      <c r="K76" t="s">
        <v>1384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1260</v>
      </c>
      <c r="D77" t="s">
        <v>1261</v>
      </c>
      <c r="E77" t="s">
        <v>1262</v>
      </c>
      <c r="F77" t="s">
        <v>1263</v>
      </c>
      <c r="I77" t="s">
        <v>1395</v>
      </c>
      <c r="J77" t="s">
        <v>1283</v>
      </c>
      <c r="K77" t="s">
        <v>1384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1260</v>
      </c>
      <c r="D78" t="s">
        <v>1261</v>
      </c>
      <c r="E78" t="s">
        <v>1262</v>
      </c>
      <c r="F78" t="s">
        <v>1263</v>
      </c>
      <c r="I78" t="s">
        <v>1396</v>
      </c>
      <c r="J78" t="s">
        <v>1354</v>
      </c>
      <c r="K78" t="s">
        <v>1384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1260</v>
      </c>
      <c r="D79" t="s">
        <v>1261</v>
      </c>
      <c r="E79" t="s">
        <v>1262</v>
      </c>
      <c r="F79" t="s">
        <v>1263</v>
      </c>
      <c r="I79" t="s">
        <v>1397</v>
      </c>
      <c r="J79" t="s">
        <v>1398</v>
      </c>
      <c r="K79" t="s">
        <v>1384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1260</v>
      </c>
      <c r="D80" t="s">
        <v>1261</v>
      </c>
      <c r="E80" t="s">
        <v>1262</v>
      </c>
      <c r="F80" t="s">
        <v>1263</v>
      </c>
      <c r="I80" t="s">
        <v>1399</v>
      </c>
      <c r="J80" t="s">
        <v>1400</v>
      </c>
      <c r="K80" t="s">
        <v>1384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1260</v>
      </c>
      <c r="D81" t="s">
        <v>1261</v>
      </c>
      <c r="E81" t="s">
        <v>1262</v>
      </c>
      <c r="F81" t="s">
        <v>1263</v>
      </c>
      <c r="I81" t="s">
        <v>1401</v>
      </c>
      <c r="J81" t="s">
        <v>1402</v>
      </c>
      <c r="K81" t="s">
        <v>1384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1260</v>
      </c>
      <c r="D82" t="s">
        <v>1261</v>
      </c>
      <c r="E82" t="s">
        <v>1262</v>
      </c>
      <c r="F82" t="s">
        <v>1263</v>
      </c>
      <c r="I82" t="s">
        <v>1403</v>
      </c>
      <c r="J82" t="s">
        <v>1283</v>
      </c>
      <c r="K82" t="s">
        <v>1384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1260</v>
      </c>
      <c r="D83" t="s">
        <v>1261</v>
      </c>
      <c r="E83" t="s">
        <v>1262</v>
      </c>
      <c r="F83" t="s">
        <v>1263</v>
      </c>
      <c r="I83" t="s">
        <v>1404</v>
      </c>
      <c r="J83" t="s">
        <v>1405</v>
      </c>
      <c r="K83" t="s">
        <v>1384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1260</v>
      </c>
      <c r="D84" t="s">
        <v>1261</v>
      </c>
      <c r="E84" t="s">
        <v>1262</v>
      </c>
      <c r="F84" t="s">
        <v>1263</v>
      </c>
      <c r="I84" t="s">
        <v>1406</v>
      </c>
      <c r="J84" t="s">
        <v>1267</v>
      </c>
      <c r="K84" t="s">
        <v>1384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1260</v>
      </c>
      <c r="D85" t="s">
        <v>1261</v>
      </c>
      <c r="E85" t="s">
        <v>1262</v>
      </c>
      <c r="F85" t="s">
        <v>1263</v>
      </c>
      <c r="I85" t="s">
        <v>1407</v>
      </c>
      <c r="J85" t="s">
        <v>1408</v>
      </c>
      <c r="K85" t="s">
        <v>1384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1260</v>
      </c>
      <c r="D86" t="s">
        <v>1261</v>
      </c>
      <c r="E86" t="s">
        <v>1262</v>
      </c>
      <c r="F86" t="s">
        <v>1263</v>
      </c>
      <c r="I86" t="s">
        <v>1409</v>
      </c>
      <c r="J86" t="s">
        <v>1299</v>
      </c>
      <c r="K86" t="s">
        <v>1384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1260</v>
      </c>
      <c r="D87" t="s">
        <v>1261</v>
      </c>
      <c r="E87" t="s">
        <v>1262</v>
      </c>
      <c r="F87" t="s">
        <v>1263</v>
      </c>
      <c r="I87" t="s">
        <v>1410</v>
      </c>
      <c r="J87" t="s">
        <v>1275</v>
      </c>
      <c r="K87" t="s">
        <v>1384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1260</v>
      </c>
      <c r="D88" t="s">
        <v>1261</v>
      </c>
      <c r="E88" t="s">
        <v>1262</v>
      </c>
      <c r="F88" t="s">
        <v>1263</v>
      </c>
      <c r="I88" t="s">
        <v>1411</v>
      </c>
      <c r="J88" t="s">
        <v>1277</v>
      </c>
      <c r="K88" t="s">
        <v>1384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1260</v>
      </c>
      <c r="D89" t="s">
        <v>1261</v>
      </c>
      <c r="E89" t="s">
        <v>1262</v>
      </c>
      <c r="F89" t="s">
        <v>1263</v>
      </c>
      <c r="I89" t="s">
        <v>1412</v>
      </c>
      <c r="J89" t="s">
        <v>1413</v>
      </c>
      <c r="K89" t="s">
        <v>1384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1260</v>
      </c>
      <c r="D90" t="s">
        <v>1261</v>
      </c>
      <c r="E90" t="s">
        <v>1262</v>
      </c>
      <c r="F90" t="s">
        <v>1263</v>
      </c>
      <c r="I90" t="s">
        <v>1414</v>
      </c>
      <c r="J90" t="s">
        <v>1415</v>
      </c>
      <c r="K90" t="s">
        <v>1384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1260</v>
      </c>
      <c r="D91" t="s">
        <v>1261</v>
      </c>
      <c r="E91" t="s">
        <v>1262</v>
      </c>
      <c r="F91" t="s">
        <v>1263</v>
      </c>
      <c r="I91" t="s">
        <v>1416</v>
      </c>
      <c r="J91" t="s">
        <v>1265</v>
      </c>
      <c r="K91" t="s">
        <v>1384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1260</v>
      </c>
      <c r="D92" t="s">
        <v>1261</v>
      </c>
      <c r="E92" t="s">
        <v>1262</v>
      </c>
      <c r="F92" t="s">
        <v>1263</v>
      </c>
      <c r="I92" t="s">
        <v>1352</v>
      </c>
      <c r="J92" t="s">
        <v>1289</v>
      </c>
      <c r="K92" t="s">
        <v>1384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1260</v>
      </c>
      <c r="D93" t="s">
        <v>1261</v>
      </c>
      <c r="E93" t="s">
        <v>1262</v>
      </c>
      <c r="F93" t="s">
        <v>1263</v>
      </c>
      <c r="I93" t="s">
        <v>1417</v>
      </c>
      <c r="J93" t="s">
        <v>1283</v>
      </c>
      <c r="K93" t="s">
        <v>1384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1260</v>
      </c>
      <c r="D94" t="s">
        <v>1261</v>
      </c>
      <c r="E94" t="s">
        <v>1262</v>
      </c>
      <c r="F94" t="s">
        <v>1263</v>
      </c>
      <c r="I94" t="s">
        <v>1418</v>
      </c>
      <c r="J94" t="s">
        <v>1314</v>
      </c>
      <c r="K94" t="s">
        <v>1384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1260</v>
      </c>
      <c r="D95" t="s">
        <v>1261</v>
      </c>
      <c r="E95" t="s">
        <v>1262</v>
      </c>
      <c r="F95" t="s">
        <v>1263</v>
      </c>
      <c r="I95" t="s">
        <v>1419</v>
      </c>
      <c r="J95" t="s">
        <v>1281</v>
      </c>
      <c r="K95" t="s">
        <v>1384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1260</v>
      </c>
      <c r="D96" t="s">
        <v>1261</v>
      </c>
      <c r="E96" t="s">
        <v>1262</v>
      </c>
      <c r="F96" t="s">
        <v>1263</v>
      </c>
      <c r="I96" t="s">
        <v>1420</v>
      </c>
      <c r="J96" t="s">
        <v>1421</v>
      </c>
      <c r="K96" t="s">
        <v>1384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1260</v>
      </c>
      <c r="D97" t="s">
        <v>1261</v>
      </c>
      <c r="E97" t="s">
        <v>1262</v>
      </c>
      <c r="F97" t="s">
        <v>1263</v>
      </c>
      <c r="I97" t="s">
        <v>1422</v>
      </c>
      <c r="J97" t="s">
        <v>1423</v>
      </c>
      <c r="K97" t="s">
        <v>1384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1260</v>
      </c>
      <c r="D98" t="s">
        <v>1261</v>
      </c>
      <c r="E98" t="s">
        <v>1262</v>
      </c>
      <c r="F98" t="s">
        <v>1263</v>
      </c>
      <c r="I98" t="s">
        <v>1424</v>
      </c>
      <c r="J98" t="s">
        <v>1330</v>
      </c>
      <c r="K98" t="s">
        <v>1384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1260</v>
      </c>
      <c r="D99" t="s">
        <v>1261</v>
      </c>
      <c r="E99" t="s">
        <v>1262</v>
      </c>
      <c r="F99" t="s">
        <v>1263</v>
      </c>
      <c r="I99" t="s">
        <v>1425</v>
      </c>
      <c r="J99" t="s">
        <v>1426</v>
      </c>
      <c r="K99" t="s">
        <v>1384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1260</v>
      </c>
      <c r="D100" t="s">
        <v>1261</v>
      </c>
      <c r="E100" t="s">
        <v>1262</v>
      </c>
      <c r="F100" t="s">
        <v>1263</v>
      </c>
      <c r="I100" t="s">
        <v>1427</v>
      </c>
      <c r="J100" t="s">
        <v>1428</v>
      </c>
      <c r="K100" t="s">
        <v>1384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1260</v>
      </c>
      <c r="D101" t="s">
        <v>1261</v>
      </c>
      <c r="E101" t="s">
        <v>1262</v>
      </c>
      <c r="F101" t="s">
        <v>1263</v>
      </c>
      <c r="I101" t="s">
        <v>1429</v>
      </c>
      <c r="J101" t="s">
        <v>1430</v>
      </c>
      <c r="K101" t="s">
        <v>1384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1260</v>
      </c>
      <c r="D102" t="s">
        <v>1261</v>
      </c>
      <c r="E102" t="s">
        <v>1262</v>
      </c>
      <c r="F102" t="s">
        <v>1263</v>
      </c>
      <c r="I102" t="s">
        <v>1431</v>
      </c>
      <c r="J102" t="s">
        <v>1432</v>
      </c>
      <c r="K102" t="s">
        <v>1384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1260</v>
      </c>
      <c r="D103" t="s">
        <v>1261</v>
      </c>
      <c r="E103" t="s">
        <v>1262</v>
      </c>
      <c r="F103" t="s">
        <v>1263</v>
      </c>
      <c r="I103" t="s">
        <v>1433</v>
      </c>
      <c r="J103" t="s">
        <v>1434</v>
      </c>
      <c r="K103" t="s">
        <v>1384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1260</v>
      </c>
      <c r="D104" t="s">
        <v>1261</v>
      </c>
      <c r="E104" t="s">
        <v>1262</v>
      </c>
      <c r="F104" t="s">
        <v>1263</v>
      </c>
      <c r="I104" t="s">
        <v>1435</v>
      </c>
      <c r="J104" t="s">
        <v>1436</v>
      </c>
      <c r="K104" t="s">
        <v>1384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1260</v>
      </c>
      <c r="D105" t="s">
        <v>1261</v>
      </c>
      <c r="E105" t="s">
        <v>1262</v>
      </c>
      <c r="F105" t="s">
        <v>1263</v>
      </c>
      <c r="I105" t="s">
        <v>1437</v>
      </c>
      <c r="J105" t="s">
        <v>1438</v>
      </c>
      <c r="K105" t="s">
        <v>1384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1260</v>
      </c>
      <c r="D106" t="s">
        <v>1261</v>
      </c>
      <c r="E106" t="s">
        <v>1262</v>
      </c>
      <c r="F106" t="s">
        <v>1263</v>
      </c>
      <c r="I106" t="s">
        <v>1439</v>
      </c>
      <c r="J106" t="s">
        <v>1440</v>
      </c>
      <c r="K106" t="s">
        <v>1384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1260</v>
      </c>
      <c r="D107" t="s">
        <v>1261</v>
      </c>
      <c r="E107" t="s">
        <v>1262</v>
      </c>
      <c r="F107" t="s">
        <v>1263</v>
      </c>
      <c r="I107" t="s">
        <v>1441</v>
      </c>
      <c r="J107" t="s">
        <v>1442</v>
      </c>
      <c r="K107" t="s">
        <v>1384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1260</v>
      </c>
      <c r="D108" t="s">
        <v>1261</v>
      </c>
      <c r="E108" t="s">
        <v>1262</v>
      </c>
      <c r="F108" t="s">
        <v>1263</v>
      </c>
      <c r="I108" t="s">
        <v>1443</v>
      </c>
      <c r="J108" t="s">
        <v>1444</v>
      </c>
      <c r="K108" t="s">
        <v>1384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1260</v>
      </c>
      <c r="D109" t="s">
        <v>1261</v>
      </c>
      <c r="E109" t="s">
        <v>1262</v>
      </c>
      <c r="F109" t="s">
        <v>1263</v>
      </c>
      <c r="I109" t="s">
        <v>1445</v>
      </c>
      <c r="J109" t="s">
        <v>1446</v>
      </c>
      <c r="K109" t="s">
        <v>1384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1260</v>
      </c>
      <c r="D110" t="s">
        <v>1261</v>
      </c>
      <c r="E110" t="s">
        <v>1262</v>
      </c>
      <c r="F110" t="s">
        <v>1263</v>
      </c>
      <c r="I110" t="s">
        <v>1447</v>
      </c>
      <c r="J110" t="s">
        <v>1448</v>
      </c>
      <c r="K110" t="s">
        <v>1384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1260</v>
      </c>
      <c r="D111" t="s">
        <v>1261</v>
      </c>
      <c r="E111" t="s">
        <v>1262</v>
      </c>
      <c r="F111" t="s">
        <v>1263</v>
      </c>
      <c r="I111" t="s">
        <v>1449</v>
      </c>
      <c r="J111" t="s">
        <v>1450</v>
      </c>
      <c r="K111" t="s">
        <v>1384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1260</v>
      </c>
      <c r="D112" t="s">
        <v>1261</v>
      </c>
      <c r="E112" t="s">
        <v>1262</v>
      </c>
      <c r="F112" t="s">
        <v>1263</v>
      </c>
      <c r="I112" t="s">
        <v>1451</v>
      </c>
      <c r="J112" t="s">
        <v>1452</v>
      </c>
      <c r="K112" t="s">
        <v>1384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1260</v>
      </c>
      <c r="D113" t="s">
        <v>1261</v>
      </c>
      <c r="E113" t="s">
        <v>1262</v>
      </c>
      <c r="F113" t="s">
        <v>1263</v>
      </c>
      <c r="I113" t="s">
        <v>1453</v>
      </c>
      <c r="J113" t="s">
        <v>1379</v>
      </c>
      <c r="K113" t="s">
        <v>1384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1260</v>
      </c>
      <c r="D114" t="s">
        <v>1261</v>
      </c>
      <c r="E114" t="s">
        <v>1262</v>
      </c>
      <c r="F114" t="s">
        <v>1263</v>
      </c>
      <c r="I114" t="s">
        <v>1454</v>
      </c>
      <c r="J114" t="s">
        <v>1306</v>
      </c>
      <c r="K114" t="s">
        <v>1384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1260</v>
      </c>
      <c r="D115" t="s">
        <v>1261</v>
      </c>
      <c r="E115" t="s">
        <v>1262</v>
      </c>
      <c r="F115" t="s">
        <v>1263</v>
      </c>
      <c r="I115" t="s">
        <v>1455</v>
      </c>
      <c r="J115" t="s">
        <v>1456</v>
      </c>
      <c r="K115" t="s">
        <v>1384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1260</v>
      </c>
      <c r="D116" t="s">
        <v>1261</v>
      </c>
      <c r="E116" t="s">
        <v>1262</v>
      </c>
      <c r="F116" t="s">
        <v>1263</v>
      </c>
      <c r="I116" t="s">
        <v>1457</v>
      </c>
      <c r="J116" t="s">
        <v>1440</v>
      </c>
      <c r="K116" t="s">
        <v>1384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1260</v>
      </c>
      <c r="D117" t="s">
        <v>1261</v>
      </c>
      <c r="E117" t="s">
        <v>1262</v>
      </c>
      <c r="F117" t="s">
        <v>1263</v>
      </c>
      <c r="I117" t="s">
        <v>1458</v>
      </c>
      <c r="J117" t="s">
        <v>1459</v>
      </c>
      <c r="K117" t="s">
        <v>1384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1260</v>
      </c>
      <c r="D118" t="s">
        <v>1261</v>
      </c>
      <c r="E118" t="s">
        <v>1262</v>
      </c>
      <c r="F118" t="s">
        <v>1263</v>
      </c>
      <c r="I118" t="s">
        <v>1460</v>
      </c>
      <c r="J118" t="s">
        <v>1461</v>
      </c>
      <c r="K118" t="s">
        <v>1384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1260</v>
      </c>
      <c r="D119" t="s">
        <v>1261</v>
      </c>
      <c r="E119" t="s">
        <v>1262</v>
      </c>
      <c r="F119" t="s">
        <v>1263</v>
      </c>
      <c r="I119" t="s">
        <v>1462</v>
      </c>
      <c r="J119" t="s">
        <v>1299</v>
      </c>
      <c r="K119" t="s">
        <v>1384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1260</v>
      </c>
      <c r="D120" t="s">
        <v>1261</v>
      </c>
      <c r="E120" t="s">
        <v>1262</v>
      </c>
      <c r="F120" t="s">
        <v>1263</v>
      </c>
      <c r="I120" t="s">
        <v>1463</v>
      </c>
      <c r="J120" t="s">
        <v>1464</v>
      </c>
      <c r="K120" t="s">
        <v>1384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1260</v>
      </c>
      <c r="D121" t="s">
        <v>1261</v>
      </c>
      <c r="E121" t="s">
        <v>1262</v>
      </c>
      <c r="F121" t="s">
        <v>1263</v>
      </c>
      <c r="I121" t="s">
        <v>1465</v>
      </c>
      <c r="J121" t="s">
        <v>1466</v>
      </c>
      <c r="K121" t="s">
        <v>1384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1260</v>
      </c>
      <c r="D122" t="s">
        <v>1261</v>
      </c>
      <c r="E122" t="s">
        <v>1262</v>
      </c>
      <c r="F122" t="s">
        <v>1263</v>
      </c>
      <c r="I122" t="s">
        <v>231</v>
      </c>
      <c r="J122" t="s">
        <v>1314</v>
      </c>
      <c r="K122" t="s">
        <v>1384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1260</v>
      </c>
      <c r="D123" t="s">
        <v>1261</v>
      </c>
      <c r="E123" t="s">
        <v>1262</v>
      </c>
      <c r="F123" t="s">
        <v>1263</v>
      </c>
      <c r="I123" t="s">
        <v>1467</v>
      </c>
      <c r="J123" t="s">
        <v>1297</v>
      </c>
      <c r="K123" t="s">
        <v>1384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1260</v>
      </c>
      <c r="D124" t="s">
        <v>1261</v>
      </c>
      <c r="E124" t="s">
        <v>1262</v>
      </c>
      <c r="F124" t="s">
        <v>1263</v>
      </c>
      <c r="I124" t="s">
        <v>1468</v>
      </c>
      <c r="J124" t="s">
        <v>1469</v>
      </c>
      <c r="K124" t="s">
        <v>1384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1260</v>
      </c>
      <c r="D125" t="s">
        <v>1261</v>
      </c>
      <c r="E125" t="s">
        <v>1262</v>
      </c>
      <c r="F125" t="s">
        <v>1263</v>
      </c>
      <c r="I125" t="s">
        <v>1470</v>
      </c>
      <c r="J125" t="s">
        <v>1471</v>
      </c>
      <c r="K125" t="s">
        <v>1384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1260</v>
      </c>
      <c r="D126" t="s">
        <v>1261</v>
      </c>
      <c r="E126" t="s">
        <v>1262</v>
      </c>
      <c r="F126" t="s">
        <v>1263</v>
      </c>
      <c r="I126" t="s">
        <v>1362</v>
      </c>
      <c r="J126" t="s">
        <v>1472</v>
      </c>
      <c r="K126" t="s">
        <v>1384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1260</v>
      </c>
      <c r="D127" t="s">
        <v>1261</v>
      </c>
      <c r="E127" t="s">
        <v>1262</v>
      </c>
      <c r="F127" t="s">
        <v>1263</v>
      </c>
      <c r="I127" t="s">
        <v>1473</v>
      </c>
      <c r="J127" t="s">
        <v>1474</v>
      </c>
      <c r="K127" t="s">
        <v>1384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1260</v>
      </c>
      <c r="D128" t="s">
        <v>1261</v>
      </c>
      <c r="E128" t="s">
        <v>1262</v>
      </c>
      <c r="F128" t="s">
        <v>1263</v>
      </c>
      <c r="I128" t="s">
        <v>1475</v>
      </c>
      <c r="J128" t="s">
        <v>1438</v>
      </c>
      <c r="K128" t="s">
        <v>1384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1260</v>
      </c>
      <c r="D129" t="s">
        <v>1261</v>
      </c>
      <c r="E129" t="s">
        <v>1262</v>
      </c>
      <c r="F129" t="s">
        <v>1263</v>
      </c>
      <c r="I129" t="s">
        <v>1476</v>
      </c>
      <c r="J129" t="s">
        <v>1477</v>
      </c>
      <c r="K129" t="s">
        <v>1384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1260</v>
      </c>
      <c r="D130" t="s">
        <v>1261</v>
      </c>
      <c r="E130" t="s">
        <v>1262</v>
      </c>
      <c r="F130" t="s">
        <v>1263</v>
      </c>
      <c r="I130" t="s">
        <v>1478</v>
      </c>
      <c r="J130" t="s">
        <v>1479</v>
      </c>
      <c r="K130" t="s">
        <v>1384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1260</v>
      </c>
      <c r="D131" t="s">
        <v>1261</v>
      </c>
      <c r="E131" t="s">
        <v>1262</v>
      </c>
      <c r="F131" t="s">
        <v>1263</v>
      </c>
      <c r="I131" t="s">
        <v>1480</v>
      </c>
      <c r="J131" t="s">
        <v>1308</v>
      </c>
      <c r="K131" t="s">
        <v>1384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1260</v>
      </c>
      <c r="D132" t="s">
        <v>1261</v>
      </c>
      <c r="E132" t="s">
        <v>1262</v>
      </c>
      <c r="F132" t="s">
        <v>1263</v>
      </c>
      <c r="I132" t="s">
        <v>1481</v>
      </c>
      <c r="J132" t="s">
        <v>1482</v>
      </c>
      <c r="K132" t="s">
        <v>1384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1260</v>
      </c>
      <c r="D133" t="s">
        <v>1261</v>
      </c>
      <c r="E133" t="s">
        <v>1262</v>
      </c>
      <c r="F133" t="s">
        <v>1263</v>
      </c>
      <c r="I133" t="s">
        <v>1483</v>
      </c>
      <c r="J133" t="s">
        <v>1265</v>
      </c>
      <c r="K133" t="s">
        <v>1384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1260</v>
      </c>
      <c r="D134" t="s">
        <v>1261</v>
      </c>
      <c r="E134" t="s">
        <v>1262</v>
      </c>
      <c r="F134" t="s">
        <v>1263</v>
      </c>
      <c r="I134" t="s">
        <v>1386</v>
      </c>
      <c r="J134" t="s">
        <v>1472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1484</v>
      </c>
      <c r="D135" t="s">
        <v>1485</v>
      </c>
      <c r="E135" t="s">
        <v>1486</v>
      </c>
      <c r="F135" t="s">
        <v>1487</v>
      </c>
      <c r="I135" t="s">
        <v>1488</v>
      </c>
      <c r="J135" t="s">
        <v>1489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1484</v>
      </c>
      <c r="D136" t="s">
        <v>1485</v>
      </c>
      <c r="E136" t="s">
        <v>1486</v>
      </c>
      <c r="F136" t="s">
        <v>1487</v>
      </c>
      <c r="I136" t="s">
        <v>1490</v>
      </c>
      <c r="J136" t="s">
        <v>1491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1484</v>
      </c>
      <c r="D137" t="s">
        <v>1485</v>
      </c>
      <c r="E137" t="s">
        <v>1486</v>
      </c>
      <c r="F137" t="s">
        <v>1487</v>
      </c>
      <c r="I137" t="s">
        <v>1492</v>
      </c>
      <c r="J137" t="s">
        <v>1493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1484</v>
      </c>
      <c r="D138" t="s">
        <v>1485</v>
      </c>
      <c r="E138" t="s">
        <v>1486</v>
      </c>
      <c r="F138" t="s">
        <v>1487</v>
      </c>
      <c r="I138" t="s">
        <v>1494</v>
      </c>
      <c r="J138" t="s">
        <v>1495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1484</v>
      </c>
      <c r="D139" t="s">
        <v>1485</v>
      </c>
      <c r="E139" t="s">
        <v>1486</v>
      </c>
      <c r="F139" t="s">
        <v>1487</v>
      </c>
      <c r="I139" t="s">
        <v>1496</v>
      </c>
      <c r="J139" t="s">
        <v>1497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1484</v>
      </c>
      <c r="D140" t="s">
        <v>1485</v>
      </c>
      <c r="E140" t="s">
        <v>1486</v>
      </c>
      <c r="F140" t="s">
        <v>1487</v>
      </c>
      <c r="I140" t="s">
        <v>1498</v>
      </c>
      <c r="J140" t="s">
        <v>1499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1484</v>
      </c>
      <c r="D141" t="s">
        <v>1485</v>
      </c>
      <c r="E141" t="s">
        <v>1486</v>
      </c>
      <c r="F141" t="s">
        <v>1487</v>
      </c>
      <c r="I141" t="s">
        <v>1500</v>
      </c>
      <c r="J141" t="s">
        <v>1501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1484</v>
      </c>
      <c r="D142" t="s">
        <v>1485</v>
      </c>
      <c r="E142" t="s">
        <v>1486</v>
      </c>
      <c r="F142" t="s">
        <v>1487</v>
      </c>
      <c r="I142" t="s">
        <v>1502</v>
      </c>
      <c r="J142" t="s">
        <v>1503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1484</v>
      </c>
      <c r="D143" t="s">
        <v>1485</v>
      </c>
      <c r="E143" t="s">
        <v>1486</v>
      </c>
      <c r="F143" t="s">
        <v>1487</v>
      </c>
      <c r="I143" t="s">
        <v>1504</v>
      </c>
      <c r="J143" t="s">
        <v>1505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1484</v>
      </c>
      <c r="D144" t="s">
        <v>1485</v>
      </c>
      <c r="E144" t="s">
        <v>1486</v>
      </c>
      <c r="F144" t="s">
        <v>1487</v>
      </c>
      <c r="I144" t="s">
        <v>1506</v>
      </c>
      <c r="J144" t="s">
        <v>1423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1484</v>
      </c>
      <c r="D145" t="s">
        <v>1485</v>
      </c>
      <c r="E145" t="s">
        <v>1486</v>
      </c>
      <c r="F145" t="s">
        <v>1487</v>
      </c>
      <c r="I145" t="s">
        <v>1507</v>
      </c>
      <c r="J145" t="s">
        <v>1505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1484</v>
      </c>
      <c r="D146" t="s">
        <v>1485</v>
      </c>
      <c r="E146" t="s">
        <v>1486</v>
      </c>
      <c r="F146" t="s">
        <v>1487</v>
      </c>
      <c r="I146" t="s">
        <v>1508</v>
      </c>
      <c r="J146" t="s">
        <v>1509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1484</v>
      </c>
      <c r="D147" t="s">
        <v>1485</v>
      </c>
      <c r="E147" t="s">
        <v>1486</v>
      </c>
      <c r="F147" t="s">
        <v>1487</v>
      </c>
      <c r="I147" t="s">
        <v>1510</v>
      </c>
      <c r="J147" t="s">
        <v>1299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1484</v>
      </c>
      <c r="D148" t="s">
        <v>1485</v>
      </c>
      <c r="E148" t="s">
        <v>1486</v>
      </c>
      <c r="F148" t="s">
        <v>1487</v>
      </c>
      <c r="I148" t="s">
        <v>1511</v>
      </c>
      <c r="J148" t="s">
        <v>1512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1484</v>
      </c>
      <c r="D149" t="s">
        <v>1485</v>
      </c>
      <c r="E149" t="s">
        <v>1486</v>
      </c>
      <c r="F149" t="s">
        <v>1487</v>
      </c>
      <c r="I149" t="s">
        <v>1513</v>
      </c>
      <c r="J149" t="s">
        <v>1514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1484</v>
      </c>
      <c r="D150" t="s">
        <v>1485</v>
      </c>
      <c r="E150" t="s">
        <v>1486</v>
      </c>
      <c r="F150" t="s">
        <v>1487</v>
      </c>
      <c r="I150" t="s">
        <v>1515</v>
      </c>
      <c r="J150" t="s">
        <v>1516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1484</v>
      </c>
      <c r="D151" t="s">
        <v>1485</v>
      </c>
      <c r="E151" t="s">
        <v>1486</v>
      </c>
      <c r="F151" t="s">
        <v>1487</v>
      </c>
      <c r="I151" t="s">
        <v>1517</v>
      </c>
      <c r="J151" t="s">
        <v>1518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1484</v>
      </c>
      <c r="D152" t="s">
        <v>1485</v>
      </c>
      <c r="E152" t="s">
        <v>1486</v>
      </c>
      <c r="F152" t="s">
        <v>1487</v>
      </c>
      <c r="I152" t="s">
        <v>1519</v>
      </c>
      <c r="J152" t="s">
        <v>1520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1484</v>
      </c>
      <c r="D153" t="s">
        <v>1485</v>
      </c>
      <c r="E153" t="s">
        <v>1486</v>
      </c>
      <c r="F153" t="s">
        <v>1487</v>
      </c>
      <c r="I153" t="s">
        <v>1521</v>
      </c>
      <c r="J153" t="s">
        <v>1522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1484</v>
      </c>
      <c r="D154" t="s">
        <v>1485</v>
      </c>
      <c r="E154" t="s">
        <v>1486</v>
      </c>
      <c r="F154" t="s">
        <v>1487</v>
      </c>
      <c r="I154" t="s">
        <v>1523</v>
      </c>
      <c r="J154" t="s">
        <v>1524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1484</v>
      </c>
      <c r="D155" t="s">
        <v>1485</v>
      </c>
      <c r="E155" t="s">
        <v>1486</v>
      </c>
      <c r="F155" t="s">
        <v>1487</v>
      </c>
      <c r="I155" t="s">
        <v>1525</v>
      </c>
      <c r="J155" t="s">
        <v>1526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1484</v>
      </c>
      <c r="D156" t="s">
        <v>1485</v>
      </c>
      <c r="E156" t="s">
        <v>1486</v>
      </c>
      <c r="F156" t="s">
        <v>1487</v>
      </c>
      <c r="I156" t="s">
        <v>1527</v>
      </c>
      <c r="J156" t="s">
        <v>1464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1484</v>
      </c>
      <c r="D157" t="s">
        <v>1485</v>
      </c>
      <c r="E157" t="s">
        <v>1486</v>
      </c>
      <c r="F157" t="s">
        <v>1487</v>
      </c>
      <c r="I157" t="s">
        <v>1528</v>
      </c>
      <c r="J157" t="s">
        <v>1472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1484</v>
      </c>
      <c r="D158" t="s">
        <v>1485</v>
      </c>
      <c r="E158" t="s">
        <v>1486</v>
      </c>
      <c r="F158" t="s">
        <v>1487</v>
      </c>
      <c r="I158" t="s">
        <v>1529</v>
      </c>
      <c r="J158" t="s">
        <v>1530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1484</v>
      </c>
      <c r="D159" t="s">
        <v>1485</v>
      </c>
      <c r="E159" t="s">
        <v>1486</v>
      </c>
      <c r="F159" t="s">
        <v>1487</v>
      </c>
      <c r="I159" t="s">
        <v>1531</v>
      </c>
      <c r="J159" t="s">
        <v>1518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1484</v>
      </c>
      <c r="D160" t="s">
        <v>1485</v>
      </c>
      <c r="E160" t="s">
        <v>1486</v>
      </c>
      <c r="F160" t="s">
        <v>1487</v>
      </c>
      <c r="I160" t="s">
        <v>1532</v>
      </c>
      <c r="J160" t="s">
        <v>1533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1484</v>
      </c>
      <c r="D161" t="s">
        <v>1485</v>
      </c>
      <c r="E161" t="s">
        <v>1486</v>
      </c>
      <c r="F161" t="s">
        <v>1487</v>
      </c>
      <c r="I161" t="s">
        <v>1534</v>
      </c>
      <c r="J161" t="s">
        <v>1535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1484</v>
      </c>
      <c r="D162" t="s">
        <v>1485</v>
      </c>
      <c r="E162" t="s">
        <v>1486</v>
      </c>
      <c r="F162" t="s">
        <v>1487</v>
      </c>
      <c r="I162" t="s">
        <v>1536</v>
      </c>
      <c r="J162" t="s">
        <v>1372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1484</v>
      </c>
      <c r="D163" t="s">
        <v>1485</v>
      </c>
      <c r="E163" t="s">
        <v>1486</v>
      </c>
      <c r="F163" t="s">
        <v>1487</v>
      </c>
      <c r="I163" t="s">
        <v>1537</v>
      </c>
      <c r="J163" t="s">
        <v>1538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1484</v>
      </c>
      <c r="D164" t="s">
        <v>1485</v>
      </c>
      <c r="E164" t="s">
        <v>1486</v>
      </c>
      <c r="F164" t="s">
        <v>1487</v>
      </c>
      <c r="I164" t="s">
        <v>1539</v>
      </c>
      <c r="J164" t="s">
        <v>1535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1484</v>
      </c>
      <c r="D165" t="s">
        <v>1485</v>
      </c>
      <c r="E165" t="s">
        <v>1486</v>
      </c>
      <c r="F165" t="s">
        <v>1487</v>
      </c>
      <c r="I165" t="s">
        <v>1540</v>
      </c>
      <c r="J165" t="s">
        <v>1541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1484</v>
      </c>
      <c r="D166" t="s">
        <v>1485</v>
      </c>
      <c r="E166" t="s">
        <v>1486</v>
      </c>
      <c r="F166" t="s">
        <v>1487</v>
      </c>
      <c r="I166" t="s">
        <v>1542</v>
      </c>
      <c r="J166" t="s">
        <v>1543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1484</v>
      </c>
      <c r="D167" t="s">
        <v>1485</v>
      </c>
      <c r="E167" t="s">
        <v>1486</v>
      </c>
      <c r="F167" t="s">
        <v>1487</v>
      </c>
      <c r="I167" t="s">
        <v>1544</v>
      </c>
      <c r="J167" t="s">
        <v>1545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1484</v>
      </c>
      <c r="D168" t="s">
        <v>1485</v>
      </c>
      <c r="E168" t="s">
        <v>1486</v>
      </c>
      <c r="F168" t="s">
        <v>1487</v>
      </c>
      <c r="I168" t="s">
        <v>1546</v>
      </c>
      <c r="J168" t="s">
        <v>1499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1484</v>
      </c>
      <c r="D169" t="s">
        <v>1485</v>
      </c>
      <c r="E169" t="s">
        <v>1486</v>
      </c>
      <c r="F169" t="s">
        <v>1487</v>
      </c>
      <c r="I169" t="s">
        <v>1547</v>
      </c>
      <c r="J169" t="s">
        <v>1512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1484</v>
      </c>
      <c r="D170" t="s">
        <v>1485</v>
      </c>
      <c r="E170" t="s">
        <v>1486</v>
      </c>
      <c r="F170" t="s">
        <v>1487</v>
      </c>
      <c r="I170" t="s">
        <v>1548</v>
      </c>
      <c r="J170" t="s">
        <v>1293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1484</v>
      </c>
      <c r="D171" t="s">
        <v>1485</v>
      </c>
      <c r="E171" t="s">
        <v>1486</v>
      </c>
      <c r="F171" t="s">
        <v>1487</v>
      </c>
      <c r="I171" t="s">
        <v>1549</v>
      </c>
      <c r="J171" t="s">
        <v>1550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1484</v>
      </c>
      <c r="D172" t="s">
        <v>1485</v>
      </c>
      <c r="E172" t="s">
        <v>1486</v>
      </c>
      <c r="F172" t="s">
        <v>1487</v>
      </c>
      <c r="I172" t="s">
        <v>1551</v>
      </c>
      <c r="J172" t="s">
        <v>1552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1484</v>
      </c>
      <c r="D173" t="s">
        <v>1485</v>
      </c>
      <c r="E173" t="s">
        <v>1486</v>
      </c>
      <c r="F173" t="s">
        <v>1487</v>
      </c>
      <c r="I173" t="s">
        <v>1553</v>
      </c>
      <c r="J173" t="s">
        <v>1423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1484</v>
      </c>
      <c r="D174" t="s">
        <v>1485</v>
      </c>
      <c r="E174" t="s">
        <v>1486</v>
      </c>
      <c r="F174" t="s">
        <v>1487</v>
      </c>
      <c r="I174" t="s">
        <v>1554</v>
      </c>
      <c r="J174" t="s">
        <v>1555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1484</v>
      </c>
      <c r="D175" t="s">
        <v>1485</v>
      </c>
      <c r="E175" t="s">
        <v>1486</v>
      </c>
      <c r="F175" t="s">
        <v>1487</v>
      </c>
      <c r="I175" t="s">
        <v>1556</v>
      </c>
      <c r="J175" t="s">
        <v>1557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1484</v>
      </c>
      <c r="D176" t="s">
        <v>1485</v>
      </c>
      <c r="E176" t="s">
        <v>1486</v>
      </c>
      <c r="F176" t="s">
        <v>1487</v>
      </c>
      <c r="I176" t="s">
        <v>1558</v>
      </c>
      <c r="J176" t="s">
        <v>1559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1484</v>
      </c>
      <c r="D177" t="s">
        <v>1485</v>
      </c>
      <c r="E177" t="s">
        <v>1486</v>
      </c>
      <c r="F177" t="s">
        <v>1487</v>
      </c>
      <c r="I177" t="s">
        <v>1560</v>
      </c>
      <c r="J177" t="s">
        <v>1561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1484</v>
      </c>
      <c r="D178" t="s">
        <v>1485</v>
      </c>
      <c r="E178" t="s">
        <v>1486</v>
      </c>
      <c r="F178" t="s">
        <v>1487</v>
      </c>
      <c r="I178" t="s">
        <v>1562</v>
      </c>
      <c r="J178" t="s">
        <v>1563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1484</v>
      </c>
      <c r="D179" t="s">
        <v>1485</v>
      </c>
      <c r="E179" t="s">
        <v>1486</v>
      </c>
      <c r="F179" t="s">
        <v>1487</v>
      </c>
      <c r="I179" t="s">
        <v>1564</v>
      </c>
      <c r="J179" t="s">
        <v>1524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1484</v>
      </c>
      <c r="D180" t="s">
        <v>1485</v>
      </c>
      <c r="E180" t="s">
        <v>1486</v>
      </c>
      <c r="F180" t="s">
        <v>1487</v>
      </c>
      <c r="I180" t="s">
        <v>1565</v>
      </c>
      <c r="J180" t="s">
        <v>1552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1484</v>
      </c>
      <c r="D181" t="s">
        <v>1485</v>
      </c>
      <c r="E181" t="s">
        <v>1486</v>
      </c>
      <c r="F181" t="s">
        <v>1487</v>
      </c>
      <c r="I181" t="s">
        <v>1566</v>
      </c>
      <c r="J181" t="s">
        <v>1567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1484</v>
      </c>
      <c r="D182" t="s">
        <v>1485</v>
      </c>
      <c r="E182" t="s">
        <v>1486</v>
      </c>
      <c r="F182" t="s">
        <v>1487</v>
      </c>
      <c r="I182" t="s">
        <v>1568</v>
      </c>
      <c r="J182" t="s">
        <v>1569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1484</v>
      </c>
      <c r="D183" t="s">
        <v>1485</v>
      </c>
      <c r="E183" t="s">
        <v>1486</v>
      </c>
      <c r="F183" t="s">
        <v>1487</v>
      </c>
      <c r="I183" t="s">
        <v>1570</v>
      </c>
      <c r="J183" t="s">
        <v>1367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1484</v>
      </c>
      <c r="D184" t="s">
        <v>1485</v>
      </c>
      <c r="E184" t="s">
        <v>1486</v>
      </c>
      <c r="F184" t="s">
        <v>1487</v>
      </c>
      <c r="I184" t="s">
        <v>1571</v>
      </c>
      <c r="J184" t="s">
        <v>1572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1484</v>
      </c>
      <c r="D185" t="s">
        <v>1485</v>
      </c>
      <c r="E185" t="s">
        <v>1486</v>
      </c>
      <c r="F185" t="s">
        <v>1487</v>
      </c>
      <c r="I185" t="s">
        <v>1573</v>
      </c>
      <c r="J185" t="s">
        <v>1574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1484</v>
      </c>
      <c r="D186" t="s">
        <v>1485</v>
      </c>
      <c r="E186" t="s">
        <v>1486</v>
      </c>
      <c r="F186" t="s">
        <v>1487</v>
      </c>
      <c r="I186" t="s">
        <v>1575</v>
      </c>
      <c r="J186" t="s">
        <v>1576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1484</v>
      </c>
      <c r="D187" t="s">
        <v>1485</v>
      </c>
      <c r="E187" t="s">
        <v>1486</v>
      </c>
      <c r="F187" t="s">
        <v>1487</v>
      </c>
      <c r="I187" t="s">
        <v>1577</v>
      </c>
      <c r="J187" t="s">
        <v>1314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1484</v>
      </c>
      <c r="D188" t="s">
        <v>1485</v>
      </c>
      <c r="E188" t="s">
        <v>1486</v>
      </c>
      <c r="F188" t="s">
        <v>1487</v>
      </c>
      <c r="I188" t="s">
        <v>1578</v>
      </c>
      <c r="J188" t="s">
        <v>1472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1484</v>
      </c>
      <c r="D189" t="s">
        <v>1485</v>
      </c>
      <c r="E189" t="s">
        <v>1486</v>
      </c>
      <c r="F189" t="s">
        <v>1487</v>
      </c>
      <c r="I189" t="s">
        <v>1579</v>
      </c>
      <c r="J189" t="s">
        <v>1472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1484</v>
      </c>
      <c r="D190" t="s">
        <v>1485</v>
      </c>
      <c r="E190" t="s">
        <v>1486</v>
      </c>
      <c r="F190" t="s">
        <v>1487</v>
      </c>
      <c r="I190" t="s">
        <v>1580</v>
      </c>
      <c r="J190" t="s">
        <v>1581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1484</v>
      </c>
      <c r="D191" t="s">
        <v>1485</v>
      </c>
      <c r="E191" t="s">
        <v>1486</v>
      </c>
      <c r="F191" t="s">
        <v>1487</v>
      </c>
      <c r="I191" t="s">
        <v>1582</v>
      </c>
      <c r="J191" t="s">
        <v>1583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1484</v>
      </c>
      <c r="D192" t="s">
        <v>1485</v>
      </c>
      <c r="E192" t="s">
        <v>1486</v>
      </c>
      <c r="F192" t="s">
        <v>1487</v>
      </c>
      <c r="I192" t="s">
        <v>1584</v>
      </c>
      <c r="J192" t="s">
        <v>1585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1484</v>
      </c>
      <c r="D193" t="s">
        <v>1485</v>
      </c>
      <c r="E193" t="s">
        <v>1486</v>
      </c>
      <c r="F193" t="s">
        <v>1487</v>
      </c>
      <c r="I193" t="s">
        <v>1290</v>
      </c>
      <c r="J193" t="s">
        <v>1586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1484</v>
      </c>
      <c r="D194" t="s">
        <v>1485</v>
      </c>
      <c r="E194" t="s">
        <v>1486</v>
      </c>
      <c r="F194" t="s">
        <v>1487</v>
      </c>
      <c r="I194" t="s">
        <v>1587</v>
      </c>
      <c r="J194" t="s">
        <v>1518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1484</v>
      </c>
      <c r="D195" t="s">
        <v>1485</v>
      </c>
      <c r="E195" t="s">
        <v>1486</v>
      </c>
      <c r="F195" t="s">
        <v>1487</v>
      </c>
      <c r="I195" t="s">
        <v>1269</v>
      </c>
      <c r="J195" t="s">
        <v>1588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1484</v>
      </c>
      <c r="D196" t="s">
        <v>1485</v>
      </c>
      <c r="E196" t="s">
        <v>1486</v>
      </c>
      <c r="F196" t="s">
        <v>1487</v>
      </c>
      <c r="I196" t="s">
        <v>1589</v>
      </c>
      <c r="J196" t="s">
        <v>1590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1484</v>
      </c>
      <c r="D197" t="s">
        <v>1485</v>
      </c>
      <c r="E197" t="s">
        <v>1486</v>
      </c>
      <c r="F197" t="s">
        <v>1487</v>
      </c>
      <c r="I197" t="s">
        <v>1591</v>
      </c>
      <c r="J197" t="s">
        <v>1592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1484</v>
      </c>
      <c r="D198" t="s">
        <v>1485</v>
      </c>
      <c r="E198" t="s">
        <v>1486</v>
      </c>
      <c r="F198" t="s">
        <v>1487</v>
      </c>
      <c r="I198" t="s">
        <v>1593</v>
      </c>
      <c r="J198" t="s">
        <v>1594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1484</v>
      </c>
      <c r="D199" t="s">
        <v>1485</v>
      </c>
      <c r="E199" t="s">
        <v>1486</v>
      </c>
      <c r="F199" t="s">
        <v>1487</v>
      </c>
      <c r="I199" t="s">
        <v>1595</v>
      </c>
      <c r="J199" t="s">
        <v>1596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1484</v>
      </c>
      <c r="D200" t="s">
        <v>1485</v>
      </c>
      <c r="E200" t="s">
        <v>1486</v>
      </c>
      <c r="F200" t="s">
        <v>1487</v>
      </c>
      <c r="I200" t="s">
        <v>1597</v>
      </c>
      <c r="J200" t="s">
        <v>1598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1599</v>
      </c>
      <c r="D201" t="s">
        <v>1600</v>
      </c>
      <c r="E201" t="s">
        <v>1601</v>
      </c>
      <c r="F201" t="s">
        <v>1602</v>
      </c>
      <c r="I201" t="s">
        <v>1603</v>
      </c>
      <c r="J201" t="s">
        <v>1604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1599</v>
      </c>
      <c r="D202" t="s">
        <v>1600</v>
      </c>
      <c r="E202" t="s">
        <v>1601</v>
      </c>
      <c r="F202" t="s">
        <v>1602</v>
      </c>
      <c r="I202" t="s">
        <v>1605</v>
      </c>
      <c r="J202" t="s">
        <v>1606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1599</v>
      </c>
      <c r="D203" t="s">
        <v>1600</v>
      </c>
      <c r="E203" t="s">
        <v>1601</v>
      </c>
      <c r="F203" t="s">
        <v>1602</v>
      </c>
      <c r="I203" t="s">
        <v>1607</v>
      </c>
      <c r="J203" t="s">
        <v>1608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1599</v>
      </c>
      <c r="D204" t="s">
        <v>1600</v>
      </c>
      <c r="E204" t="s">
        <v>1601</v>
      </c>
      <c r="F204" t="s">
        <v>1602</v>
      </c>
      <c r="I204" t="s">
        <v>1609</v>
      </c>
      <c r="J204" t="s">
        <v>1610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1599</v>
      </c>
      <c r="D205" t="s">
        <v>1600</v>
      </c>
      <c r="E205" t="s">
        <v>1601</v>
      </c>
      <c r="F205" t="s">
        <v>1602</v>
      </c>
      <c r="I205" t="s">
        <v>1611</v>
      </c>
      <c r="J205" t="s">
        <v>1304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1599</v>
      </c>
      <c r="D206" t="s">
        <v>1600</v>
      </c>
      <c r="E206" t="s">
        <v>1601</v>
      </c>
      <c r="F206" t="s">
        <v>1602</v>
      </c>
      <c r="I206" t="s">
        <v>1612</v>
      </c>
      <c r="J206" t="s">
        <v>1613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1599</v>
      </c>
      <c r="D207" t="s">
        <v>1600</v>
      </c>
      <c r="E207" t="s">
        <v>1601</v>
      </c>
      <c r="F207" t="s">
        <v>1602</v>
      </c>
      <c r="I207" t="s">
        <v>1614</v>
      </c>
      <c r="J207" t="s">
        <v>1281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1599</v>
      </c>
      <c r="D208" t="s">
        <v>1600</v>
      </c>
      <c r="E208" t="s">
        <v>1601</v>
      </c>
      <c r="F208" t="s">
        <v>1602</v>
      </c>
      <c r="I208" t="s">
        <v>1615</v>
      </c>
      <c r="J208" t="s">
        <v>1616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1599</v>
      </c>
      <c r="D209" t="s">
        <v>1600</v>
      </c>
      <c r="E209" t="s">
        <v>1601</v>
      </c>
      <c r="F209" t="s">
        <v>1602</v>
      </c>
      <c r="I209" t="s">
        <v>1617</v>
      </c>
      <c r="J209" t="s">
        <v>1618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1599</v>
      </c>
      <c r="D210" t="s">
        <v>1600</v>
      </c>
      <c r="E210" t="s">
        <v>1601</v>
      </c>
      <c r="F210" t="s">
        <v>1602</v>
      </c>
      <c r="I210" t="s">
        <v>1619</v>
      </c>
      <c r="J210" t="s">
        <v>1336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1599</v>
      </c>
      <c r="D211" t="s">
        <v>1600</v>
      </c>
      <c r="E211" t="s">
        <v>1601</v>
      </c>
      <c r="F211" t="s">
        <v>1602</v>
      </c>
      <c r="I211" t="s">
        <v>1620</v>
      </c>
      <c r="J211" t="s">
        <v>1621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1599</v>
      </c>
      <c r="D212" t="s">
        <v>1600</v>
      </c>
      <c r="E212" t="s">
        <v>1601</v>
      </c>
      <c r="F212" t="s">
        <v>1602</v>
      </c>
      <c r="I212" t="s">
        <v>1354</v>
      </c>
      <c r="J212" t="s">
        <v>1301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1599</v>
      </c>
      <c r="D213" t="s">
        <v>1600</v>
      </c>
      <c r="E213" t="s">
        <v>1601</v>
      </c>
      <c r="F213" t="s">
        <v>1602</v>
      </c>
      <c r="I213" t="s">
        <v>1622</v>
      </c>
      <c r="J213" t="s">
        <v>1623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1599</v>
      </c>
      <c r="D214" t="s">
        <v>1600</v>
      </c>
      <c r="E214" t="s">
        <v>1601</v>
      </c>
      <c r="F214" t="s">
        <v>1602</v>
      </c>
      <c r="I214" t="s">
        <v>1624</v>
      </c>
      <c r="J214" t="s">
        <v>1522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1599</v>
      </c>
      <c r="D215" t="s">
        <v>1600</v>
      </c>
      <c r="E215" t="s">
        <v>1601</v>
      </c>
      <c r="F215" t="s">
        <v>1602</v>
      </c>
      <c r="I215" t="s">
        <v>1625</v>
      </c>
      <c r="J215" t="s">
        <v>1626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1599</v>
      </c>
      <c r="D216" t="s">
        <v>1600</v>
      </c>
      <c r="E216" t="s">
        <v>1601</v>
      </c>
      <c r="F216" t="s">
        <v>1602</v>
      </c>
      <c r="I216" t="s">
        <v>1627</v>
      </c>
      <c r="J216" t="s">
        <v>1628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1599</v>
      </c>
      <c r="D217" t="s">
        <v>1600</v>
      </c>
      <c r="E217" t="s">
        <v>1601</v>
      </c>
      <c r="F217" t="s">
        <v>1602</v>
      </c>
      <c r="I217" t="s">
        <v>1629</v>
      </c>
      <c r="J217" t="s">
        <v>1630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1599</v>
      </c>
      <c r="D218" t="s">
        <v>1600</v>
      </c>
      <c r="E218" t="s">
        <v>1601</v>
      </c>
      <c r="F218" t="s">
        <v>1602</v>
      </c>
      <c r="I218" t="s">
        <v>1631</v>
      </c>
      <c r="J218" t="s">
        <v>1632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1599</v>
      </c>
      <c r="D219" t="s">
        <v>1600</v>
      </c>
      <c r="E219" t="s">
        <v>1601</v>
      </c>
      <c r="F219" t="s">
        <v>1602</v>
      </c>
      <c r="I219" t="s">
        <v>1633</v>
      </c>
      <c r="J219" t="s">
        <v>1634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1599</v>
      </c>
      <c r="D220" t="s">
        <v>1600</v>
      </c>
      <c r="E220" t="s">
        <v>1601</v>
      </c>
      <c r="F220" t="s">
        <v>1602</v>
      </c>
      <c r="I220" t="s">
        <v>1635</v>
      </c>
      <c r="J220" t="s">
        <v>1636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1599</v>
      </c>
      <c r="D221" t="s">
        <v>1600</v>
      </c>
      <c r="E221" t="s">
        <v>1601</v>
      </c>
      <c r="F221" t="s">
        <v>1602</v>
      </c>
      <c r="I221" t="s">
        <v>1637</v>
      </c>
      <c r="J221" t="s">
        <v>1277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1599</v>
      </c>
      <c r="D222" t="s">
        <v>1600</v>
      </c>
      <c r="E222" t="s">
        <v>1601</v>
      </c>
      <c r="F222" t="s">
        <v>1602</v>
      </c>
      <c r="I222" t="s">
        <v>1638</v>
      </c>
      <c r="J222" t="s">
        <v>1639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1599</v>
      </c>
      <c r="D223" t="s">
        <v>1600</v>
      </c>
      <c r="E223" t="s">
        <v>1601</v>
      </c>
      <c r="F223" t="s">
        <v>1602</v>
      </c>
      <c r="I223" t="s">
        <v>1640</v>
      </c>
      <c r="J223" t="s">
        <v>1641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1599</v>
      </c>
      <c r="D224" t="s">
        <v>1600</v>
      </c>
      <c r="E224" t="s">
        <v>1601</v>
      </c>
      <c r="F224" t="s">
        <v>1602</v>
      </c>
      <c r="I224" t="s">
        <v>1642</v>
      </c>
      <c r="J224" t="s">
        <v>1313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1599</v>
      </c>
      <c r="D225" t="s">
        <v>1600</v>
      </c>
      <c r="E225" t="s">
        <v>1601</v>
      </c>
      <c r="F225" t="s">
        <v>1602</v>
      </c>
      <c r="I225" t="s">
        <v>1643</v>
      </c>
      <c r="J225" t="s">
        <v>1644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1599</v>
      </c>
      <c r="D226" t="s">
        <v>1600</v>
      </c>
      <c r="E226" t="s">
        <v>1601</v>
      </c>
      <c r="F226" t="s">
        <v>1602</v>
      </c>
      <c r="I226" t="s">
        <v>1645</v>
      </c>
      <c r="J226" t="s">
        <v>1646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1599</v>
      </c>
      <c r="D227" t="s">
        <v>1600</v>
      </c>
      <c r="E227" t="s">
        <v>1601</v>
      </c>
      <c r="F227" t="s">
        <v>1602</v>
      </c>
      <c r="I227" t="s">
        <v>1645</v>
      </c>
      <c r="J227" t="s">
        <v>1647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1599</v>
      </c>
      <c r="D228" t="s">
        <v>1600</v>
      </c>
      <c r="E228" t="s">
        <v>1601</v>
      </c>
      <c r="F228" t="s">
        <v>1602</v>
      </c>
      <c r="I228" t="s">
        <v>1648</v>
      </c>
      <c r="J228" t="s">
        <v>1376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1599</v>
      </c>
      <c r="D229" t="s">
        <v>1600</v>
      </c>
      <c r="E229" t="s">
        <v>1601</v>
      </c>
      <c r="F229" t="s">
        <v>1602</v>
      </c>
      <c r="I229" t="s">
        <v>1649</v>
      </c>
      <c r="J229" t="s">
        <v>1621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1599</v>
      </c>
      <c r="D230" t="s">
        <v>1600</v>
      </c>
      <c r="E230" t="s">
        <v>1601</v>
      </c>
      <c r="F230" t="s">
        <v>1602</v>
      </c>
      <c r="I230" t="s">
        <v>1650</v>
      </c>
      <c r="J230" t="s">
        <v>1651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1599</v>
      </c>
      <c r="D231" t="s">
        <v>1600</v>
      </c>
      <c r="E231" t="s">
        <v>1601</v>
      </c>
      <c r="F231" t="s">
        <v>1602</v>
      </c>
      <c r="I231" t="s">
        <v>1652</v>
      </c>
      <c r="J231" t="s">
        <v>1653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1599</v>
      </c>
      <c r="D232" t="s">
        <v>1600</v>
      </c>
      <c r="E232" t="s">
        <v>1601</v>
      </c>
      <c r="F232" t="s">
        <v>1602</v>
      </c>
      <c r="I232" t="s">
        <v>1654</v>
      </c>
      <c r="J232" t="s">
        <v>1330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1599</v>
      </c>
      <c r="D233" t="s">
        <v>1600</v>
      </c>
      <c r="E233" t="s">
        <v>1601</v>
      </c>
      <c r="F233" t="s">
        <v>1602</v>
      </c>
      <c r="I233" t="s">
        <v>1655</v>
      </c>
      <c r="J233" t="s">
        <v>1598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1599</v>
      </c>
      <c r="D234" t="s">
        <v>1600</v>
      </c>
      <c r="E234" t="s">
        <v>1601</v>
      </c>
      <c r="F234" t="s">
        <v>1602</v>
      </c>
      <c r="I234" t="s">
        <v>1656</v>
      </c>
      <c r="J234" t="s">
        <v>1608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1599</v>
      </c>
      <c r="D235" t="s">
        <v>1600</v>
      </c>
      <c r="E235" t="s">
        <v>1601</v>
      </c>
      <c r="F235" t="s">
        <v>1602</v>
      </c>
      <c r="I235" t="s">
        <v>1657</v>
      </c>
      <c r="J235" t="s">
        <v>1658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1599</v>
      </c>
      <c r="D236" t="s">
        <v>1600</v>
      </c>
      <c r="E236" t="s">
        <v>1601</v>
      </c>
      <c r="F236" t="s">
        <v>1602</v>
      </c>
      <c r="I236" t="s">
        <v>1659</v>
      </c>
      <c r="J236" t="s">
        <v>1660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1599</v>
      </c>
      <c r="D237" t="s">
        <v>1600</v>
      </c>
      <c r="E237" t="s">
        <v>1601</v>
      </c>
      <c r="F237" t="s">
        <v>1602</v>
      </c>
      <c r="I237" t="s">
        <v>1661</v>
      </c>
      <c r="J237" t="s">
        <v>1662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1599</v>
      </c>
      <c r="D238" t="s">
        <v>1600</v>
      </c>
      <c r="E238" t="s">
        <v>1601</v>
      </c>
      <c r="F238" t="s">
        <v>1602</v>
      </c>
      <c r="I238" t="s">
        <v>1663</v>
      </c>
      <c r="J238" t="s">
        <v>1664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1599</v>
      </c>
      <c r="D239" t="s">
        <v>1600</v>
      </c>
      <c r="E239" t="s">
        <v>1601</v>
      </c>
      <c r="F239" t="s">
        <v>1602</v>
      </c>
      <c r="I239" t="s">
        <v>1665</v>
      </c>
      <c r="J239" t="s">
        <v>1557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1599</v>
      </c>
      <c r="D240" t="s">
        <v>1600</v>
      </c>
      <c r="E240" t="s">
        <v>1601</v>
      </c>
      <c r="F240" t="s">
        <v>1602</v>
      </c>
      <c r="I240" t="s">
        <v>1666</v>
      </c>
      <c r="J240" t="s">
        <v>1616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1599</v>
      </c>
      <c r="D241" t="s">
        <v>1600</v>
      </c>
      <c r="E241" t="s">
        <v>1601</v>
      </c>
      <c r="F241" t="s">
        <v>1602</v>
      </c>
      <c r="I241" t="s">
        <v>1667</v>
      </c>
      <c r="J241" t="s">
        <v>1668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1599</v>
      </c>
      <c r="D242" t="s">
        <v>1600</v>
      </c>
      <c r="E242" t="s">
        <v>1601</v>
      </c>
      <c r="F242" t="s">
        <v>1602</v>
      </c>
      <c r="I242" t="s">
        <v>1669</v>
      </c>
      <c r="J242" t="s">
        <v>1670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1599</v>
      </c>
      <c r="D243" t="s">
        <v>1600</v>
      </c>
      <c r="E243" t="s">
        <v>1601</v>
      </c>
      <c r="F243" t="s">
        <v>1602</v>
      </c>
      <c r="I243" t="s">
        <v>1671</v>
      </c>
      <c r="J243" t="s">
        <v>1672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1599</v>
      </c>
      <c r="D244" t="s">
        <v>1600</v>
      </c>
      <c r="E244" t="s">
        <v>1601</v>
      </c>
      <c r="F244" t="s">
        <v>1602</v>
      </c>
      <c r="I244" t="s">
        <v>1673</v>
      </c>
      <c r="J244" t="s">
        <v>1522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1599</v>
      </c>
      <c r="D245" t="s">
        <v>1600</v>
      </c>
      <c r="E245" t="s">
        <v>1601</v>
      </c>
      <c r="F245" t="s">
        <v>1602</v>
      </c>
      <c r="I245" t="s">
        <v>1674</v>
      </c>
      <c r="J245" t="s">
        <v>1675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1599</v>
      </c>
      <c r="D246" t="s">
        <v>1600</v>
      </c>
      <c r="E246" t="s">
        <v>1601</v>
      </c>
      <c r="F246" t="s">
        <v>1602</v>
      </c>
      <c r="I246" t="s">
        <v>1676</v>
      </c>
      <c r="J246" t="s">
        <v>1677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1599</v>
      </c>
      <c r="D247" t="s">
        <v>1600</v>
      </c>
      <c r="E247" t="s">
        <v>1601</v>
      </c>
      <c r="F247" t="s">
        <v>1602</v>
      </c>
      <c r="I247" t="s">
        <v>1678</v>
      </c>
      <c r="J247" t="s">
        <v>1679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1599</v>
      </c>
      <c r="D248" t="s">
        <v>1600</v>
      </c>
      <c r="E248" t="s">
        <v>1601</v>
      </c>
      <c r="F248" t="s">
        <v>1602</v>
      </c>
      <c r="I248" t="s">
        <v>1680</v>
      </c>
      <c r="J248" t="s">
        <v>1681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1599</v>
      </c>
      <c r="D249" t="s">
        <v>1600</v>
      </c>
      <c r="E249" t="s">
        <v>1601</v>
      </c>
      <c r="F249" t="s">
        <v>1602</v>
      </c>
      <c r="I249" t="s">
        <v>1682</v>
      </c>
      <c r="J249" t="s">
        <v>1632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1599</v>
      </c>
      <c r="D250" t="s">
        <v>1600</v>
      </c>
      <c r="E250" t="s">
        <v>1601</v>
      </c>
      <c r="F250" t="s">
        <v>1602</v>
      </c>
      <c r="I250" t="s">
        <v>1683</v>
      </c>
      <c r="J250" t="s">
        <v>1684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1599</v>
      </c>
      <c r="D251" t="s">
        <v>1600</v>
      </c>
      <c r="E251" t="s">
        <v>1601</v>
      </c>
      <c r="F251" t="s">
        <v>1602</v>
      </c>
      <c r="I251" t="s">
        <v>1685</v>
      </c>
      <c r="J251" t="s">
        <v>1686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1599</v>
      </c>
      <c r="D252" t="s">
        <v>1600</v>
      </c>
      <c r="E252" t="s">
        <v>1601</v>
      </c>
      <c r="F252" t="s">
        <v>1602</v>
      </c>
      <c r="I252" t="s">
        <v>1687</v>
      </c>
      <c r="J252" t="s">
        <v>1320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1599</v>
      </c>
      <c r="D253" t="s">
        <v>1600</v>
      </c>
      <c r="E253" t="s">
        <v>1601</v>
      </c>
      <c r="F253" t="s">
        <v>1602</v>
      </c>
      <c r="I253" t="s">
        <v>1688</v>
      </c>
      <c r="J253" t="s">
        <v>1689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1599</v>
      </c>
      <c r="D254" t="s">
        <v>1600</v>
      </c>
      <c r="E254" t="s">
        <v>1601</v>
      </c>
      <c r="F254" t="s">
        <v>1602</v>
      </c>
      <c r="I254" t="s">
        <v>1690</v>
      </c>
      <c r="J254" t="s">
        <v>1585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1599</v>
      </c>
      <c r="D255" t="s">
        <v>1600</v>
      </c>
      <c r="E255" t="s">
        <v>1601</v>
      </c>
      <c r="F255" t="s">
        <v>1602</v>
      </c>
      <c r="I255" t="s">
        <v>1691</v>
      </c>
      <c r="J255" t="s">
        <v>1456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1599</v>
      </c>
      <c r="D256" t="s">
        <v>1600</v>
      </c>
      <c r="E256" t="s">
        <v>1601</v>
      </c>
      <c r="F256" t="s">
        <v>1602</v>
      </c>
      <c r="I256" t="s">
        <v>1692</v>
      </c>
      <c r="J256" t="s">
        <v>1693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1599</v>
      </c>
      <c r="D257" t="s">
        <v>1600</v>
      </c>
      <c r="E257" t="s">
        <v>1601</v>
      </c>
      <c r="F257" t="s">
        <v>1602</v>
      </c>
      <c r="I257" t="s">
        <v>1694</v>
      </c>
      <c r="J257" t="s">
        <v>1695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1599</v>
      </c>
      <c r="D258" t="s">
        <v>1600</v>
      </c>
      <c r="E258" t="s">
        <v>1601</v>
      </c>
      <c r="F258" t="s">
        <v>1602</v>
      </c>
      <c r="I258" t="s">
        <v>1696</v>
      </c>
      <c r="J258" t="s">
        <v>1697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1599</v>
      </c>
      <c r="D259" t="s">
        <v>1600</v>
      </c>
      <c r="E259" t="s">
        <v>1601</v>
      </c>
      <c r="F259" t="s">
        <v>1602</v>
      </c>
      <c r="I259" t="s">
        <v>1698</v>
      </c>
      <c r="J259" t="s">
        <v>1699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1599</v>
      </c>
      <c r="D260" t="s">
        <v>1600</v>
      </c>
      <c r="E260" t="s">
        <v>1601</v>
      </c>
      <c r="F260" t="s">
        <v>1602</v>
      </c>
      <c r="I260" t="s">
        <v>1700</v>
      </c>
      <c r="J260" t="s">
        <v>1701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1599</v>
      </c>
      <c r="D261" t="s">
        <v>1600</v>
      </c>
      <c r="E261" t="s">
        <v>1601</v>
      </c>
      <c r="F261" t="s">
        <v>1602</v>
      </c>
      <c r="I261" t="s">
        <v>1702</v>
      </c>
      <c r="J261" t="s">
        <v>1703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1599</v>
      </c>
      <c r="D262" t="s">
        <v>1600</v>
      </c>
      <c r="E262" t="s">
        <v>1601</v>
      </c>
      <c r="F262" t="s">
        <v>1602</v>
      </c>
      <c r="I262" t="s">
        <v>1704</v>
      </c>
      <c r="J262" t="s">
        <v>1705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1599</v>
      </c>
      <c r="D263" t="s">
        <v>1600</v>
      </c>
      <c r="E263" t="s">
        <v>1601</v>
      </c>
      <c r="F263" t="s">
        <v>1602</v>
      </c>
      <c r="I263" t="s">
        <v>1706</v>
      </c>
      <c r="J263" t="s">
        <v>1328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1599</v>
      </c>
      <c r="D264" t="s">
        <v>1600</v>
      </c>
      <c r="E264" t="s">
        <v>1601</v>
      </c>
      <c r="F264" t="s">
        <v>1602</v>
      </c>
      <c r="I264" t="s">
        <v>1707</v>
      </c>
      <c r="J264" t="s">
        <v>1708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1599</v>
      </c>
      <c r="D265" t="s">
        <v>1600</v>
      </c>
      <c r="E265" t="s">
        <v>1601</v>
      </c>
      <c r="F265" t="s">
        <v>1602</v>
      </c>
      <c r="I265" t="s">
        <v>1709</v>
      </c>
      <c r="J265" t="s">
        <v>1710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1599</v>
      </c>
      <c r="D266" t="s">
        <v>1600</v>
      </c>
      <c r="E266" t="s">
        <v>1601</v>
      </c>
      <c r="F266" t="s">
        <v>1602</v>
      </c>
      <c r="I266" t="s">
        <v>1711</v>
      </c>
      <c r="J266" t="s">
        <v>1712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1599</v>
      </c>
      <c r="D267" t="s">
        <v>1600</v>
      </c>
      <c r="E267" t="s">
        <v>1601</v>
      </c>
      <c r="F267" t="s">
        <v>1602</v>
      </c>
      <c r="I267" t="s">
        <v>1713</v>
      </c>
      <c r="J267" t="s">
        <v>1499</v>
      </c>
      <c r="K267" t="s">
        <v>1384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1599</v>
      </c>
      <c r="D268" t="s">
        <v>1600</v>
      </c>
      <c r="E268" t="s">
        <v>1601</v>
      </c>
      <c r="F268" t="s">
        <v>1602</v>
      </c>
      <c r="I268" t="s">
        <v>1714</v>
      </c>
      <c r="J268" t="s">
        <v>1715</v>
      </c>
      <c r="K268" t="s">
        <v>1384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1599</v>
      </c>
      <c r="D269" t="s">
        <v>1600</v>
      </c>
      <c r="E269" t="s">
        <v>1601</v>
      </c>
      <c r="F269" t="s">
        <v>1602</v>
      </c>
      <c r="I269" t="s">
        <v>1716</v>
      </c>
      <c r="J269" t="s">
        <v>1717</v>
      </c>
      <c r="K269" t="s">
        <v>1384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1599</v>
      </c>
      <c r="D270" t="s">
        <v>1600</v>
      </c>
      <c r="E270" t="s">
        <v>1601</v>
      </c>
      <c r="F270" t="s">
        <v>1602</v>
      </c>
      <c r="I270" t="s">
        <v>1718</v>
      </c>
      <c r="J270" t="s">
        <v>1719</v>
      </c>
      <c r="K270" t="s">
        <v>1384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1599</v>
      </c>
      <c r="D271" t="s">
        <v>1600</v>
      </c>
      <c r="E271" t="s">
        <v>1601</v>
      </c>
      <c r="F271" t="s">
        <v>1602</v>
      </c>
      <c r="I271" t="s">
        <v>1720</v>
      </c>
      <c r="J271" t="s">
        <v>1721</v>
      </c>
      <c r="K271" t="s">
        <v>1384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1599</v>
      </c>
      <c r="D272" t="s">
        <v>1600</v>
      </c>
      <c r="E272" t="s">
        <v>1601</v>
      </c>
      <c r="F272" t="s">
        <v>1602</v>
      </c>
      <c r="I272" t="s">
        <v>1722</v>
      </c>
      <c r="J272" t="s">
        <v>1723</v>
      </c>
      <c r="K272" t="s">
        <v>1384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1599</v>
      </c>
      <c r="D273" t="s">
        <v>1600</v>
      </c>
      <c r="E273" t="s">
        <v>1601</v>
      </c>
      <c r="F273" t="s">
        <v>1602</v>
      </c>
      <c r="I273" t="s">
        <v>1724</v>
      </c>
      <c r="J273" t="s">
        <v>1725</v>
      </c>
      <c r="K273" t="s">
        <v>1384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1599</v>
      </c>
      <c r="D274" t="s">
        <v>1600</v>
      </c>
      <c r="E274" t="s">
        <v>1601</v>
      </c>
      <c r="F274" t="s">
        <v>1602</v>
      </c>
      <c r="I274" t="s">
        <v>1726</v>
      </c>
      <c r="J274" t="s">
        <v>1727</v>
      </c>
      <c r="K274" t="s">
        <v>1384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1599</v>
      </c>
      <c r="D275" t="s">
        <v>1600</v>
      </c>
      <c r="E275" t="s">
        <v>1601</v>
      </c>
      <c r="F275" t="s">
        <v>1602</v>
      </c>
      <c r="I275" t="s">
        <v>1728</v>
      </c>
      <c r="J275" t="s">
        <v>1729</v>
      </c>
      <c r="K275" t="s">
        <v>1384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1599</v>
      </c>
      <c r="D276" t="s">
        <v>1600</v>
      </c>
      <c r="E276" t="s">
        <v>1601</v>
      </c>
      <c r="F276" t="s">
        <v>1602</v>
      </c>
      <c r="I276" t="s">
        <v>1730</v>
      </c>
      <c r="J276" t="s">
        <v>1608</v>
      </c>
      <c r="K276" t="s">
        <v>1384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1599</v>
      </c>
      <c r="D277" t="s">
        <v>1600</v>
      </c>
      <c r="E277" t="s">
        <v>1601</v>
      </c>
      <c r="F277" t="s">
        <v>1602</v>
      </c>
      <c r="I277" t="s">
        <v>1731</v>
      </c>
      <c r="J277" t="s">
        <v>1732</v>
      </c>
      <c r="K277" t="s">
        <v>1384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1599</v>
      </c>
      <c r="D278" t="s">
        <v>1600</v>
      </c>
      <c r="E278" t="s">
        <v>1601</v>
      </c>
      <c r="F278" t="s">
        <v>1602</v>
      </c>
      <c r="I278" t="s">
        <v>1733</v>
      </c>
      <c r="J278" t="s">
        <v>1301</v>
      </c>
      <c r="K278" t="s">
        <v>1384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1599</v>
      </c>
      <c r="D279" t="s">
        <v>1600</v>
      </c>
      <c r="E279" t="s">
        <v>1601</v>
      </c>
      <c r="F279" t="s">
        <v>1602</v>
      </c>
      <c r="I279" t="s">
        <v>1734</v>
      </c>
      <c r="J279" t="s">
        <v>1735</v>
      </c>
      <c r="K279" t="s">
        <v>1384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1599</v>
      </c>
      <c r="D280" t="s">
        <v>1600</v>
      </c>
      <c r="E280" t="s">
        <v>1601</v>
      </c>
      <c r="F280" t="s">
        <v>1602</v>
      </c>
      <c r="I280" t="s">
        <v>1736</v>
      </c>
      <c r="J280" t="s">
        <v>1370</v>
      </c>
      <c r="K280" t="s">
        <v>1384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1599</v>
      </c>
      <c r="D281" t="s">
        <v>1600</v>
      </c>
      <c r="E281" t="s">
        <v>1601</v>
      </c>
      <c r="F281" t="s">
        <v>1602</v>
      </c>
      <c r="I281" t="s">
        <v>1737</v>
      </c>
      <c r="J281" t="s">
        <v>1738</v>
      </c>
      <c r="K281" t="s">
        <v>1384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1599</v>
      </c>
      <c r="D282" t="s">
        <v>1600</v>
      </c>
      <c r="E282" t="s">
        <v>1601</v>
      </c>
      <c r="F282" t="s">
        <v>1602</v>
      </c>
      <c r="I282" t="s">
        <v>1739</v>
      </c>
      <c r="J282" t="s">
        <v>1740</v>
      </c>
      <c r="K282" t="s">
        <v>1384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1599</v>
      </c>
      <c r="D283" t="s">
        <v>1600</v>
      </c>
      <c r="E283" t="s">
        <v>1601</v>
      </c>
      <c r="F283" t="s">
        <v>1602</v>
      </c>
      <c r="I283" t="s">
        <v>1741</v>
      </c>
      <c r="J283" t="s">
        <v>1436</v>
      </c>
      <c r="K283" t="s">
        <v>1384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1599</v>
      </c>
      <c r="D284" t="s">
        <v>1600</v>
      </c>
      <c r="E284" t="s">
        <v>1601</v>
      </c>
      <c r="F284" t="s">
        <v>1602</v>
      </c>
      <c r="I284" t="s">
        <v>1742</v>
      </c>
      <c r="J284" t="s">
        <v>1743</v>
      </c>
      <c r="K284" t="s">
        <v>1384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1599</v>
      </c>
      <c r="D285" t="s">
        <v>1600</v>
      </c>
      <c r="E285" t="s">
        <v>1601</v>
      </c>
      <c r="F285" t="s">
        <v>1602</v>
      </c>
      <c r="I285" t="s">
        <v>1744</v>
      </c>
      <c r="J285" t="s">
        <v>1745</v>
      </c>
      <c r="K285" t="s">
        <v>1384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1599</v>
      </c>
      <c r="D286" t="s">
        <v>1600</v>
      </c>
      <c r="E286" t="s">
        <v>1601</v>
      </c>
      <c r="F286" t="s">
        <v>1602</v>
      </c>
      <c r="I286" t="s">
        <v>1746</v>
      </c>
      <c r="J286" t="s">
        <v>1747</v>
      </c>
      <c r="K286" t="s">
        <v>1384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1599</v>
      </c>
      <c r="D287" t="s">
        <v>1600</v>
      </c>
      <c r="E287" t="s">
        <v>1601</v>
      </c>
      <c r="F287" t="s">
        <v>1602</v>
      </c>
      <c r="I287" t="s">
        <v>1748</v>
      </c>
      <c r="J287" t="s">
        <v>1749</v>
      </c>
      <c r="K287" t="s">
        <v>1384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1599</v>
      </c>
      <c r="D288" t="s">
        <v>1600</v>
      </c>
      <c r="E288" t="s">
        <v>1601</v>
      </c>
      <c r="F288" t="s">
        <v>1602</v>
      </c>
      <c r="I288" t="s">
        <v>1750</v>
      </c>
      <c r="J288" t="s">
        <v>1751</v>
      </c>
      <c r="K288" t="s">
        <v>1384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1599</v>
      </c>
      <c r="D289" t="s">
        <v>1600</v>
      </c>
      <c r="E289" t="s">
        <v>1601</v>
      </c>
      <c r="F289" t="s">
        <v>1602</v>
      </c>
      <c r="I289" t="s">
        <v>1505</v>
      </c>
      <c r="J289" t="s">
        <v>1752</v>
      </c>
      <c r="K289" t="s">
        <v>1384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1599</v>
      </c>
      <c r="D290" t="s">
        <v>1600</v>
      </c>
      <c r="E290" t="s">
        <v>1601</v>
      </c>
      <c r="F290" t="s">
        <v>1602</v>
      </c>
      <c r="I290" t="s">
        <v>1753</v>
      </c>
      <c r="J290" t="s">
        <v>1754</v>
      </c>
      <c r="K290" t="s">
        <v>1384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1599</v>
      </c>
      <c r="D291" t="s">
        <v>1600</v>
      </c>
      <c r="E291" t="s">
        <v>1601</v>
      </c>
      <c r="F291" t="s">
        <v>1602</v>
      </c>
      <c r="I291" t="s">
        <v>1755</v>
      </c>
      <c r="J291" t="s">
        <v>1756</v>
      </c>
      <c r="K291" t="s">
        <v>1384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1599</v>
      </c>
      <c r="D292" t="s">
        <v>1600</v>
      </c>
      <c r="E292" t="s">
        <v>1601</v>
      </c>
      <c r="F292" t="s">
        <v>1602</v>
      </c>
      <c r="I292" t="s">
        <v>1757</v>
      </c>
      <c r="J292" t="s">
        <v>1758</v>
      </c>
      <c r="K292" t="s">
        <v>1384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1599</v>
      </c>
      <c r="D293" t="s">
        <v>1600</v>
      </c>
      <c r="E293" t="s">
        <v>1601</v>
      </c>
      <c r="F293" t="s">
        <v>1602</v>
      </c>
      <c r="I293" t="s">
        <v>1508</v>
      </c>
      <c r="J293" t="s">
        <v>1400</v>
      </c>
      <c r="K293" t="s">
        <v>1384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1599</v>
      </c>
      <c r="D294" t="s">
        <v>1600</v>
      </c>
      <c r="E294" t="s">
        <v>1601</v>
      </c>
      <c r="F294" t="s">
        <v>1602</v>
      </c>
      <c r="I294" t="s">
        <v>1759</v>
      </c>
      <c r="J294" t="s">
        <v>1760</v>
      </c>
      <c r="K294" t="s">
        <v>1384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1599</v>
      </c>
      <c r="D295" t="s">
        <v>1600</v>
      </c>
      <c r="E295" t="s">
        <v>1601</v>
      </c>
      <c r="F295" t="s">
        <v>1602</v>
      </c>
      <c r="I295" t="s">
        <v>1761</v>
      </c>
      <c r="J295" t="s">
        <v>1509</v>
      </c>
      <c r="K295" t="s">
        <v>1384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1599</v>
      </c>
      <c r="D296" t="s">
        <v>1600</v>
      </c>
      <c r="E296" t="s">
        <v>1601</v>
      </c>
      <c r="F296" t="s">
        <v>1602</v>
      </c>
      <c r="I296" t="s">
        <v>1762</v>
      </c>
      <c r="J296" t="s">
        <v>1557</v>
      </c>
      <c r="K296" t="s">
        <v>1384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1599</v>
      </c>
      <c r="D297" t="s">
        <v>1600</v>
      </c>
      <c r="E297" t="s">
        <v>1601</v>
      </c>
      <c r="F297" t="s">
        <v>1602</v>
      </c>
      <c r="I297" t="s">
        <v>1763</v>
      </c>
      <c r="J297" t="s">
        <v>1764</v>
      </c>
      <c r="K297" t="s">
        <v>1384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1599</v>
      </c>
      <c r="D298" t="s">
        <v>1600</v>
      </c>
      <c r="E298" t="s">
        <v>1601</v>
      </c>
      <c r="F298" t="s">
        <v>1602</v>
      </c>
      <c r="I298" t="s">
        <v>1765</v>
      </c>
      <c r="J298" t="s">
        <v>1766</v>
      </c>
      <c r="K298" t="s">
        <v>1384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1599</v>
      </c>
      <c r="D299" t="s">
        <v>1600</v>
      </c>
      <c r="E299" t="s">
        <v>1601</v>
      </c>
      <c r="F299" t="s">
        <v>1602</v>
      </c>
      <c r="I299" t="s">
        <v>1305</v>
      </c>
      <c r="J299" t="s">
        <v>1367</v>
      </c>
      <c r="K299" t="s">
        <v>1384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1599</v>
      </c>
      <c r="D300" t="s">
        <v>1600</v>
      </c>
      <c r="E300" t="s">
        <v>1601</v>
      </c>
      <c r="F300" t="s">
        <v>1602</v>
      </c>
      <c r="I300" t="s">
        <v>1767</v>
      </c>
      <c r="J300" t="s">
        <v>1383</v>
      </c>
      <c r="K300" t="s">
        <v>1384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1599</v>
      </c>
      <c r="D301" t="s">
        <v>1600</v>
      </c>
      <c r="E301" t="s">
        <v>1601</v>
      </c>
      <c r="F301" t="s">
        <v>1602</v>
      </c>
      <c r="I301" t="s">
        <v>1768</v>
      </c>
      <c r="J301" t="s">
        <v>1381</v>
      </c>
      <c r="K301" t="s">
        <v>1384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1599</v>
      </c>
      <c r="D302" t="s">
        <v>1600</v>
      </c>
      <c r="E302" t="s">
        <v>1601</v>
      </c>
      <c r="F302" t="s">
        <v>1602</v>
      </c>
      <c r="I302" t="s">
        <v>1769</v>
      </c>
      <c r="J302" t="s">
        <v>1770</v>
      </c>
      <c r="K302" t="s">
        <v>1384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1599</v>
      </c>
      <c r="D303" t="s">
        <v>1600</v>
      </c>
      <c r="E303" t="s">
        <v>1601</v>
      </c>
      <c r="F303" t="s">
        <v>1602</v>
      </c>
      <c r="I303" t="s">
        <v>1771</v>
      </c>
      <c r="J303" t="s">
        <v>1516</v>
      </c>
      <c r="K303" t="s">
        <v>1384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1599</v>
      </c>
      <c r="D304" t="s">
        <v>1600</v>
      </c>
      <c r="E304" t="s">
        <v>1601</v>
      </c>
      <c r="F304" t="s">
        <v>1602</v>
      </c>
      <c r="I304" t="s">
        <v>1772</v>
      </c>
      <c r="J304" t="s">
        <v>1426</v>
      </c>
      <c r="K304" t="s">
        <v>1384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1599</v>
      </c>
      <c r="D305" t="s">
        <v>1600</v>
      </c>
      <c r="E305" t="s">
        <v>1601</v>
      </c>
      <c r="F305" t="s">
        <v>1602</v>
      </c>
      <c r="I305" t="s">
        <v>1773</v>
      </c>
      <c r="J305" t="s">
        <v>1774</v>
      </c>
      <c r="K305" t="s">
        <v>1384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1599</v>
      </c>
      <c r="D306" t="s">
        <v>1600</v>
      </c>
      <c r="E306" t="s">
        <v>1601</v>
      </c>
      <c r="F306" t="s">
        <v>1602</v>
      </c>
      <c r="I306" t="s">
        <v>1775</v>
      </c>
      <c r="J306" t="s">
        <v>1456</v>
      </c>
      <c r="K306" t="s">
        <v>1384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1599</v>
      </c>
      <c r="D307" t="s">
        <v>1600</v>
      </c>
      <c r="E307" t="s">
        <v>1601</v>
      </c>
      <c r="F307" t="s">
        <v>1602</v>
      </c>
      <c r="I307" t="s">
        <v>1776</v>
      </c>
      <c r="J307" t="s">
        <v>1777</v>
      </c>
      <c r="K307" t="s">
        <v>1384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1599</v>
      </c>
      <c r="D308" t="s">
        <v>1600</v>
      </c>
      <c r="E308" t="s">
        <v>1601</v>
      </c>
      <c r="F308" t="s">
        <v>1602</v>
      </c>
      <c r="I308" t="s">
        <v>1778</v>
      </c>
      <c r="J308" t="s">
        <v>1621</v>
      </c>
      <c r="K308" t="s">
        <v>1384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1599</v>
      </c>
      <c r="D309" t="s">
        <v>1600</v>
      </c>
      <c r="E309" t="s">
        <v>1601</v>
      </c>
      <c r="F309" t="s">
        <v>1602</v>
      </c>
      <c r="I309" t="s">
        <v>1779</v>
      </c>
      <c r="J309" t="s">
        <v>1464</v>
      </c>
      <c r="K309" t="s">
        <v>1384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1599</v>
      </c>
      <c r="D310" t="s">
        <v>1600</v>
      </c>
      <c r="E310" t="s">
        <v>1601</v>
      </c>
      <c r="F310" t="s">
        <v>1602</v>
      </c>
      <c r="I310" t="s">
        <v>1780</v>
      </c>
      <c r="J310" t="s">
        <v>1518</v>
      </c>
      <c r="K310" t="s">
        <v>1384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1599</v>
      </c>
      <c r="D311" t="s">
        <v>1600</v>
      </c>
      <c r="E311" t="s">
        <v>1601</v>
      </c>
      <c r="F311" t="s">
        <v>1602</v>
      </c>
      <c r="I311" t="s">
        <v>1781</v>
      </c>
      <c r="J311" t="s">
        <v>1782</v>
      </c>
      <c r="K311" t="s">
        <v>1384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1599</v>
      </c>
      <c r="D312" t="s">
        <v>1600</v>
      </c>
      <c r="E312" t="s">
        <v>1601</v>
      </c>
      <c r="F312" t="s">
        <v>1602</v>
      </c>
      <c r="I312" t="s">
        <v>1783</v>
      </c>
      <c r="J312" t="s">
        <v>1784</v>
      </c>
      <c r="K312" t="s">
        <v>1384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1599</v>
      </c>
      <c r="D313" t="s">
        <v>1600</v>
      </c>
      <c r="E313" t="s">
        <v>1601</v>
      </c>
      <c r="F313" t="s">
        <v>1602</v>
      </c>
      <c r="I313" t="s">
        <v>1785</v>
      </c>
      <c r="J313" t="s">
        <v>1786</v>
      </c>
      <c r="K313" t="s">
        <v>1384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1599</v>
      </c>
      <c r="D314" t="s">
        <v>1600</v>
      </c>
      <c r="E314" t="s">
        <v>1601</v>
      </c>
      <c r="F314" t="s">
        <v>1602</v>
      </c>
      <c r="I314" t="s">
        <v>1787</v>
      </c>
      <c r="J314" t="s">
        <v>1788</v>
      </c>
      <c r="K314" t="s">
        <v>1384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1599</v>
      </c>
      <c r="D315" t="s">
        <v>1600</v>
      </c>
      <c r="E315" t="s">
        <v>1601</v>
      </c>
      <c r="F315" t="s">
        <v>1602</v>
      </c>
      <c r="I315" t="s">
        <v>1789</v>
      </c>
      <c r="J315" t="s">
        <v>1790</v>
      </c>
      <c r="K315" t="s">
        <v>1384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1599</v>
      </c>
      <c r="D316" t="s">
        <v>1600</v>
      </c>
      <c r="E316" t="s">
        <v>1601</v>
      </c>
      <c r="F316" t="s">
        <v>1602</v>
      </c>
      <c r="I316" t="s">
        <v>1791</v>
      </c>
      <c r="J316" t="s">
        <v>1792</v>
      </c>
      <c r="K316" t="s">
        <v>1384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1599</v>
      </c>
      <c r="D317" t="s">
        <v>1600</v>
      </c>
      <c r="E317" t="s">
        <v>1601</v>
      </c>
      <c r="F317" t="s">
        <v>1602</v>
      </c>
      <c r="I317" t="s">
        <v>1793</v>
      </c>
      <c r="J317" t="s">
        <v>1621</v>
      </c>
      <c r="K317" t="s">
        <v>1384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1599</v>
      </c>
      <c r="D318" t="s">
        <v>1600</v>
      </c>
      <c r="E318" t="s">
        <v>1601</v>
      </c>
      <c r="F318" t="s">
        <v>1602</v>
      </c>
      <c r="I318" t="s">
        <v>1794</v>
      </c>
      <c r="J318" t="s">
        <v>1795</v>
      </c>
      <c r="K318" t="s">
        <v>1384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1599</v>
      </c>
      <c r="D319" t="s">
        <v>1600</v>
      </c>
      <c r="E319" t="s">
        <v>1601</v>
      </c>
      <c r="F319" t="s">
        <v>1602</v>
      </c>
      <c r="I319" t="s">
        <v>1796</v>
      </c>
      <c r="J319" t="s">
        <v>1354</v>
      </c>
      <c r="K319" t="s">
        <v>1384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1599</v>
      </c>
      <c r="D320" t="s">
        <v>1600</v>
      </c>
      <c r="E320" t="s">
        <v>1601</v>
      </c>
      <c r="F320" t="s">
        <v>1602</v>
      </c>
      <c r="I320" t="s">
        <v>1797</v>
      </c>
      <c r="J320" t="s">
        <v>1426</v>
      </c>
      <c r="K320" t="s">
        <v>1384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1599</v>
      </c>
      <c r="D321" t="s">
        <v>1600</v>
      </c>
      <c r="E321" t="s">
        <v>1601</v>
      </c>
      <c r="F321" t="s">
        <v>1602</v>
      </c>
      <c r="I321" t="s">
        <v>1798</v>
      </c>
      <c r="J321" t="s">
        <v>1799</v>
      </c>
      <c r="K321" t="s">
        <v>1384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1599</v>
      </c>
      <c r="D322" t="s">
        <v>1600</v>
      </c>
      <c r="E322" t="s">
        <v>1601</v>
      </c>
      <c r="F322" t="s">
        <v>1602</v>
      </c>
      <c r="I322" t="s">
        <v>1800</v>
      </c>
      <c r="J322" t="s">
        <v>1801</v>
      </c>
      <c r="K322" t="s">
        <v>1384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1599</v>
      </c>
      <c r="D323" t="s">
        <v>1600</v>
      </c>
      <c r="E323" t="s">
        <v>1601</v>
      </c>
      <c r="F323" t="s">
        <v>1602</v>
      </c>
      <c r="I323" t="s">
        <v>1802</v>
      </c>
      <c r="J323" t="s">
        <v>1293</v>
      </c>
      <c r="K323" t="s">
        <v>1384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1599</v>
      </c>
      <c r="D324" t="s">
        <v>1600</v>
      </c>
      <c r="E324" t="s">
        <v>1601</v>
      </c>
      <c r="F324" t="s">
        <v>1602</v>
      </c>
      <c r="I324" t="s">
        <v>1803</v>
      </c>
      <c r="J324" t="s">
        <v>1423</v>
      </c>
      <c r="K324" t="s">
        <v>1384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1599</v>
      </c>
      <c r="D325" t="s">
        <v>1600</v>
      </c>
      <c r="E325" t="s">
        <v>1601</v>
      </c>
      <c r="F325" t="s">
        <v>1602</v>
      </c>
      <c r="I325" t="s">
        <v>1804</v>
      </c>
      <c r="J325" t="s">
        <v>1444</v>
      </c>
      <c r="K325" t="s">
        <v>1384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1599</v>
      </c>
      <c r="D326" t="s">
        <v>1600</v>
      </c>
      <c r="E326" t="s">
        <v>1601</v>
      </c>
      <c r="F326" t="s">
        <v>1602</v>
      </c>
      <c r="I326" t="s">
        <v>1805</v>
      </c>
      <c r="J326" t="s">
        <v>1806</v>
      </c>
      <c r="K326" t="s">
        <v>1384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1599</v>
      </c>
      <c r="D327" t="s">
        <v>1600</v>
      </c>
      <c r="E327" t="s">
        <v>1601</v>
      </c>
      <c r="F327" t="s">
        <v>1602</v>
      </c>
      <c r="I327" t="s">
        <v>1807</v>
      </c>
      <c r="J327" t="s">
        <v>1808</v>
      </c>
      <c r="K327" t="s">
        <v>1384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1599</v>
      </c>
      <c r="D328" t="s">
        <v>1600</v>
      </c>
      <c r="E328" t="s">
        <v>1601</v>
      </c>
      <c r="F328" t="s">
        <v>1602</v>
      </c>
      <c r="I328" t="s">
        <v>1809</v>
      </c>
      <c r="J328" t="s">
        <v>1735</v>
      </c>
      <c r="K328" t="s">
        <v>1384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1599</v>
      </c>
      <c r="D329" t="s">
        <v>1600</v>
      </c>
      <c r="E329" t="s">
        <v>1601</v>
      </c>
      <c r="F329" t="s">
        <v>1602</v>
      </c>
      <c r="I329" t="s">
        <v>1810</v>
      </c>
      <c r="J329" t="s">
        <v>1383</v>
      </c>
      <c r="K329" t="s">
        <v>1384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1599</v>
      </c>
      <c r="D330" t="s">
        <v>1600</v>
      </c>
      <c r="E330" t="s">
        <v>1601</v>
      </c>
      <c r="F330" t="s">
        <v>1602</v>
      </c>
      <c r="I330" t="s">
        <v>1811</v>
      </c>
      <c r="J330" t="s">
        <v>1812</v>
      </c>
      <c r="K330" t="s">
        <v>1384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1599</v>
      </c>
      <c r="D331" t="s">
        <v>1600</v>
      </c>
      <c r="E331" t="s">
        <v>1601</v>
      </c>
      <c r="F331" t="s">
        <v>1602</v>
      </c>
      <c r="I331" t="s">
        <v>1813</v>
      </c>
      <c r="J331" t="s">
        <v>1289</v>
      </c>
      <c r="K331" t="s">
        <v>1384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1599</v>
      </c>
      <c r="D332" t="s">
        <v>1600</v>
      </c>
      <c r="E332" t="s">
        <v>1601</v>
      </c>
      <c r="F332" t="s">
        <v>1602</v>
      </c>
      <c r="I332" t="s">
        <v>1814</v>
      </c>
      <c r="J332" t="s">
        <v>1815</v>
      </c>
      <c r="K332" t="s">
        <v>1384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1599</v>
      </c>
      <c r="D333" t="s">
        <v>1600</v>
      </c>
      <c r="E333" t="s">
        <v>1601</v>
      </c>
      <c r="F333" t="s">
        <v>1602</v>
      </c>
      <c r="I333" t="s">
        <v>1816</v>
      </c>
      <c r="J333" t="s">
        <v>1817</v>
      </c>
      <c r="K333" t="s">
        <v>1384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1599</v>
      </c>
      <c r="D334" t="s">
        <v>1600</v>
      </c>
      <c r="E334" t="s">
        <v>1601</v>
      </c>
      <c r="F334" t="s">
        <v>1602</v>
      </c>
      <c r="I334" t="s">
        <v>1818</v>
      </c>
      <c r="J334" t="s">
        <v>1743</v>
      </c>
      <c r="K334" t="s">
        <v>1384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1599</v>
      </c>
      <c r="D335" t="s">
        <v>1600</v>
      </c>
      <c r="E335" t="s">
        <v>1601</v>
      </c>
      <c r="F335" t="s">
        <v>1602</v>
      </c>
      <c r="I335" t="s">
        <v>1819</v>
      </c>
      <c r="J335" t="s">
        <v>1820</v>
      </c>
      <c r="K335" t="s">
        <v>1384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1599</v>
      </c>
      <c r="D336" t="s">
        <v>1600</v>
      </c>
      <c r="E336" t="s">
        <v>1601</v>
      </c>
      <c r="F336" t="s">
        <v>1602</v>
      </c>
      <c r="I336" t="s">
        <v>1821</v>
      </c>
      <c r="J336" t="s">
        <v>1822</v>
      </c>
      <c r="K336" t="s">
        <v>1384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1599</v>
      </c>
      <c r="D337" t="s">
        <v>1600</v>
      </c>
      <c r="E337" t="s">
        <v>1601</v>
      </c>
      <c r="F337" t="s">
        <v>1602</v>
      </c>
      <c r="I337" t="s">
        <v>1823</v>
      </c>
      <c r="J337" t="s">
        <v>1824</v>
      </c>
      <c r="K337" t="s">
        <v>1384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1599</v>
      </c>
      <c r="D338" t="s">
        <v>1600</v>
      </c>
      <c r="E338" t="s">
        <v>1601</v>
      </c>
      <c r="F338" t="s">
        <v>1602</v>
      </c>
      <c r="I338" t="s">
        <v>1825</v>
      </c>
      <c r="J338" t="s">
        <v>1826</v>
      </c>
      <c r="K338" t="s">
        <v>1384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1599</v>
      </c>
      <c r="D339" t="s">
        <v>1600</v>
      </c>
      <c r="E339" t="s">
        <v>1601</v>
      </c>
      <c r="F339" t="s">
        <v>1602</v>
      </c>
      <c r="I339" t="s">
        <v>1827</v>
      </c>
      <c r="J339" t="s">
        <v>1374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1599</v>
      </c>
      <c r="D340" t="s">
        <v>1600</v>
      </c>
      <c r="E340" t="s">
        <v>1601</v>
      </c>
      <c r="F340" t="s">
        <v>1602</v>
      </c>
      <c r="I340" t="s">
        <v>1828</v>
      </c>
      <c r="J340" t="s">
        <v>1354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1829</v>
      </c>
      <c r="D341" t="s">
        <v>1830</v>
      </c>
      <c r="E341" t="s">
        <v>1831</v>
      </c>
      <c r="F341" t="s">
        <v>1832</v>
      </c>
      <c r="I341" t="s">
        <v>1833</v>
      </c>
      <c r="J341" t="s">
        <v>1446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1829</v>
      </c>
      <c r="D342" t="s">
        <v>1830</v>
      </c>
      <c r="E342" t="s">
        <v>1831</v>
      </c>
      <c r="F342" t="s">
        <v>1832</v>
      </c>
      <c r="I342" t="s">
        <v>1834</v>
      </c>
      <c r="J342" t="s">
        <v>1835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1829</v>
      </c>
      <c r="D343" t="s">
        <v>1830</v>
      </c>
      <c r="E343" t="s">
        <v>1831</v>
      </c>
      <c r="F343" t="s">
        <v>1832</v>
      </c>
      <c r="I343" t="s">
        <v>1836</v>
      </c>
      <c r="J343" t="s">
        <v>1837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1829</v>
      </c>
      <c r="D344" t="s">
        <v>1830</v>
      </c>
      <c r="E344" t="s">
        <v>1831</v>
      </c>
      <c r="F344" t="s">
        <v>1832</v>
      </c>
      <c r="I344" t="s">
        <v>1838</v>
      </c>
      <c r="J344" t="s">
        <v>1839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1829</v>
      </c>
      <c r="D345" t="s">
        <v>1830</v>
      </c>
      <c r="E345" t="s">
        <v>1831</v>
      </c>
      <c r="F345" t="s">
        <v>1832</v>
      </c>
      <c r="I345" t="s">
        <v>1840</v>
      </c>
      <c r="J345" t="s">
        <v>1841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1829</v>
      </c>
      <c r="D346" t="s">
        <v>1830</v>
      </c>
      <c r="E346" t="s">
        <v>1831</v>
      </c>
      <c r="F346" t="s">
        <v>1832</v>
      </c>
      <c r="I346" t="s">
        <v>1426</v>
      </c>
      <c r="J346" t="s">
        <v>1842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1829</v>
      </c>
      <c r="D347" t="s">
        <v>1830</v>
      </c>
      <c r="E347" t="s">
        <v>1831</v>
      </c>
      <c r="F347" t="s">
        <v>1832</v>
      </c>
      <c r="I347" t="s">
        <v>1843</v>
      </c>
      <c r="J347" t="s">
        <v>1738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1829</v>
      </c>
      <c r="D348" t="s">
        <v>1830</v>
      </c>
      <c r="E348" t="s">
        <v>1831</v>
      </c>
      <c r="F348" t="s">
        <v>1832</v>
      </c>
      <c r="I348" t="s">
        <v>1844</v>
      </c>
      <c r="J348" t="s">
        <v>1550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1829</v>
      </c>
      <c r="D349" t="s">
        <v>1830</v>
      </c>
      <c r="E349" t="s">
        <v>1831</v>
      </c>
      <c r="F349" t="s">
        <v>1832</v>
      </c>
      <c r="I349" t="s">
        <v>1481</v>
      </c>
      <c r="J349" t="s">
        <v>1845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1829</v>
      </c>
      <c r="D350" t="s">
        <v>1830</v>
      </c>
      <c r="E350" t="s">
        <v>1831</v>
      </c>
      <c r="F350" t="s">
        <v>1832</v>
      </c>
      <c r="I350" t="s">
        <v>1846</v>
      </c>
      <c r="J350" t="s">
        <v>1758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1829</v>
      </c>
      <c r="D351" t="s">
        <v>1830</v>
      </c>
      <c r="E351" t="s">
        <v>1831</v>
      </c>
      <c r="F351" t="s">
        <v>1832</v>
      </c>
      <c r="I351" t="s">
        <v>1847</v>
      </c>
      <c r="J351" t="s">
        <v>1330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1829</v>
      </c>
      <c r="D352" t="s">
        <v>1830</v>
      </c>
      <c r="E352" t="s">
        <v>1831</v>
      </c>
      <c r="F352" t="s">
        <v>1832</v>
      </c>
      <c r="I352" t="s">
        <v>1848</v>
      </c>
      <c r="J352" t="s">
        <v>1269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1829</v>
      </c>
      <c r="D353" t="s">
        <v>1830</v>
      </c>
      <c r="E353" t="s">
        <v>1831</v>
      </c>
      <c r="F353" t="s">
        <v>1832</v>
      </c>
      <c r="I353" t="s">
        <v>1849</v>
      </c>
      <c r="J353" t="s">
        <v>1850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1829</v>
      </c>
      <c r="D354" t="s">
        <v>1830</v>
      </c>
      <c r="E354" t="s">
        <v>1831</v>
      </c>
      <c r="F354" t="s">
        <v>1832</v>
      </c>
      <c r="I354" t="s">
        <v>1851</v>
      </c>
      <c r="J354" t="s">
        <v>1852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1829</v>
      </c>
      <c r="D355" t="s">
        <v>1830</v>
      </c>
      <c r="E355" t="s">
        <v>1831</v>
      </c>
      <c r="F355" t="s">
        <v>1832</v>
      </c>
      <c r="I355" t="s">
        <v>1853</v>
      </c>
      <c r="J355" t="s">
        <v>1854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1829</v>
      </c>
      <c r="D356" t="s">
        <v>1830</v>
      </c>
      <c r="E356" t="s">
        <v>1831</v>
      </c>
      <c r="F356" t="s">
        <v>1832</v>
      </c>
      <c r="I356" t="s">
        <v>1855</v>
      </c>
      <c r="J356" t="s">
        <v>1856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1829</v>
      </c>
      <c r="D357" t="s">
        <v>1830</v>
      </c>
      <c r="E357" t="s">
        <v>1831</v>
      </c>
      <c r="F357" t="s">
        <v>1832</v>
      </c>
      <c r="I357" t="s">
        <v>1857</v>
      </c>
      <c r="J357" t="s">
        <v>1608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1829</v>
      </c>
      <c r="D358" t="s">
        <v>1830</v>
      </c>
      <c r="E358" t="s">
        <v>1831</v>
      </c>
      <c r="F358" t="s">
        <v>1832</v>
      </c>
      <c r="I358" t="s">
        <v>1858</v>
      </c>
      <c r="J358" t="s">
        <v>1271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1829</v>
      </c>
      <c r="D359" t="s">
        <v>1830</v>
      </c>
      <c r="E359" t="s">
        <v>1831</v>
      </c>
      <c r="F359" t="s">
        <v>1832</v>
      </c>
      <c r="I359" t="s">
        <v>1859</v>
      </c>
      <c r="J359" t="s">
        <v>1860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1829</v>
      </c>
      <c r="D360" t="s">
        <v>1830</v>
      </c>
      <c r="E360" t="s">
        <v>1831</v>
      </c>
      <c r="F360" t="s">
        <v>1832</v>
      </c>
      <c r="I360" t="s">
        <v>1861</v>
      </c>
      <c r="J360" t="s">
        <v>1314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1829</v>
      </c>
      <c r="D361" t="s">
        <v>1830</v>
      </c>
      <c r="E361" t="s">
        <v>1831</v>
      </c>
      <c r="F361" t="s">
        <v>1832</v>
      </c>
      <c r="I361" t="s">
        <v>1453</v>
      </c>
      <c r="J361" t="s">
        <v>1862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1829</v>
      </c>
      <c r="D362" t="s">
        <v>1830</v>
      </c>
      <c r="E362" t="s">
        <v>1831</v>
      </c>
      <c r="F362" t="s">
        <v>1832</v>
      </c>
      <c r="I362" t="s">
        <v>1443</v>
      </c>
      <c r="J362" t="s">
        <v>1863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1829</v>
      </c>
      <c r="D363" t="s">
        <v>1830</v>
      </c>
      <c r="E363" t="s">
        <v>1831</v>
      </c>
      <c r="F363" t="s">
        <v>1832</v>
      </c>
      <c r="I363" t="s">
        <v>1864</v>
      </c>
      <c r="J363" t="s">
        <v>1283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1829</v>
      </c>
      <c r="D364" t="s">
        <v>1830</v>
      </c>
      <c r="E364" t="s">
        <v>1831</v>
      </c>
      <c r="F364" t="s">
        <v>1832</v>
      </c>
      <c r="I364" t="s">
        <v>1865</v>
      </c>
      <c r="J364" t="s">
        <v>1866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1829</v>
      </c>
      <c r="D365" t="s">
        <v>1830</v>
      </c>
      <c r="E365" t="s">
        <v>1831</v>
      </c>
      <c r="F365" t="s">
        <v>1832</v>
      </c>
      <c r="I365" t="s">
        <v>1867</v>
      </c>
      <c r="J365" t="s">
        <v>1868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1829</v>
      </c>
      <c r="D366" t="s">
        <v>1830</v>
      </c>
      <c r="E366" t="s">
        <v>1831</v>
      </c>
      <c r="F366" t="s">
        <v>1832</v>
      </c>
      <c r="I366" t="s">
        <v>1869</v>
      </c>
      <c r="J366" t="s">
        <v>1870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1829</v>
      </c>
      <c r="D367" t="s">
        <v>1830</v>
      </c>
      <c r="E367" t="s">
        <v>1831</v>
      </c>
      <c r="F367" t="s">
        <v>1832</v>
      </c>
      <c r="I367" t="s">
        <v>1871</v>
      </c>
      <c r="J367" t="s">
        <v>1872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1829</v>
      </c>
      <c r="D368" t="s">
        <v>1830</v>
      </c>
      <c r="E368" t="s">
        <v>1831</v>
      </c>
      <c r="F368" t="s">
        <v>1832</v>
      </c>
      <c r="I368" t="s">
        <v>1649</v>
      </c>
      <c r="J368" t="s">
        <v>1402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1829</v>
      </c>
      <c r="D369" t="s">
        <v>1830</v>
      </c>
      <c r="E369" t="s">
        <v>1831</v>
      </c>
      <c r="F369" t="s">
        <v>1832</v>
      </c>
      <c r="I369" t="s">
        <v>1873</v>
      </c>
      <c r="J369" t="s">
        <v>1874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1829</v>
      </c>
      <c r="D370" t="s">
        <v>1830</v>
      </c>
      <c r="E370" t="s">
        <v>1831</v>
      </c>
      <c r="F370" t="s">
        <v>1832</v>
      </c>
      <c r="I370" t="s">
        <v>1875</v>
      </c>
      <c r="J370" t="s">
        <v>1876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1829</v>
      </c>
      <c r="D371" t="s">
        <v>1830</v>
      </c>
      <c r="E371" t="s">
        <v>1831</v>
      </c>
      <c r="F371" t="s">
        <v>1832</v>
      </c>
      <c r="I371" t="s">
        <v>1499</v>
      </c>
      <c r="J371" t="s">
        <v>1877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1829</v>
      </c>
      <c r="D372" t="s">
        <v>1830</v>
      </c>
      <c r="E372" t="s">
        <v>1831</v>
      </c>
      <c r="F372" t="s">
        <v>1832</v>
      </c>
      <c r="I372" t="s">
        <v>1878</v>
      </c>
      <c r="J372" t="s">
        <v>1585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1829</v>
      </c>
      <c r="D373" t="s">
        <v>1830</v>
      </c>
      <c r="E373" t="s">
        <v>1831</v>
      </c>
      <c r="F373" t="s">
        <v>1832</v>
      </c>
      <c r="I373" t="s">
        <v>1879</v>
      </c>
      <c r="J373" t="s">
        <v>1880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1829</v>
      </c>
      <c r="D374" t="s">
        <v>1830</v>
      </c>
      <c r="E374" t="s">
        <v>1831</v>
      </c>
      <c r="F374" t="s">
        <v>1832</v>
      </c>
      <c r="I374" t="s">
        <v>1881</v>
      </c>
      <c r="J374" t="s">
        <v>1882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1829</v>
      </c>
      <c r="D375" t="s">
        <v>1830</v>
      </c>
      <c r="E375" t="s">
        <v>1831</v>
      </c>
      <c r="F375" t="s">
        <v>1832</v>
      </c>
      <c r="I375" t="s">
        <v>1883</v>
      </c>
      <c r="J375" t="s">
        <v>1884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1829</v>
      </c>
      <c r="D376" t="s">
        <v>1830</v>
      </c>
      <c r="E376" t="s">
        <v>1831</v>
      </c>
      <c r="F376" t="s">
        <v>1832</v>
      </c>
      <c r="I376" t="s">
        <v>1885</v>
      </c>
      <c r="J376" t="s">
        <v>1413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1829</v>
      </c>
      <c r="D377" t="s">
        <v>1830</v>
      </c>
      <c r="E377" t="s">
        <v>1831</v>
      </c>
      <c r="F377" t="s">
        <v>1832</v>
      </c>
      <c r="I377" t="s">
        <v>1886</v>
      </c>
      <c r="J377" t="s">
        <v>1450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1829</v>
      </c>
      <c r="D378" t="s">
        <v>1830</v>
      </c>
      <c r="E378" t="s">
        <v>1831</v>
      </c>
      <c r="F378" t="s">
        <v>1832</v>
      </c>
      <c r="I378" t="s">
        <v>1887</v>
      </c>
      <c r="J378" t="s">
        <v>1888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1829</v>
      </c>
      <c r="D379" t="s">
        <v>1830</v>
      </c>
      <c r="E379" t="s">
        <v>1831</v>
      </c>
      <c r="F379" t="s">
        <v>1832</v>
      </c>
      <c r="I379" t="s">
        <v>1889</v>
      </c>
      <c r="J379" t="s">
        <v>1890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1829</v>
      </c>
      <c r="D380" t="s">
        <v>1830</v>
      </c>
      <c r="E380" t="s">
        <v>1831</v>
      </c>
      <c r="F380" t="s">
        <v>1832</v>
      </c>
      <c r="I380" t="s">
        <v>1891</v>
      </c>
      <c r="J380" t="s">
        <v>1400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1829</v>
      </c>
      <c r="D381" t="s">
        <v>1830</v>
      </c>
      <c r="E381" t="s">
        <v>1831</v>
      </c>
      <c r="F381" t="s">
        <v>1832</v>
      </c>
      <c r="I381" t="s">
        <v>1892</v>
      </c>
      <c r="J381" t="s">
        <v>1893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1829</v>
      </c>
      <c r="D382" t="s">
        <v>1830</v>
      </c>
      <c r="E382" t="s">
        <v>1831</v>
      </c>
      <c r="F382" t="s">
        <v>1832</v>
      </c>
      <c r="I382" t="s">
        <v>1894</v>
      </c>
      <c r="J382" t="s">
        <v>1269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1829</v>
      </c>
      <c r="D383" t="s">
        <v>1830</v>
      </c>
      <c r="E383" t="s">
        <v>1831</v>
      </c>
      <c r="F383" t="s">
        <v>1832</v>
      </c>
      <c r="I383" t="s">
        <v>1617</v>
      </c>
      <c r="J383" t="s">
        <v>1895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1829</v>
      </c>
      <c r="D384" t="s">
        <v>1830</v>
      </c>
      <c r="E384" t="s">
        <v>1831</v>
      </c>
      <c r="F384" t="s">
        <v>1832</v>
      </c>
      <c r="I384" t="s">
        <v>1896</v>
      </c>
      <c r="J384" t="s">
        <v>1897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1829</v>
      </c>
      <c r="D385" t="s">
        <v>1830</v>
      </c>
      <c r="E385" t="s">
        <v>1831</v>
      </c>
      <c r="F385" t="s">
        <v>1832</v>
      </c>
      <c r="I385" t="s">
        <v>1898</v>
      </c>
      <c r="J385" t="s">
        <v>1479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1829</v>
      </c>
      <c r="D386" t="s">
        <v>1830</v>
      </c>
      <c r="E386" t="s">
        <v>1831</v>
      </c>
      <c r="F386" t="s">
        <v>1832</v>
      </c>
      <c r="I386" t="s">
        <v>1899</v>
      </c>
      <c r="J386" t="s">
        <v>1281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1829</v>
      </c>
      <c r="D387" t="s">
        <v>1830</v>
      </c>
      <c r="E387" t="s">
        <v>1831</v>
      </c>
      <c r="F387" t="s">
        <v>1832</v>
      </c>
      <c r="I387" t="s">
        <v>1900</v>
      </c>
      <c r="J387" t="s">
        <v>1901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1829</v>
      </c>
      <c r="D388" t="s">
        <v>1830</v>
      </c>
      <c r="E388" t="s">
        <v>1831</v>
      </c>
      <c r="F388" t="s">
        <v>1832</v>
      </c>
      <c r="I388" t="s">
        <v>1902</v>
      </c>
      <c r="J388" t="s">
        <v>1903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1829</v>
      </c>
      <c r="D389" t="s">
        <v>1830</v>
      </c>
      <c r="E389" t="s">
        <v>1831</v>
      </c>
      <c r="F389" t="s">
        <v>1832</v>
      </c>
      <c r="I389" t="s">
        <v>1859</v>
      </c>
      <c r="J389" t="s">
        <v>1301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1829</v>
      </c>
      <c r="D390" t="s">
        <v>1830</v>
      </c>
      <c r="E390" t="s">
        <v>1831</v>
      </c>
      <c r="F390" t="s">
        <v>1832</v>
      </c>
      <c r="I390" t="s">
        <v>1904</v>
      </c>
      <c r="J390" t="s">
        <v>1905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1829</v>
      </c>
      <c r="D391" t="s">
        <v>1830</v>
      </c>
      <c r="E391" t="s">
        <v>1831</v>
      </c>
      <c r="F391" t="s">
        <v>1832</v>
      </c>
      <c r="I391" t="s">
        <v>1906</v>
      </c>
      <c r="J391" t="s">
        <v>1269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1829</v>
      </c>
      <c r="D392" t="s">
        <v>1830</v>
      </c>
      <c r="E392" t="s">
        <v>1831</v>
      </c>
      <c r="F392" t="s">
        <v>1832</v>
      </c>
      <c r="I392" t="s">
        <v>1907</v>
      </c>
      <c r="J392" t="s">
        <v>1908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1829</v>
      </c>
      <c r="D393" t="s">
        <v>1830</v>
      </c>
      <c r="E393" t="s">
        <v>1831</v>
      </c>
      <c r="F393" t="s">
        <v>1832</v>
      </c>
      <c r="I393" t="s">
        <v>1909</v>
      </c>
      <c r="J393" t="s">
        <v>1910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1829</v>
      </c>
      <c r="D394" t="s">
        <v>1830</v>
      </c>
      <c r="E394" t="s">
        <v>1831</v>
      </c>
      <c r="F394" t="s">
        <v>1832</v>
      </c>
      <c r="I394" t="s">
        <v>1911</v>
      </c>
      <c r="J394" t="s">
        <v>1912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1829</v>
      </c>
      <c r="D395" t="s">
        <v>1830</v>
      </c>
      <c r="E395" t="s">
        <v>1831</v>
      </c>
      <c r="F395" t="s">
        <v>1832</v>
      </c>
      <c r="I395" t="s">
        <v>1913</v>
      </c>
      <c r="J395" t="s">
        <v>1313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1829</v>
      </c>
      <c r="D396" t="s">
        <v>1830</v>
      </c>
      <c r="E396" t="s">
        <v>1831</v>
      </c>
      <c r="F396" t="s">
        <v>1832</v>
      </c>
      <c r="I396" t="s">
        <v>1914</v>
      </c>
      <c r="J396" t="s">
        <v>1516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1829</v>
      </c>
      <c r="D397" t="s">
        <v>1830</v>
      </c>
      <c r="E397" t="s">
        <v>1831</v>
      </c>
      <c r="F397" t="s">
        <v>1832</v>
      </c>
      <c r="I397" t="s">
        <v>1915</v>
      </c>
      <c r="J397" t="s">
        <v>1567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1829</v>
      </c>
      <c r="D398" t="s">
        <v>1830</v>
      </c>
      <c r="E398" t="s">
        <v>1831</v>
      </c>
      <c r="F398" t="s">
        <v>1832</v>
      </c>
      <c r="I398" t="s">
        <v>1916</v>
      </c>
      <c r="J398" t="s">
        <v>1917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1829</v>
      </c>
      <c r="D399" t="s">
        <v>1830</v>
      </c>
      <c r="E399" t="s">
        <v>1831</v>
      </c>
      <c r="F399" t="s">
        <v>1832</v>
      </c>
      <c r="I399" t="s">
        <v>1918</v>
      </c>
      <c r="J399" t="s">
        <v>1328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1829</v>
      </c>
      <c r="D400" t="s">
        <v>1830</v>
      </c>
      <c r="E400" t="s">
        <v>1831</v>
      </c>
      <c r="F400" t="s">
        <v>1832</v>
      </c>
      <c r="I400" t="s">
        <v>1919</v>
      </c>
      <c r="J400" t="s">
        <v>1920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1829</v>
      </c>
      <c r="D401" t="s">
        <v>1830</v>
      </c>
      <c r="E401" t="s">
        <v>1831</v>
      </c>
      <c r="F401" t="s">
        <v>1832</v>
      </c>
      <c r="I401" t="s">
        <v>1921</v>
      </c>
      <c r="J401" t="s">
        <v>1922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1829</v>
      </c>
      <c r="D402" t="s">
        <v>1830</v>
      </c>
      <c r="E402" t="s">
        <v>1831</v>
      </c>
      <c r="F402" t="s">
        <v>1832</v>
      </c>
      <c r="I402" t="s">
        <v>1923</v>
      </c>
      <c r="J402" t="s">
        <v>1924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1829</v>
      </c>
      <c r="D403" t="s">
        <v>1830</v>
      </c>
      <c r="E403" t="s">
        <v>1831</v>
      </c>
      <c r="F403" t="s">
        <v>1832</v>
      </c>
      <c r="I403" t="s">
        <v>1518</v>
      </c>
      <c r="J403" t="s">
        <v>1925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1829</v>
      </c>
      <c r="D404" t="s">
        <v>1830</v>
      </c>
      <c r="E404" t="s">
        <v>1831</v>
      </c>
      <c r="F404" t="s">
        <v>1832</v>
      </c>
      <c r="I404" t="s">
        <v>1926</v>
      </c>
      <c r="J404" t="s">
        <v>1265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1829</v>
      </c>
      <c r="D405" t="s">
        <v>1830</v>
      </c>
      <c r="E405" t="s">
        <v>1831</v>
      </c>
      <c r="F405" t="s">
        <v>1832</v>
      </c>
      <c r="I405" t="s">
        <v>1927</v>
      </c>
      <c r="J405" t="s">
        <v>1928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1829</v>
      </c>
      <c r="D406" t="s">
        <v>1830</v>
      </c>
      <c r="E406" t="s">
        <v>1831</v>
      </c>
      <c r="F406" t="s">
        <v>1832</v>
      </c>
      <c r="I406" t="s">
        <v>1929</v>
      </c>
      <c r="J406" t="s">
        <v>1930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1829</v>
      </c>
      <c r="D407" t="s">
        <v>1830</v>
      </c>
      <c r="E407" t="s">
        <v>1831</v>
      </c>
      <c r="F407" t="s">
        <v>1832</v>
      </c>
      <c r="I407" t="s">
        <v>1931</v>
      </c>
      <c r="J407" t="s">
        <v>1932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1829</v>
      </c>
      <c r="D408" t="s">
        <v>1830</v>
      </c>
      <c r="E408" t="s">
        <v>1831</v>
      </c>
      <c r="F408" t="s">
        <v>1832</v>
      </c>
      <c r="I408" t="s">
        <v>1933</v>
      </c>
      <c r="J408" t="s">
        <v>1934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1829</v>
      </c>
      <c r="D409" t="s">
        <v>1830</v>
      </c>
      <c r="E409" t="s">
        <v>1831</v>
      </c>
      <c r="F409" t="s">
        <v>1832</v>
      </c>
      <c r="I409" t="s">
        <v>1935</v>
      </c>
      <c r="J409" t="s">
        <v>1936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1829</v>
      </c>
      <c r="D410" t="s">
        <v>1830</v>
      </c>
      <c r="E410" t="s">
        <v>1831</v>
      </c>
      <c r="F410" t="s">
        <v>1832</v>
      </c>
      <c r="I410" t="s">
        <v>1937</v>
      </c>
      <c r="J410" t="s">
        <v>1464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1829</v>
      </c>
      <c r="D411" t="s">
        <v>1830</v>
      </c>
      <c r="E411" t="s">
        <v>1831</v>
      </c>
      <c r="F411" t="s">
        <v>1832</v>
      </c>
      <c r="I411" t="s">
        <v>1938</v>
      </c>
      <c r="J411" t="s">
        <v>1939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1829</v>
      </c>
      <c r="D412" t="s">
        <v>1830</v>
      </c>
      <c r="E412" t="s">
        <v>1831</v>
      </c>
      <c r="F412" t="s">
        <v>1832</v>
      </c>
      <c r="I412" t="s">
        <v>1940</v>
      </c>
      <c r="J412" t="s">
        <v>1905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1829</v>
      </c>
      <c r="D413" t="s">
        <v>1830</v>
      </c>
      <c r="E413" t="s">
        <v>1831</v>
      </c>
      <c r="F413" t="s">
        <v>1832</v>
      </c>
      <c r="I413" t="s">
        <v>1941</v>
      </c>
      <c r="J413" t="s">
        <v>1275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1829</v>
      </c>
      <c r="D414" t="s">
        <v>1830</v>
      </c>
      <c r="E414" t="s">
        <v>1831</v>
      </c>
      <c r="F414" t="s">
        <v>1832</v>
      </c>
      <c r="I414" t="s">
        <v>1942</v>
      </c>
      <c r="J414" t="s">
        <v>1328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1829</v>
      </c>
      <c r="D415" t="s">
        <v>1830</v>
      </c>
      <c r="E415" t="s">
        <v>1831</v>
      </c>
      <c r="F415" t="s">
        <v>1832</v>
      </c>
      <c r="I415" t="s">
        <v>1943</v>
      </c>
      <c r="J415" t="s">
        <v>1608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1829</v>
      </c>
      <c r="D416" t="s">
        <v>1830</v>
      </c>
      <c r="E416" t="s">
        <v>1831</v>
      </c>
      <c r="F416" t="s">
        <v>1832</v>
      </c>
      <c r="I416" t="s">
        <v>1944</v>
      </c>
      <c r="J416" t="s">
        <v>1328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1829</v>
      </c>
      <c r="D417" t="s">
        <v>1830</v>
      </c>
      <c r="E417" t="s">
        <v>1831</v>
      </c>
      <c r="F417" t="s">
        <v>1832</v>
      </c>
      <c r="I417" t="s">
        <v>1945</v>
      </c>
      <c r="J417" t="s">
        <v>1946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1829</v>
      </c>
      <c r="D418" t="s">
        <v>1830</v>
      </c>
      <c r="E418" t="s">
        <v>1831</v>
      </c>
      <c r="F418" t="s">
        <v>1832</v>
      </c>
      <c r="I418" t="s">
        <v>1947</v>
      </c>
      <c r="J418" t="s">
        <v>1499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1829</v>
      </c>
      <c r="D419" t="s">
        <v>1830</v>
      </c>
      <c r="E419" t="s">
        <v>1831</v>
      </c>
      <c r="F419" t="s">
        <v>1832</v>
      </c>
      <c r="I419" t="s">
        <v>1536</v>
      </c>
      <c r="J419" t="s">
        <v>1367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1829</v>
      </c>
      <c r="D420" t="s">
        <v>1830</v>
      </c>
      <c r="E420" t="s">
        <v>1831</v>
      </c>
      <c r="F420" t="s">
        <v>1832</v>
      </c>
      <c r="I420" t="s">
        <v>1948</v>
      </c>
      <c r="J420" t="s">
        <v>1949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1829</v>
      </c>
      <c r="D421" t="s">
        <v>1830</v>
      </c>
      <c r="E421" t="s">
        <v>1831</v>
      </c>
      <c r="F421" t="s">
        <v>1832</v>
      </c>
      <c r="I421" t="s">
        <v>1950</v>
      </c>
      <c r="J421" t="s">
        <v>1477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1829</v>
      </c>
      <c r="D422" t="s">
        <v>1830</v>
      </c>
      <c r="E422" t="s">
        <v>1831</v>
      </c>
      <c r="F422" t="s">
        <v>1832</v>
      </c>
      <c r="I422" t="s">
        <v>1951</v>
      </c>
      <c r="J422" t="s">
        <v>1505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1829</v>
      </c>
      <c r="D423" t="s">
        <v>1830</v>
      </c>
      <c r="E423" t="s">
        <v>1831</v>
      </c>
      <c r="F423" t="s">
        <v>1832</v>
      </c>
      <c r="I423" t="s">
        <v>1952</v>
      </c>
      <c r="J423" t="s">
        <v>1336</v>
      </c>
      <c r="K423" t="s">
        <v>1384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1829</v>
      </c>
      <c r="D424" t="s">
        <v>1830</v>
      </c>
      <c r="E424" t="s">
        <v>1831</v>
      </c>
      <c r="F424" t="s">
        <v>1832</v>
      </c>
      <c r="I424" t="s">
        <v>1953</v>
      </c>
      <c r="J424" t="s">
        <v>1328</v>
      </c>
      <c r="K424" t="s">
        <v>1384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1829</v>
      </c>
      <c r="D425" t="s">
        <v>1830</v>
      </c>
      <c r="E425" t="s">
        <v>1831</v>
      </c>
      <c r="F425" t="s">
        <v>1832</v>
      </c>
      <c r="I425" t="s">
        <v>1954</v>
      </c>
      <c r="J425" t="s">
        <v>1955</v>
      </c>
      <c r="K425" t="s">
        <v>1384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1829</v>
      </c>
      <c r="D426" t="s">
        <v>1830</v>
      </c>
      <c r="E426" t="s">
        <v>1831</v>
      </c>
      <c r="F426" t="s">
        <v>1832</v>
      </c>
      <c r="I426" t="s">
        <v>1515</v>
      </c>
      <c r="J426" t="s">
        <v>1956</v>
      </c>
      <c r="K426" t="s">
        <v>1384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1829</v>
      </c>
      <c r="D427" t="s">
        <v>1830</v>
      </c>
      <c r="E427" t="s">
        <v>1831</v>
      </c>
      <c r="F427" t="s">
        <v>1832</v>
      </c>
      <c r="I427" t="s">
        <v>1957</v>
      </c>
      <c r="J427" t="s">
        <v>1958</v>
      </c>
      <c r="K427" t="s">
        <v>1384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1829</v>
      </c>
      <c r="D428" t="s">
        <v>1830</v>
      </c>
      <c r="E428" t="s">
        <v>1831</v>
      </c>
      <c r="F428" t="s">
        <v>1832</v>
      </c>
      <c r="I428" t="s">
        <v>1959</v>
      </c>
      <c r="J428" t="s">
        <v>1269</v>
      </c>
      <c r="K428" t="s">
        <v>1384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1829</v>
      </c>
      <c r="D429" t="s">
        <v>1830</v>
      </c>
      <c r="E429" t="s">
        <v>1831</v>
      </c>
      <c r="F429" t="s">
        <v>1832</v>
      </c>
      <c r="I429" t="s">
        <v>1960</v>
      </c>
      <c r="J429" t="s">
        <v>1961</v>
      </c>
      <c r="K429" t="s">
        <v>1384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1829</v>
      </c>
      <c r="D430" t="s">
        <v>1830</v>
      </c>
      <c r="E430" t="s">
        <v>1831</v>
      </c>
      <c r="F430" t="s">
        <v>1832</v>
      </c>
      <c r="I430" t="s">
        <v>1962</v>
      </c>
      <c r="J430" t="s">
        <v>1963</v>
      </c>
      <c r="K430" t="s">
        <v>1384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1829</v>
      </c>
      <c r="D431" t="s">
        <v>1830</v>
      </c>
      <c r="E431" t="s">
        <v>1831</v>
      </c>
      <c r="F431" t="s">
        <v>1832</v>
      </c>
      <c r="I431" t="s">
        <v>1964</v>
      </c>
      <c r="J431" t="s">
        <v>1965</v>
      </c>
      <c r="K431" t="s">
        <v>1384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1829</v>
      </c>
      <c r="D432" t="s">
        <v>1830</v>
      </c>
      <c r="E432" t="s">
        <v>1831</v>
      </c>
      <c r="F432" t="s">
        <v>1832</v>
      </c>
      <c r="I432" t="s">
        <v>1966</v>
      </c>
      <c r="J432" t="s">
        <v>1289</v>
      </c>
      <c r="K432" t="s">
        <v>1384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1829</v>
      </c>
      <c r="D433" t="s">
        <v>1830</v>
      </c>
      <c r="E433" t="s">
        <v>1831</v>
      </c>
      <c r="F433" t="s">
        <v>1832</v>
      </c>
      <c r="I433" t="s">
        <v>1967</v>
      </c>
      <c r="J433" t="s">
        <v>1968</v>
      </c>
      <c r="K433" t="s">
        <v>1384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1829</v>
      </c>
      <c r="D434" t="s">
        <v>1830</v>
      </c>
      <c r="E434" t="s">
        <v>1831</v>
      </c>
      <c r="F434" t="s">
        <v>1832</v>
      </c>
      <c r="I434" t="s">
        <v>1467</v>
      </c>
      <c r="J434" t="s">
        <v>1969</v>
      </c>
      <c r="K434" t="s">
        <v>1384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1829</v>
      </c>
      <c r="D435" t="s">
        <v>1830</v>
      </c>
      <c r="E435" t="s">
        <v>1831</v>
      </c>
      <c r="F435" t="s">
        <v>1832</v>
      </c>
      <c r="I435" t="s">
        <v>1970</v>
      </c>
      <c r="J435" t="s">
        <v>1971</v>
      </c>
      <c r="K435" t="s">
        <v>1384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1829</v>
      </c>
      <c r="D436" t="s">
        <v>1830</v>
      </c>
      <c r="E436" t="s">
        <v>1831</v>
      </c>
      <c r="F436" t="s">
        <v>1832</v>
      </c>
      <c r="I436" t="s">
        <v>1972</v>
      </c>
      <c r="J436" t="s">
        <v>1973</v>
      </c>
      <c r="K436" t="s">
        <v>1384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1829</v>
      </c>
      <c r="D437" t="s">
        <v>1830</v>
      </c>
      <c r="E437" t="s">
        <v>1831</v>
      </c>
      <c r="F437" t="s">
        <v>1832</v>
      </c>
      <c r="I437" t="s">
        <v>1974</v>
      </c>
      <c r="J437" t="s">
        <v>1479</v>
      </c>
      <c r="K437" t="s">
        <v>1384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1829</v>
      </c>
      <c r="D438" t="s">
        <v>1830</v>
      </c>
      <c r="E438" t="s">
        <v>1831</v>
      </c>
      <c r="F438" t="s">
        <v>1832</v>
      </c>
      <c r="I438" t="s">
        <v>1975</v>
      </c>
      <c r="J438" t="s">
        <v>1976</v>
      </c>
      <c r="K438" t="s">
        <v>1384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1829</v>
      </c>
      <c r="D439" t="s">
        <v>1830</v>
      </c>
      <c r="E439" t="s">
        <v>1831</v>
      </c>
      <c r="F439" t="s">
        <v>1832</v>
      </c>
      <c r="I439" t="s">
        <v>1977</v>
      </c>
      <c r="J439" t="s">
        <v>1312</v>
      </c>
      <c r="K439" t="s">
        <v>1384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1829</v>
      </c>
      <c r="D440" t="s">
        <v>1830</v>
      </c>
      <c r="E440" t="s">
        <v>1831</v>
      </c>
      <c r="F440" t="s">
        <v>1832</v>
      </c>
      <c r="I440" t="s">
        <v>1978</v>
      </c>
      <c r="J440" t="s">
        <v>1979</v>
      </c>
      <c r="K440" t="s">
        <v>1384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1829</v>
      </c>
      <c r="D441" t="s">
        <v>1830</v>
      </c>
      <c r="E441" t="s">
        <v>1831</v>
      </c>
      <c r="F441" t="s">
        <v>1832</v>
      </c>
      <c r="I441" t="s">
        <v>1980</v>
      </c>
      <c r="J441" t="s">
        <v>1717</v>
      </c>
      <c r="K441" t="s">
        <v>1384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1829</v>
      </c>
      <c r="D442" t="s">
        <v>1830</v>
      </c>
      <c r="E442" t="s">
        <v>1831</v>
      </c>
      <c r="F442" t="s">
        <v>1832</v>
      </c>
      <c r="I442" t="s">
        <v>1981</v>
      </c>
      <c r="J442" t="s">
        <v>1982</v>
      </c>
      <c r="K442" t="s">
        <v>1384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1829</v>
      </c>
      <c r="D443" t="s">
        <v>1830</v>
      </c>
      <c r="E443" t="s">
        <v>1831</v>
      </c>
      <c r="F443" t="s">
        <v>1832</v>
      </c>
      <c r="I443" t="s">
        <v>1983</v>
      </c>
      <c r="J443" t="s">
        <v>1512</v>
      </c>
      <c r="K443" t="s">
        <v>1384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1829</v>
      </c>
      <c r="D444" t="s">
        <v>1830</v>
      </c>
      <c r="E444" t="s">
        <v>1831</v>
      </c>
      <c r="F444" t="s">
        <v>1832</v>
      </c>
      <c r="I444" t="s">
        <v>1984</v>
      </c>
      <c r="J444" t="s">
        <v>1965</v>
      </c>
      <c r="K444" t="s">
        <v>1384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1829</v>
      </c>
      <c r="D445" t="s">
        <v>1830</v>
      </c>
      <c r="E445" t="s">
        <v>1831</v>
      </c>
      <c r="F445" t="s">
        <v>1832</v>
      </c>
      <c r="I445" t="s">
        <v>1985</v>
      </c>
      <c r="J445" t="s">
        <v>1608</v>
      </c>
      <c r="K445" t="s">
        <v>1384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1829</v>
      </c>
      <c r="D446" t="s">
        <v>1830</v>
      </c>
      <c r="E446" t="s">
        <v>1831</v>
      </c>
      <c r="F446" t="s">
        <v>1832</v>
      </c>
      <c r="I446" t="s">
        <v>1986</v>
      </c>
      <c r="J446" t="s">
        <v>1438</v>
      </c>
      <c r="K446" t="s">
        <v>1384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1829</v>
      </c>
      <c r="D447" t="s">
        <v>1830</v>
      </c>
      <c r="E447" t="s">
        <v>1831</v>
      </c>
      <c r="F447" t="s">
        <v>1832</v>
      </c>
      <c r="I447" t="s">
        <v>1987</v>
      </c>
      <c r="J447" t="s">
        <v>1534</v>
      </c>
      <c r="K447" t="s">
        <v>1384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1829</v>
      </c>
      <c r="D448" t="s">
        <v>1830</v>
      </c>
      <c r="E448" t="s">
        <v>1831</v>
      </c>
      <c r="F448" t="s">
        <v>1832</v>
      </c>
      <c r="I448" t="s">
        <v>1988</v>
      </c>
      <c r="J448" t="s">
        <v>1989</v>
      </c>
      <c r="K448" t="s">
        <v>1384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1829</v>
      </c>
      <c r="D449" t="s">
        <v>1830</v>
      </c>
      <c r="E449" t="s">
        <v>1831</v>
      </c>
      <c r="F449" t="s">
        <v>1832</v>
      </c>
      <c r="I449" t="s">
        <v>1717</v>
      </c>
      <c r="J449" t="s">
        <v>1990</v>
      </c>
      <c r="K449" t="s">
        <v>1384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1829</v>
      </c>
      <c r="D450" t="s">
        <v>1830</v>
      </c>
      <c r="E450" t="s">
        <v>1831</v>
      </c>
      <c r="F450" t="s">
        <v>1832</v>
      </c>
      <c r="I450" t="s">
        <v>1991</v>
      </c>
      <c r="J450" t="s">
        <v>1992</v>
      </c>
      <c r="K450" t="s">
        <v>1384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1829</v>
      </c>
      <c r="D451" t="s">
        <v>1830</v>
      </c>
      <c r="E451" t="s">
        <v>1831</v>
      </c>
      <c r="F451" t="s">
        <v>1832</v>
      </c>
      <c r="I451" t="s">
        <v>1993</v>
      </c>
      <c r="J451" t="s">
        <v>1557</v>
      </c>
      <c r="K451" t="s">
        <v>1384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1829</v>
      </c>
      <c r="D452" t="s">
        <v>1830</v>
      </c>
      <c r="E452" t="s">
        <v>1831</v>
      </c>
      <c r="F452" t="s">
        <v>1832</v>
      </c>
      <c r="I452" t="s">
        <v>1994</v>
      </c>
      <c r="J452" t="s">
        <v>1701</v>
      </c>
      <c r="K452" t="s">
        <v>1384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1829</v>
      </c>
      <c r="D453" t="s">
        <v>1830</v>
      </c>
      <c r="E453" t="s">
        <v>1831</v>
      </c>
      <c r="F453" t="s">
        <v>1832</v>
      </c>
      <c r="I453" t="s">
        <v>1995</v>
      </c>
      <c r="J453" t="s">
        <v>1901</v>
      </c>
      <c r="K453" t="s">
        <v>1384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1829</v>
      </c>
      <c r="D454" t="s">
        <v>1830</v>
      </c>
      <c r="E454" t="s">
        <v>1831</v>
      </c>
      <c r="F454" t="s">
        <v>1832</v>
      </c>
      <c r="I454" t="s">
        <v>1996</v>
      </c>
      <c r="J454" t="s">
        <v>1997</v>
      </c>
      <c r="K454" t="s">
        <v>1384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1829</v>
      </c>
      <c r="D455" t="s">
        <v>1830</v>
      </c>
      <c r="E455" t="s">
        <v>1831</v>
      </c>
      <c r="F455" t="s">
        <v>1832</v>
      </c>
      <c r="I455" t="s">
        <v>1998</v>
      </c>
      <c r="J455" t="s">
        <v>1999</v>
      </c>
      <c r="K455" t="s">
        <v>1384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1829</v>
      </c>
      <c r="D456" t="s">
        <v>1830</v>
      </c>
      <c r="E456" t="s">
        <v>1831</v>
      </c>
      <c r="F456" t="s">
        <v>1832</v>
      </c>
      <c r="I456" t="s">
        <v>1775</v>
      </c>
      <c r="J456" t="s">
        <v>1608</v>
      </c>
      <c r="K456" t="s">
        <v>1384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1829</v>
      </c>
      <c r="D457" t="s">
        <v>1830</v>
      </c>
      <c r="E457" t="s">
        <v>1831</v>
      </c>
      <c r="F457" t="s">
        <v>1832</v>
      </c>
      <c r="I457" t="s">
        <v>2000</v>
      </c>
      <c r="J457" t="s">
        <v>2001</v>
      </c>
      <c r="K457" t="s">
        <v>1384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1829</v>
      </c>
      <c r="D458" t="s">
        <v>1830</v>
      </c>
      <c r="E458" t="s">
        <v>1831</v>
      </c>
      <c r="F458" t="s">
        <v>1832</v>
      </c>
      <c r="I458" t="s">
        <v>2002</v>
      </c>
      <c r="J458" t="s">
        <v>1903</v>
      </c>
      <c r="K458" t="s">
        <v>1384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1829</v>
      </c>
      <c r="D459" t="s">
        <v>1830</v>
      </c>
      <c r="E459" t="s">
        <v>1831</v>
      </c>
      <c r="F459" t="s">
        <v>1832</v>
      </c>
      <c r="I459" t="s">
        <v>2003</v>
      </c>
      <c r="J459" t="s">
        <v>1738</v>
      </c>
      <c r="K459" t="s">
        <v>1384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1829</v>
      </c>
      <c r="D460" t="s">
        <v>1830</v>
      </c>
      <c r="E460" t="s">
        <v>1831</v>
      </c>
      <c r="F460" t="s">
        <v>1832</v>
      </c>
      <c r="I460" t="s">
        <v>1656</v>
      </c>
      <c r="J460" t="s">
        <v>1436</v>
      </c>
      <c r="K460" t="s">
        <v>1384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1829</v>
      </c>
      <c r="D461" t="s">
        <v>1830</v>
      </c>
      <c r="E461" t="s">
        <v>1831</v>
      </c>
      <c r="F461" t="s">
        <v>1832</v>
      </c>
      <c r="I461" t="s">
        <v>2004</v>
      </c>
      <c r="J461" t="s">
        <v>2005</v>
      </c>
      <c r="K461" t="s">
        <v>1384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1829</v>
      </c>
      <c r="D462" t="s">
        <v>1830</v>
      </c>
      <c r="E462" t="s">
        <v>1831</v>
      </c>
      <c r="F462" t="s">
        <v>1832</v>
      </c>
      <c r="I462" t="s">
        <v>2006</v>
      </c>
      <c r="J462" t="s">
        <v>2007</v>
      </c>
      <c r="K462" t="s">
        <v>1384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1829</v>
      </c>
      <c r="D463" t="s">
        <v>1830</v>
      </c>
      <c r="E463" t="s">
        <v>1831</v>
      </c>
      <c r="F463" t="s">
        <v>1832</v>
      </c>
      <c r="I463" t="s">
        <v>2008</v>
      </c>
      <c r="J463" t="s">
        <v>1313</v>
      </c>
      <c r="K463" t="s">
        <v>1384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1829</v>
      </c>
      <c r="D464" t="s">
        <v>1830</v>
      </c>
      <c r="E464" t="s">
        <v>1831</v>
      </c>
      <c r="F464" t="s">
        <v>1832</v>
      </c>
      <c r="I464" t="s">
        <v>2009</v>
      </c>
      <c r="J464" t="s">
        <v>2010</v>
      </c>
      <c r="K464" t="s">
        <v>1384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1829</v>
      </c>
      <c r="D465" t="s">
        <v>1830</v>
      </c>
      <c r="E465" t="s">
        <v>1831</v>
      </c>
      <c r="F465" t="s">
        <v>1832</v>
      </c>
      <c r="I465" t="s">
        <v>2011</v>
      </c>
      <c r="J465" t="s">
        <v>1505</v>
      </c>
      <c r="K465" t="s">
        <v>1384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1829</v>
      </c>
      <c r="D466" t="s">
        <v>1830</v>
      </c>
      <c r="E466" t="s">
        <v>1831</v>
      </c>
      <c r="F466" t="s">
        <v>1832</v>
      </c>
      <c r="I466" t="s">
        <v>2012</v>
      </c>
      <c r="J466" t="s">
        <v>2013</v>
      </c>
      <c r="K466" t="s">
        <v>1384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1829</v>
      </c>
      <c r="D467" t="s">
        <v>1830</v>
      </c>
      <c r="E467" t="s">
        <v>1831</v>
      </c>
      <c r="F467" t="s">
        <v>1832</v>
      </c>
      <c r="I467" t="s">
        <v>2014</v>
      </c>
      <c r="J467" t="s">
        <v>1372</v>
      </c>
      <c r="K467" t="s">
        <v>1384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1829</v>
      </c>
      <c r="D468" t="s">
        <v>1830</v>
      </c>
      <c r="E468" t="s">
        <v>1831</v>
      </c>
      <c r="F468" t="s">
        <v>1832</v>
      </c>
      <c r="I468" t="s">
        <v>2015</v>
      </c>
      <c r="J468" t="s">
        <v>1275</v>
      </c>
      <c r="K468" t="s">
        <v>1384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1829</v>
      </c>
      <c r="D469" t="s">
        <v>1830</v>
      </c>
      <c r="E469" t="s">
        <v>1831</v>
      </c>
      <c r="F469" t="s">
        <v>1832</v>
      </c>
      <c r="I469" t="s">
        <v>2016</v>
      </c>
      <c r="J469" t="s">
        <v>1735</v>
      </c>
      <c r="K469" t="s">
        <v>1384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1829</v>
      </c>
      <c r="D470" t="s">
        <v>1830</v>
      </c>
      <c r="E470" t="s">
        <v>1831</v>
      </c>
      <c r="F470" t="s">
        <v>1832</v>
      </c>
      <c r="I470" t="s">
        <v>2017</v>
      </c>
      <c r="J470" t="s">
        <v>1958</v>
      </c>
      <c r="K470" t="s">
        <v>1384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1829</v>
      </c>
      <c r="D471" t="s">
        <v>1830</v>
      </c>
      <c r="E471" t="s">
        <v>1831</v>
      </c>
      <c r="F471" t="s">
        <v>1832</v>
      </c>
      <c r="I471" t="s">
        <v>2018</v>
      </c>
      <c r="J471" t="s">
        <v>2019</v>
      </c>
      <c r="K471" t="s">
        <v>1384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1829</v>
      </c>
      <c r="D472" t="s">
        <v>1830</v>
      </c>
      <c r="E472" t="s">
        <v>1831</v>
      </c>
      <c r="F472" t="s">
        <v>1832</v>
      </c>
      <c r="I472" t="s">
        <v>2020</v>
      </c>
      <c r="J472" t="s">
        <v>2021</v>
      </c>
      <c r="K472" t="s">
        <v>1384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1829</v>
      </c>
      <c r="D473" t="s">
        <v>1830</v>
      </c>
      <c r="E473" t="s">
        <v>1831</v>
      </c>
      <c r="F473" t="s">
        <v>1832</v>
      </c>
      <c r="I473" t="s">
        <v>2022</v>
      </c>
      <c r="J473" t="s">
        <v>2023</v>
      </c>
      <c r="K473" t="s">
        <v>1384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1829</v>
      </c>
      <c r="D474" t="s">
        <v>1830</v>
      </c>
      <c r="E474" t="s">
        <v>1831</v>
      </c>
      <c r="F474" t="s">
        <v>1832</v>
      </c>
      <c r="I474" t="s">
        <v>2024</v>
      </c>
      <c r="J474" t="s">
        <v>2025</v>
      </c>
      <c r="K474" t="s">
        <v>1384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1829</v>
      </c>
      <c r="D475" t="s">
        <v>1830</v>
      </c>
      <c r="E475" t="s">
        <v>1831</v>
      </c>
      <c r="F475" t="s">
        <v>1832</v>
      </c>
      <c r="I475" t="s">
        <v>2026</v>
      </c>
      <c r="J475" t="s">
        <v>1538</v>
      </c>
      <c r="K475" t="s">
        <v>1384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1829</v>
      </c>
      <c r="D476" t="s">
        <v>1830</v>
      </c>
      <c r="E476" t="s">
        <v>1831</v>
      </c>
      <c r="F476" t="s">
        <v>1832</v>
      </c>
      <c r="I476" t="s">
        <v>2027</v>
      </c>
      <c r="J476" t="s">
        <v>2028</v>
      </c>
      <c r="K476" t="s">
        <v>1384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1829</v>
      </c>
      <c r="D477" t="s">
        <v>1830</v>
      </c>
      <c r="E477" t="s">
        <v>1831</v>
      </c>
      <c r="F477" t="s">
        <v>1832</v>
      </c>
      <c r="I477" t="s">
        <v>2029</v>
      </c>
      <c r="J477" t="s">
        <v>1448</v>
      </c>
      <c r="K477" t="s">
        <v>1384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1829</v>
      </c>
      <c r="D478" t="s">
        <v>1830</v>
      </c>
      <c r="E478" t="s">
        <v>1831</v>
      </c>
      <c r="F478" t="s">
        <v>1832</v>
      </c>
      <c r="I478" t="s">
        <v>2030</v>
      </c>
      <c r="J478" t="s">
        <v>1819</v>
      </c>
      <c r="K478" t="s">
        <v>1384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1829</v>
      </c>
      <c r="D479" t="s">
        <v>1830</v>
      </c>
      <c r="E479" t="s">
        <v>1831</v>
      </c>
      <c r="F479" t="s">
        <v>1832</v>
      </c>
      <c r="I479" t="s">
        <v>2031</v>
      </c>
      <c r="J479" t="s">
        <v>2032</v>
      </c>
      <c r="K479" t="s">
        <v>1384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1829</v>
      </c>
      <c r="D480" t="s">
        <v>1830</v>
      </c>
      <c r="E480" t="s">
        <v>1831</v>
      </c>
      <c r="F480" t="s">
        <v>1832</v>
      </c>
      <c r="I480" t="s">
        <v>2033</v>
      </c>
      <c r="J480" t="s">
        <v>2034</v>
      </c>
      <c r="K480" t="s">
        <v>1384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1829</v>
      </c>
      <c r="D481" t="s">
        <v>1830</v>
      </c>
      <c r="E481" t="s">
        <v>1831</v>
      </c>
      <c r="F481" t="s">
        <v>1832</v>
      </c>
      <c r="I481" t="s">
        <v>2035</v>
      </c>
      <c r="J481" t="s">
        <v>2036</v>
      </c>
      <c r="K481" t="s">
        <v>1384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1829</v>
      </c>
      <c r="D482" t="s">
        <v>1830</v>
      </c>
      <c r="E482" t="s">
        <v>1831</v>
      </c>
      <c r="F482" t="s">
        <v>1832</v>
      </c>
      <c r="I482" t="s">
        <v>2037</v>
      </c>
      <c r="J482" t="s">
        <v>1777</v>
      </c>
      <c r="K482" t="s">
        <v>1384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1829</v>
      </c>
      <c r="D483" t="s">
        <v>1830</v>
      </c>
      <c r="E483" t="s">
        <v>1831</v>
      </c>
      <c r="F483" t="s">
        <v>1832</v>
      </c>
      <c r="I483" t="s">
        <v>2038</v>
      </c>
      <c r="J483" t="s">
        <v>1499</v>
      </c>
      <c r="K483" t="s">
        <v>1384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1829</v>
      </c>
      <c r="D484" t="s">
        <v>1830</v>
      </c>
      <c r="E484" t="s">
        <v>1831</v>
      </c>
      <c r="F484" t="s">
        <v>1832</v>
      </c>
      <c r="I484" t="s">
        <v>2039</v>
      </c>
      <c r="J484" t="s">
        <v>1608</v>
      </c>
      <c r="K484" t="s">
        <v>1384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1829</v>
      </c>
      <c r="D485" t="s">
        <v>1830</v>
      </c>
      <c r="E485" t="s">
        <v>1831</v>
      </c>
      <c r="F485" t="s">
        <v>1832</v>
      </c>
      <c r="I485" t="s">
        <v>2040</v>
      </c>
      <c r="J485" t="s">
        <v>2041</v>
      </c>
      <c r="K485" t="s">
        <v>1384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1829</v>
      </c>
      <c r="D486" t="s">
        <v>1830</v>
      </c>
      <c r="E486" t="s">
        <v>1831</v>
      </c>
      <c r="F486" t="s">
        <v>1832</v>
      </c>
      <c r="I486" t="s">
        <v>1283</v>
      </c>
      <c r="J486" t="s">
        <v>1448</v>
      </c>
      <c r="K486" t="s">
        <v>1384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1829</v>
      </c>
      <c r="D487" t="s">
        <v>1830</v>
      </c>
      <c r="E487" t="s">
        <v>1831</v>
      </c>
      <c r="F487" t="s">
        <v>1832</v>
      </c>
      <c r="I487" t="s">
        <v>2042</v>
      </c>
      <c r="J487" t="s">
        <v>1383</v>
      </c>
      <c r="K487" t="s">
        <v>1384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1829</v>
      </c>
      <c r="D488" t="s">
        <v>1830</v>
      </c>
      <c r="E488" t="s">
        <v>1831</v>
      </c>
      <c r="F488" t="s">
        <v>1832</v>
      </c>
      <c r="I488" t="s">
        <v>2043</v>
      </c>
      <c r="J488" t="s">
        <v>1686</v>
      </c>
      <c r="K488" t="s">
        <v>1384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1829</v>
      </c>
      <c r="D489" t="s">
        <v>1830</v>
      </c>
      <c r="E489" t="s">
        <v>1831</v>
      </c>
      <c r="F489" t="s">
        <v>1832</v>
      </c>
      <c r="I489" t="s">
        <v>2044</v>
      </c>
      <c r="J489" t="s">
        <v>2045</v>
      </c>
      <c r="K489" t="s">
        <v>1384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1829</v>
      </c>
      <c r="D490" t="s">
        <v>1830</v>
      </c>
      <c r="E490" t="s">
        <v>1831</v>
      </c>
      <c r="F490" t="s">
        <v>1832</v>
      </c>
      <c r="I490" t="s">
        <v>2046</v>
      </c>
      <c r="J490" t="s">
        <v>1770</v>
      </c>
      <c r="K490" t="s">
        <v>1384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1829</v>
      </c>
      <c r="D491" t="s">
        <v>1830</v>
      </c>
      <c r="E491" t="s">
        <v>1831</v>
      </c>
      <c r="F491" t="s">
        <v>1832</v>
      </c>
      <c r="I491" t="s">
        <v>2047</v>
      </c>
      <c r="J491" t="s">
        <v>2048</v>
      </c>
      <c r="K491" t="s">
        <v>1384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1829</v>
      </c>
      <c r="D492" t="s">
        <v>1830</v>
      </c>
      <c r="E492" t="s">
        <v>1831</v>
      </c>
      <c r="F492" t="s">
        <v>1832</v>
      </c>
      <c r="I492" t="s">
        <v>2049</v>
      </c>
      <c r="J492" t="s">
        <v>2050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1829</v>
      </c>
      <c r="D493" t="s">
        <v>1830</v>
      </c>
      <c r="E493" t="s">
        <v>1831</v>
      </c>
      <c r="F493" t="s">
        <v>1832</v>
      </c>
      <c r="I493" t="s">
        <v>2051</v>
      </c>
      <c r="J493" t="s">
        <v>2052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1829</v>
      </c>
      <c r="D494" t="s">
        <v>1830</v>
      </c>
      <c r="E494" t="s">
        <v>1831</v>
      </c>
      <c r="F494" t="s">
        <v>1832</v>
      </c>
      <c r="I494" t="s">
        <v>2053</v>
      </c>
      <c r="J494" t="s">
        <v>1328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2054</v>
      </c>
      <c r="D495" t="s">
        <v>2055</v>
      </c>
      <c r="E495" t="s">
        <v>2056</v>
      </c>
      <c r="F495" t="s">
        <v>2057</v>
      </c>
      <c r="I495" t="s">
        <v>2058</v>
      </c>
      <c r="J495" t="s">
        <v>1727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2054</v>
      </c>
      <c r="D496" t="s">
        <v>2055</v>
      </c>
      <c r="E496" t="s">
        <v>2056</v>
      </c>
      <c r="F496" t="s">
        <v>2057</v>
      </c>
      <c r="I496" t="s">
        <v>2059</v>
      </c>
      <c r="J496" t="s">
        <v>1955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2054</v>
      </c>
      <c r="D497" t="s">
        <v>2055</v>
      </c>
      <c r="E497" t="s">
        <v>2056</v>
      </c>
      <c r="F497" t="s">
        <v>2057</v>
      </c>
      <c r="I497" t="s">
        <v>2060</v>
      </c>
      <c r="J497" t="s">
        <v>2061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2054</v>
      </c>
      <c r="D498" t="s">
        <v>2055</v>
      </c>
      <c r="E498" t="s">
        <v>2056</v>
      </c>
      <c r="F498" t="s">
        <v>2057</v>
      </c>
      <c r="I498" t="s">
        <v>2062</v>
      </c>
      <c r="J498" t="s">
        <v>2063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2054</v>
      </c>
      <c r="D499" t="s">
        <v>2055</v>
      </c>
      <c r="E499" t="s">
        <v>2056</v>
      </c>
      <c r="F499" t="s">
        <v>2057</v>
      </c>
      <c r="I499" t="s">
        <v>2064</v>
      </c>
      <c r="J499" t="s">
        <v>1381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2054</v>
      </c>
      <c r="D500" t="s">
        <v>2055</v>
      </c>
      <c r="E500" t="s">
        <v>2056</v>
      </c>
      <c r="F500" t="s">
        <v>2057</v>
      </c>
      <c r="I500" t="s">
        <v>2065</v>
      </c>
      <c r="J500" t="s">
        <v>2066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2054</v>
      </c>
      <c r="D501" t="s">
        <v>2055</v>
      </c>
      <c r="E501" t="s">
        <v>2056</v>
      </c>
      <c r="F501" t="s">
        <v>2057</v>
      </c>
      <c r="I501" t="s">
        <v>2067</v>
      </c>
      <c r="J501" t="s">
        <v>2068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2054</v>
      </c>
      <c r="D502" t="s">
        <v>2055</v>
      </c>
      <c r="E502" t="s">
        <v>2056</v>
      </c>
      <c r="F502" t="s">
        <v>2057</v>
      </c>
      <c r="I502" t="s">
        <v>2069</v>
      </c>
      <c r="J502" t="s">
        <v>2070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2054</v>
      </c>
      <c r="D503" t="s">
        <v>2055</v>
      </c>
      <c r="E503" t="s">
        <v>2056</v>
      </c>
      <c r="F503" t="s">
        <v>2057</v>
      </c>
      <c r="I503" t="s">
        <v>2071</v>
      </c>
      <c r="J503" t="s">
        <v>2072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2054</v>
      </c>
      <c r="D504" t="s">
        <v>2055</v>
      </c>
      <c r="E504" t="s">
        <v>2056</v>
      </c>
      <c r="F504" t="s">
        <v>2057</v>
      </c>
      <c r="I504" t="s">
        <v>2073</v>
      </c>
      <c r="J504" t="s">
        <v>1557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2054</v>
      </c>
      <c r="D505" t="s">
        <v>2055</v>
      </c>
      <c r="E505" t="s">
        <v>2056</v>
      </c>
      <c r="F505" t="s">
        <v>2057</v>
      </c>
      <c r="I505" t="s">
        <v>2074</v>
      </c>
      <c r="J505" t="s">
        <v>2025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2054</v>
      </c>
      <c r="D506" t="s">
        <v>2055</v>
      </c>
      <c r="E506" t="s">
        <v>2056</v>
      </c>
      <c r="F506" t="s">
        <v>2057</v>
      </c>
      <c r="I506" t="s">
        <v>2075</v>
      </c>
      <c r="J506" t="s">
        <v>1336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2054</v>
      </c>
      <c r="D507" t="s">
        <v>2055</v>
      </c>
      <c r="E507" t="s">
        <v>2056</v>
      </c>
      <c r="F507" t="s">
        <v>2057</v>
      </c>
      <c r="I507" t="s">
        <v>2076</v>
      </c>
      <c r="J507" t="s">
        <v>2077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2054</v>
      </c>
      <c r="D508" t="s">
        <v>2055</v>
      </c>
      <c r="E508" t="s">
        <v>2056</v>
      </c>
      <c r="F508" t="s">
        <v>2057</v>
      </c>
      <c r="I508" t="s">
        <v>2078</v>
      </c>
      <c r="J508" t="s">
        <v>2079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2054</v>
      </c>
      <c r="D509" t="s">
        <v>2055</v>
      </c>
      <c r="E509" t="s">
        <v>2056</v>
      </c>
      <c r="F509" t="s">
        <v>2057</v>
      </c>
      <c r="I509" t="s">
        <v>1290</v>
      </c>
      <c r="J509" t="s">
        <v>1281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2054</v>
      </c>
      <c r="D510" t="s">
        <v>2055</v>
      </c>
      <c r="E510" t="s">
        <v>2056</v>
      </c>
      <c r="F510" t="s">
        <v>2057</v>
      </c>
      <c r="I510" t="s">
        <v>2080</v>
      </c>
      <c r="J510" t="s">
        <v>1585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2054</v>
      </c>
      <c r="D511" t="s">
        <v>2055</v>
      </c>
      <c r="E511" t="s">
        <v>2056</v>
      </c>
      <c r="F511" t="s">
        <v>2057</v>
      </c>
      <c r="I511" t="s">
        <v>2081</v>
      </c>
      <c r="J511" t="s">
        <v>1301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2054</v>
      </c>
      <c r="D512" t="s">
        <v>2055</v>
      </c>
      <c r="E512" t="s">
        <v>2056</v>
      </c>
      <c r="F512" t="s">
        <v>2057</v>
      </c>
      <c r="I512" t="s">
        <v>1712</v>
      </c>
      <c r="J512" t="s">
        <v>1505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2054</v>
      </c>
      <c r="D513" t="s">
        <v>2055</v>
      </c>
      <c r="E513" t="s">
        <v>2056</v>
      </c>
      <c r="F513" t="s">
        <v>2057</v>
      </c>
      <c r="I513" t="s">
        <v>2082</v>
      </c>
      <c r="J513" t="s">
        <v>1499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2054</v>
      </c>
      <c r="D514" t="s">
        <v>2055</v>
      </c>
      <c r="E514" t="s">
        <v>2056</v>
      </c>
      <c r="F514" t="s">
        <v>2057</v>
      </c>
      <c r="I514" t="s">
        <v>2083</v>
      </c>
      <c r="J514" t="s">
        <v>1314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2054</v>
      </c>
      <c r="D515" t="s">
        <v>2055</v>
      </c>
      <c r="E515" t="s">
        <v>2056</v>
      </c>
      <c r="F515" t="s">
        <v>2057</v>
      </c>
      <c r="I515" t="s">
        <v>2084</v>
      </c>
      <c r="J515" t="s">
        <v>1423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2054</v>
      </c>
      <c r="D516" t="s">
        <v>2055</v>
      </c>
      <c r="E516" t="s">
        <v>2056</v>
      </c>
      <c r="F516" t="s">
        <v>2057</v>
      </c>
      <c r="I516" t="s">
        <v>2085</v>
      </c>
      <c r="J516" t="s">
        <v>2086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2054</v>
      </c>
      <c r="D517" t="s">
        <v>2055</v>
      </c>
      <c r="E517" t="s">
        <v>2056</v>
      </c>
      <c r="F517" t="s">
        <v>2057</v>
      </c>
      <c r="I517" t="s">
        <v>2087</v>
      </c>
      <c r="J517" t="s">
        <v>1372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2054</v>
      </c>
      <c r="D518" t="s">
        <v>2055</v>
      </c>
      <c r="E518" t="s">
        <v>2056</v>
      </c>
      <c r="F518" t="s">
        <v>2057</v>
      </c>
      <c r="I518" t="s">
        <v>2088</v>
      </c>
      <c r="J518" t="s">
        <v>2089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2054</v>
      </c>
      <c r="D519" t="s">
        <v>2055</v>
      </c>
      <c r="E519" t="s">
        <v>2056</v>
      </c>
      <c r="F519" t="s">
        <v>2057</v>
      </c>
      <c r="I519" t="s">
        <v>2090</v>
      </c>
      <c r="J519" t="s">
        <v>1374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2054</v>
      </c>
      <c r="D520" t="s">
        <v>2055</v>
      </c>
      <c r="E520" t="s">
        <v>2056</v>
      </c>
      <c r="F520" t="s">
        <v>2057</v>
      </c>
      <c r="I520" t="s">
        <v>2091</v>
      </c>
      <c r="J520" t="s">
        <v>2092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2054</v>
      </c>
      <c r="D521" t="s">
        <v>2055</v>
      </c>
      <c r="E521" t="s">
        <v>2056</v>
      </c>
      <c r="F521" t="s">
        <v>2057</v>
      </c>
      <c r="I521" t="s">
        <v>1994</v>
      </c>
      <c r="J521" t="s">
        <v>2093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2054</v>
      </c>
      <c r="D522" t="s">
        <v>2055</v>
      </c>
      <c r="E522" t="s">
        <v>2056</v>
      </c>
      <c r="F522" t="s">
        <v>2057</v>
      </c>
      <c r="I522" t="s">
        <v>1828</v>
      </c>
      <c r="J522" t="s">
        <v>1314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2054</v>
      </c>
      <c r="D523" t="s">
        <v>2055</v>
      </c>
      <c r="E523" t="s">
        <v>2056</v>
      </c>
      <c r="F523" t="s">
        <v>2057</v>
      </c>
      <c r="I523" t="s">
        <v>2094</v>
      </c>
      <c r="J523" t="s">
        <v>1481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2054</v>
      </c>
      <c r="D524" t="s">
        <v>2055</v>
      </c>
      <c r="E524" t="s">
        <v>2056</v>
      </c>
      <c r="F524" t="s">
        <v>2057</v>
      </c>
      <c r="I524" t="s">
        <v>2095</v>
      </c>
      <c r="J524" t="s">
        <v>1874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2054</v>
      </c>
      <c r="D525" t="s">
        <v>2055</v>
      </c>
      <c r="E525" t="s">
        <v>2056</v>
      </c>
      <c r="F525" t="s">
        <v>2057</v>
      </c>
      <c r="I525" t="s">
        <v>2096</v>
      </c>
      <c r="J525" t="s">
        <v>2097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2054</v>
      </c>
      <c r="D526" t="s">
        <v>2055</v>
      </c>
      <c r="E526" t="s">
        <v>2056</v>
      </c>
      <c r="F526" t="s">
        <v>2057</v>
      </c>
      <c r="I526" t="s">
        <v>2098</v>
      </c>
      <c r="J526" t="s">
        <v>2099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2054</v>
      </c>
      <c r="D527" t="s">
        <v>2055</v>
      </c>
      <c r="E527" t="s">
        <v>2056</v>
      </c>
      <c r="F527" t="s">
        <v>2057</v>
      </c>
      <c r="I527" t="s">
        <v>2100</v>
      </c>
      <c r="J527" t="s">
        <v>1479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2054</v>
      </c>
      <c r="D528" t="s">
        <v>2055</v>
      </c>
      <c r="E528" t="s">
        <v>2056</v>
      </c>
      <c r="F528" t="s">
        <v>2057</v>
      </c>
      <c r="I528" t="s">
        <v>2101</v>
      </c>
      <c r="J528" t="s">
        <v>2102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2054</v>
      </c>
      <c r="D529" t="s">
        <v>2055</v>
      </c>
      <c r="E529" t="s">
        <v>2056</v>
      </c>
      <c r="F529" t="s">
        <v>2057</v>
      </c>
      <c r="I529" t="s">
        <v>2103</v>
      </c>
      <c r="J529" t="s">
        <v>2104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2054</v>
      </c>
      <c r="D530" t="s">
        <v>2055</v>
      </c>
      <c r="E530" t="s">
        <v>2056</v>
      </c>
      <c r="F530" t="s">
        <v>2057</v>
      </c>
      <c r="I530" t="s">
        <v>1481</v>
      </c>
      <c r="J530" t="s">
        <v>1745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2054</v>
      </c>
      <c r="D531" t="s">
        <v>2055</v>
      </c>
      <c r="E531" t="s">
        <v>2056</v>
      </c>
      <c r="F531" t="s">
        <v>2057</v>
      </c>
      <c r="I531" t="s">
        <v>2105</v>
      </c>
      <c r="J531" t="s">
        <v>2106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2054</v>
      </c>
      <c r="D532" t="s">
        <v>2055</v>
      </c>
      <c r="E532" t="s">
        <v>2056</v>
      </c>
      <c r="F532" t="s">
        <v>2057</v>
      </c>
      <c r="I532" t="s">
        <v>2107</v>
      </c>
      <c r="J532" t="s">
        <v>2108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2054</v>
      </c>
      <c r="D533" t="s">
        <v>2055</v>
      </c>
      <c r="E533" t="s">
        <v>2056</v>
      </c>
      <c r="F533" t="s">
        <v>2057</v>
      </c>
      <c r="I533" t="s">
        <v>2109</v>
      </c>
      <c r="J533" t="s">
        <v>2110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2054</v>
      </c>
      <c r="D534" t="s">
        <v>2055</v>
      </c>
      <c r="E534" t="s">
        <v>2056</v>
      </c>
      <c r="F534" t="s">
        <v>2057</v>
      </c>
      <c r="I534" t="s">
        <v>1288</v>
      </c>
      <c r="J534" t="s">
        <v>1509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2054</v>
      </c>
      <c r="D535" t="s">
        <v>2055</v>
      </c>
      <c r="E535" t="s">
        <v>2056</v>
      </c>
      <c r="F535" t="s">
        <v>2057</v>
      </c>
      <c r="I535" t="s">
        <v>1481</v>
      </c>
      <c r="J535" t="s">
        <v>2111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2054</v>
      </c>
      <c r="D536" t="s">
        <v>2055</v>
      </c>
      <c r="E536" t="s">
        <v>2056</v>
      </c>
      <c r="F536" t="s">
        <v>2057</v>
      </c>
      <c r="I536" t="s">
        <v>2112</v>
      </c>
      <c r="J536" t="s">
        <v>2113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2054</v>
      </c>
      <c r="D537" t="s">
        <v>2055</v>
      </c>
      <c r="E537" t="s">
        <v>2056</v>
      </c>
      <c r="F537" t="s">
        <v>2057</v>
      </c>
      <c r="I537" t="s">
        <v>2114</v>
      </c>
      <c r="J537" t="s">
        <v>2115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2054</v>
      </c>
      <c r="D538" t="s">
        <v>2055</v>
      </c>
      <c r="E538" t="s">
        <v>2056</v>
      </c>
      <c r="F538" t="s">
        <v>2057</v>
      </c>
      <c r="I538" t="s">
        <v>2116</v>
      </c>
      <c r="J538" t="s">
        <v>2117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2054</v>
      </c>
      <c r="D539" t="s">
        <v>2055</v>
      </c>
      <c r="E539" t="s">
        <v>2056</v>
      </c>
      <c r="F539" t="s">
        <v>2057</v>
      </c>
      <c r="I539" t="s">
        <v>1858</v>
      </c>
      <c r="J539" t="s">
        <v>2118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2054</v>
      </c>
      <c r="D540" t="s">
        <v>2055</v>
      </c>
      <c r="E540" t="s">
        <v>2056</v>
      </c>
      <c r="F540" t="s">
        <v>2057</v>
      </c>
      <c r="I540" t="s">
        <v>2119</v>
      </c>
      <c r="J540" t="s">
        <v>1304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2054</v>
      </c>
      <c r="D541" t="s">
        <v>2055</v>
      </c>
      <c r="E541" t="s">
        <v>2056</v>
      </c>
      <c r="F541" t="s">
        <v>2057</v>
      </c>
      <c r="I541" t="s">
        <v>2120</v>
      </c>
      <c r="J541" t="s">
        <v>1903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2054</v>
      </c>
      <c r="D542" t="s">
        <v>2055</v>
      </c>
      <c r="E542" t="s">
        <v>2056</v>
      </c>
      <c r="F542" t="s">
        <v>2057</v>
      </c>
      <c r="I542" t="s">
        <v>2121</v>
      </c>
      <c r="J542" t="s">
        <v>2122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2054</v>
      </c>
      <c r="D543" t="s">
        <v>2055</v>
      </c>
      <c r="E543" t="s">
        <v>2056</v>
      </c>
      <c r="F543" t="s">
        <v>2057</v>
      </c>
      <c r="I543" t="s">
        <v>2123</v>
      </c>
      <c r="J543" t="s">
        <v>2124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2054</v>
      </c>
      <c r="D544" t="s">
        <v>2055</v>
      </c>
      <c r="E544" t="s">
        <v>2056</v>
      </c>
      <c r="F544" t="s">
        <v>2057</v>
      </c>
      <c r="I544" t="s">
        <v>1617</v>
      </c>
      <c r="J544" t="s">
        <v>1295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2054</v>
      </c>
      <c r="D545" t="s">
        <v>2055</v>
      </c>
      <c r="E545" t="s">
        <v>2056</v>
      </c>
      <c r="F545" t="s">
        <v>2057</v>
      </c>
      <c r="I545" t="s">
        <v>2125</v>
      </c>
      <c r="J545" t="s">
        <v>2126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2054</v>
      </c>
      <c r="D546" t="s">
        <v>2055</v>
      </c>
      <c r="E546" t="s">
        <v>2056</v>
      </c>
      <c r="F546" t="s">
        <v>2057</v>
      </c>
      <c r="I546" t="s">
        <v>2127</v>
      </c>
      <c r="J546" t="s">
        <v>2128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2054</v>
      </c>
      <c r="D547" t="s">
        <v>2055</v>
      </c>
      <c r="E547" t="s">
        <v>2056</v>
      </c>
      <c r="F547" t="s">
        <v>2057</v>
      </c>
      <c r="I547" t="s">
        <v>2129</v>
      </c>
      <c r="J547" t="s">
        <v>1550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2054</v>
      </c>
      <c r="D548" t="s">
        <v>2055</v>
      </c>
      <c r="E548" t="s">
        <v>2056</v>
      </c>
      <c r="F548" t="s">
        <v>2057</v>
      </c>
      <c r="I548" t="s">
        <v>2130</v>
      </c>
      <c r="J548" t="s">
        <v>1790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2131</v>
      </c>
      <c r="D549" t="s">
        <v>2132</v>
      </c>
      <c r="E549" t="s">
        <v>2133</v>
      </c>
      <c r="F549" t="s">
        <v>2134</v>
      </c>
      <c r="I549" t="s">
        <v>2135</v>
      </c>
      <c r="J549" t="s">
        <v>1499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2131</v>
      </c>
      <c r="D550" t="s">
        <v>2132</v>
      </c>
      <c r="E550" t="s">
        <v>2133</v>
      </c>
      <c r="F550" t="s">
        <v>2134</v>
      </c>
      <c r="I550" t="s">
        <v>2136</v>
      </c>
      <c r="J550" t="s">
        <v>1621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2131</v>
      </c>
      <c r="D551" t="s">
        <v>2132</v>
      </c>
      <c r="E551" t="s">
        <v>2133</v>
      </c>
      <c r="F551" t="s">
        <v>2134</v>
      </c>
      <c r="I551" t="s">
        <v>1617</v>
      </c>
      <c r="J551" t="s">
        <v>1271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2131</v>
      </c>
      <c r="D552" t="s">
        <v>2132</v>
      </c>
      <c r="E552" t="s">
        <v>2133</v>
      </c>
      <c r="F552" t="s">
        <v>2134</v>
      </c>
      <c r="I552" t="s">
        <v>2137</v>
      </c>
      <c r="J552" t="s">
        <v>2138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2131</v>
      </c>
      <c r="D553" t="s">
        <v>2132</v>
      </c>
      <c r="E553" t="s">
        <v>2133</v>
      </c>
      <c r="F553" t="s">
        <v>2134</v>
      </c>
      <c r="I553" t="s">
        <v>2139</v>
      </c>
      <c r="J553" t="s">
        <v>1354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2131</v>
      </c>
      <c r="D554" t="s">
        <v>2132</v>
      </c>
      <c r="E554" t="s">
        <v>2133</v>
      </c>
      <c r="F554" t="s">
        <v>2134</v>
      </c>
      <c r="I554" t="s">
        <v>1850</v>
      </c>
      <c r="J554" t="s">
        <v>1312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2131</v>
      </c>
      <c r="D555" t="s">
        <v>2132</v>
      </c>
      <c r="E555" t="s">
        <v>2133</v>
      </c>
      <c r="F555" t="s">
        <v>2134</v>
      </c>
      <c r="I555" t="s">
        <v>2140</v>
      </c>
      <c r="J555" t="s">
        <v>1936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2131</v>
      </c>
      <c r="D556" t="s">
        <v>2132</v>
      </c>
      <c r="E556" t="s">
        <v>2133</v>
      </c>
      <c r="F556" t="s">
        <v>2134</v>
      </c>
      <c r="I556" t="s">
        <v>1499</v>
      </c>
      <c r="J556" t="s">
        <v>1464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2131</v>
      </c>
      <c r="D557" t="s">
        <v>2132</v>
      </c>
      <c r="E557" t="s">
        <v>2133</v>
      </c>
      <c r="F557" t="s">
        <v>2134</v>
      </c>
      <c r="I557" t="s">
        <v>2141</v>
      </c>
      <c r="J557" t="s">
        <v>1289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2131</v>
      </c>
      <c r="D558" t="s">
        <v>2132</v>
      </c>
      <c r="E558" t="s">
        <v>2133</v>
      </c>
      <c r="F558" t="s">
        <v>2134</v>
      </c>
      <c r="I558" t="s">
        <v>2142</v>
      </c>
      <c r="J558" t="s">
        <v>2143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2131</v>
      </c>
      <c r="D559" t="s">
        <v>2132</v>
      </c>
      <c r="E559" t="s">
        <v>2133</v>
      </c>
      <c r="F559" t="s">
        <v>2134</v>
      </c>
      <c r="I559" t="s">
        <v>2144</v>
      </c>
      <c r="J559" t="s">
        <v>1899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2131</v>
      </c>
      <c r="D560" t="s">
        <v>2132</v>
      </c>
      <c r="E560" t="s">
        <v>2133</v>
      </c>
      <c r="F560" t="s">
        <v>2134</v>
      </c>
      <c r="I560" t="s">
        <v>2145</v>
      </c>
      <c r="J560" t="s">
        <v>1606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2131</v>
      </c>
      <c r="D561" t="s">
        <v>2132</v>
      </c>
      <c r="E561" t="s">
        <v>2133</v>
      </c>
      <c r="F561" t="s">
        <v>2134</v>
      </c>
      <c r="I561" t="s">
        <v>1481</v>
      </c>
      <c r="J561" t="s">
        <v>2146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2131</v>
      </c>
      <c r="D562" t="s">
        <v>2132</v>
      </c>
      <c r="E562" t="s">
        <v>2133</v>
      </c>
      <c r="F562" t="s">
        <v>2134</v>
      </c>
      <c r="I562" t="s">
        <v>2147</v>
      </c>
      <c r="J562" t="s">
        <v>1314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2131</v>
      </c>
      <c r="D563" t="s">
        <v>2132</v>
      </c>
      <c r="E563" t="s">
        <v>2133</v>
      </c>
      <c r="F563" t="s">
        <v>2134</v>
      </c>
      <c r="I563" t="s">
        <v>2148</v>
      </c>
      <c r="J563" t="s">
        <v>2149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2131</v>
      </c>
      <c r="D564" t="s">
        <v>2132</v>
      </c>
      <c r="E564" t="s">
        <v>2133</v>
      </c>
      <c r="F564" t="s">
        <v>2134</v>
      </c>
      <c r="I564" t="s">
        <v>2150</v>
      </c>
      <c r="J564" t="s">
        <v>2151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2131</v>
      </c>
      <c r="D565" t="s">
        <v>2132</v>
      </c>
      <c r="E565" t="s">
        <v>2133</v>
      </c>
      <c r="F565" t="s">
        <v>2134</v>
      </c>
      <c r="I565" t="s">
        <v>2016</v>
      </c>
      <c r="J565" t="s">
        <v>2152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2131</v>
      </c>
      <c r="D566" t="s">
        <v>2132</v>
      </c>
      <c r="E566" t="s">
        <v>2133</v>
      </c>
      <c r="F566" t="s">
        <v>2134</v>
      </c>
      <c r="I566" t="s">
        <v>2153</v>
      </c>
      <c r="J566" t="s">
        <v>2154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2131</v>
      </c>
      <c r="D567" t="s">
        <v>2132</v>
      </c>
      <c r="E567" t="s">
        <v>2133</v>
      </c>
      <c r="F567" t="s">
        <v>2134</v>
      </c>
      <c r="I567" t="s">
        <v>2155</v>
      </c>
      <c r="J567" t="s">
        <v>1281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2131</v>
      </c>
      <c r="D568" t="s">
        <v>2132</v>
      </c>
      <c r="E568" t="s">
        <v>2133</v>
      </c>
      <c r="F568" t="s">
        <v>2134</v>
      </c>
      <c r="I568" t="s">
        <v>2156</v>
      </c>
      <c r="J568" t="s">
        <v>1550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2131</v>
      </c>
      <c r="D569" t="s">
        <v>2132</v>
      </c>
      <c r="E569" t="s">
        <v>2133</v>
      </c>
      <c r="F569" t="s">
        <v>2134</v>
      </c>
      <c r="I569" t="s">
        <v>2157</v>
      </c>
      <c r="J569" t="s">
        <v>2158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2131</v>
      </c>
      <c r="D570" t="s">
        <v>2132</v>
      </c>
      <c r="E570" t="s">
        <v>2133</v>
      </c>
      <c r="F570" t="s">
        <v>2134</v>
      </c>
      <c r="I570" t="s">
        <v>1617</v>
      </c>
      <c r="J570" t="s">
        <v>2159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2131</v>
      </c>
      <c r="D571" t="s">
        <v>2132</v>
      </c>
      <c r="E571" t="s">
        <v>2133</v>
      </c>
      <c r="F571" t="s">
        <v>2134</v>
      </c>
      <c r="I571" t="s">
        <v>2160</v>
      </c>
      <c r="J571" t="s">
        <v>1376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2131</v>
      </c>
      <c r="D572" t="s">
        <v>2132</v>
      </c>
      <c r="E572" t="s">
        <v>2133</v>
      </c>
      <c r="F572" t="s">
        <v>2134</v>
      </c>
      <c r="I572" t="s">
        <v>2161</v>
      </c>
      <c r="J572" t="s">
        <v>2162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2131</v>
      </c>
      <c r="D573" t="s">
        <v>2132</v>
      </c>
      <c r="E573" t="s">
        <v>2133</v>
      </c>
      <c r="F573" t="s">
        <v>2134</v>
      </c>
      <c r="I573" t="s">
        <v>2163</v>
      </c>
      <c r="J573" t="s">
        <v>1572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2131</v>
      </c>
      <c r="D574" t="s">
        <v>2132</v>
      </c>
      <c r="E574" t="s">
        <v>2133</v>
      </c>
      <c r="F574" t="s">
        <v>2134</v>
      </c>
      <c r="I574" t="s">
        <v>2164</v>
      </c>
      <c r="J574" t="s">
        <v>2165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2131</v>
      </c>
      <c r="D575" t="s">
        <v>2132</v>
      </c>
      <c r="E575" t="s">
        <v>2133</v>
      </c>
      <c r="F575" t="s">
        <v>2134</v>
      </c>
      <c r="I575" t="s">
        <v>1841</v>
      </c>
      <c r="J575" t="s">
        <v>2166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2131</v>
      </c>
      <c r="D576" t="s">
        <v>2132</v>
      </c>
      <c r="E576" t="s">
        <v>2133</v>
      </c>
      <c r="F576" t="s">
        <v>2134</v>
      </c>
      <c r="I576" t="s">
        <v>2167</v>
      </c>
      <c r="J576" t="s">
        <v>1275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2131</v>
      </c>
      <c r="D577" t="s">
        <v>2132</v>
      </c>
      <c r="E577" t="s">
        <v>2133</v>
      </c>
      <c r="F577" t="s">
        <v>2134</v>
      </c>
      <c r="I577" t="s">
        <v>2168</v>
      </c>
      <c r="J577" t="s">
        <v>2169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2131</v>
      </c>
      <c r="D578" t="s">
        <v>2132</v>
      </c>
      <c r="E578" t="s">
        <v>2133</v>
      </c>
      <c r="F578" t="s">
        <v>2134</v>
      </c>
      <c r="I578" t="s">
        <v>2170</v>
      </c>
      <c r="J578" t="s">
        <v>1289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2131</v>
      </c>
      <c r="D579" t="s">
        <v>2132</v>
      </c>
      <c r="E579" t="s">
        <v>2133</v>
      </c>
      <c r="F579" t="s">
        <v>2134</v>
      </c>
      <c r="I579" t="s">
        <v>1899</v>
      </c>
      <c r="J579" t="s">
        <v>2171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2131</v>
      </c>
      <c r="D580" t="s">
        <v>2132</v>
      </c>
      <c r="E580" t="s">
        <v>2133</v>
      </c>
      <c r="F580" t="s">
        <v>2134</v>
      </c>
      <c r="I580" t="s">
        <v>2172</v>
      </c>
      <c r="J580" t="s">
        <v>2173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2131</v>
      </c>
      <c r="D581" t="s">
        <v>2132</v>
      </c>
      <c r="E581" t="s">
        <v>2133</v>
      </c>
      <c r="F581" t="s">
        <v>2134</v>
      </c>
      <c r="I581" t="s">
        <v>2174</v>
      </c>
      <c r="J581" t="s">
        <v>2175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2131</v>
      </c>
      <c r="D582" t="s">
        <v>2132</v>
      </c>
      <c r="E582" t="s">
        <v>2133</v>
      </c>
      <c r="F582" t="s">
        <v>2134</v>
      </c>
      <c r="I582" t="s">
        <v>2176</v>
      </c>
      <c r="J582" t="s">
        <v>1930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2131</v>
      </c>
      <c r="D583" t="s">
        <v>2132</v>
      </c>
      <c r="E583" t="s">
        <v>2133</v>
      </c>
      <c r="F583" t="s">
        <v>2134</v>
      </c>
      <c r="I583" t="s">
        <v>2177</v>
      </c>
      <c r="J583" t="s">
        <v>2178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2131</v>
      </c>
      <c r="D584" t="s">
        <v>2132</v>
      </c>
      <c r="E584" t="s">
        <v>2133</v>
      </c>
      <c r="F584" t="s">
        <v>2134</v>
      </c>
      <c r="I584" t="s">
        <v>1300</v>
      </c>
      <c r="J584" t="s">
        <v>1281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2131</v>
      </c>
      <c r="D585" t="s">
        <v>2132</v>
      </c>
      <c r="E585" t="s">
        <v>2133</v>
      </c>
      <c r="F585" t="s">
        <v>2134</v>
      </c>
      <c r="I585" t="s">
        <v>2145</v>
      </c>
      <c r="J585" t="s">
        <v>1668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2131</v>
      </c>
      <c r="D586" t="s">
        <v>2132</v>
      </c>
      <c r="E586" t="s">
        <v>2133</v>
      </c>
      <c r="F586" t="s">
        <v>2134</v>
      </c>
      <c r="I586" t="s">
        <v>2179</v>
      </c>
      <c r="J586" t="s">
        <v>1470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2131</v>
      </c>
      <c r="D587" t="s">
        <v>2132</v>
      </c>
      <c r="E587" t="s">
        <v>2133</v>
      </c>
      <c r="F587" t="s">
        <v>2134</v>
      </c>
      <c r="I587" t="s">
        <v>1744</v>
      </c>
      <c r="J587" t="s">
        <v>1920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2131</v>
      </c>
      <c r="D588" t="s">
        <v>2132</v>
      </c>
      <c r="E588" t="s">
        <v>2133</v>
      </c>
      <c r="F588" t="s">
        <v>2134</v>
      </c>
      <c r="I588" t="s">
        <v>2180</v>
      </c>
      <c r="J588" t="s">
        <v>2181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2131</v>
      </c>
      <c r="D589" t="s">
        <v>2132</v>
      </c>
      <c r="E589" t="s">
        <v>2133</v>
      </c>
      <c r="F589" t="s">
        <v>2134</v>
      </c>
      <c r="I589" t="s">
        <v>2182</v>
      </c>
      <c r="J589" t="s">
        <v>1336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2131</v>
      </c>
      <c r="D590" t="s">
        <v>2132</v>
      </c>
      <c r="E590" t="s">
        <v>2133</v>
      </c>
      <c r="F590" t="s">
        <v>2134</v>
      </c>
      <c r="I590" t="s">
        <v>2183</v>
      </c>
      <c r="J590" t="s">
        <v>1289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2131</v>
      </c>
      <c r="D591" t="s">
        <v>2132</v>
      </c>
      <c r="E591" t="s">
        <v>2133</v>
      </c>
      <c r="F591" t="s">
        <v>2134</v>
      </c>
      <c r="I591" t="s">
        <v>1368</v>
      </c>
      <c r="J591" t="s">
        <v>1738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2131</v>
      </c>
      <c r="D592" t="s">
        <v>2132</v>
      </c>
      <c r="E592" t="s">
        <v>2133</v>
      </c>
      <c r="F592" t="s">
        <v>2134</v>
      </c>
      <c r="I592" t="s">
        <v>1617</v>
      </c>
      <c r="J592" t="s">
        <v>1585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2131</v>
      </c>
      <c r="D593" t="s">
        <v>2132</v>
      </c>
      <c r="E593" t="s">
        <v>2133</v>
      </c>
      <c r="F593" t="s">
        <v>2134</v>
      </c>
      <c r="I593" t="s">
        <v>2184</v>
      </c>
      <c r="J593" t="s">
        <v>1318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2131</v>
      </c>
      <c r="D594" t="s">
        <v>2132</v>
      </c>
      <c r="E594" t="s">
        <v>2133</v>
      </c>
      <c r="F594" t="s">
        <v>2134</v>
      </c>
      <c r="I594" t="s">
        <v>2185</v>
      </c>
      <c r="J594" t="s">
        <v>1336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2131</v>
      </c>
      <c r="D595" t="s">
        <v>2132</v>
      </c>
      <c r="E595" t="s">
        <v>2133</v>
      </c>
      <c r="F595" t="s">
        <v>2134</v>
      </c>
      <c r="I595" t="s">
        <v>2186</v>
      </c>
      <c r="J595" t="s">
        <v>2187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2131</v>
      </c>
      <c r="D596" t="s">
        <v>2132</v>
      </c>
      <c r="E596" t="s">
        <v>2133</v>
      </c>
      <c r="F596" t="s">
        <v>2134</v>
      </c>
      <c r="I596" t="s">
        <v>2188</v>
      </c>
      <c r="J596" t="s">
        <v>1479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2131</v>
      </c>
      <c r="D597" t="s">
        <v>2132</v>
      </c>
      <c r="E597" t="s">
        <v>2133</v>
      </c>
      <c r="F597" t="s">
        <v>2134</v>
      </c>
      <c r="I597" t="s">
        <v>2189</v>
      </c>
      <c r="J597" t="s">
        <v>1336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2131</v>
      </c>
      <c r="D598" t="s">
        <v>2132</v>
      </c>
      <c r="E598" t="s">
        <v>2133</v>
      </c>
      <c r="F598" t="s">
        <v>2134</v>
      </c>
      <c r="I598" t="s">
        <v>2190</v>
      </c>
      <c r="J598" t="s">
        <v>1545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2131</v>
      </c>
      <c r="D599" t="s">
        <v>2132</v>
      </c>
      <c r="E599" t="s">
        <v>2133</v>
      </c>
      <c r="F599" t="s">
        <v>2134</v>
      </c>
      <c r="I599" t="s">
        <v>2191</v>
      </c>
      <c r="J599" t="s">
        <v>1392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2131</v>
      </c>
      <c r="D600" t="s">
        <v>2132</v>
      </c>
      <c r="E600" t="s">
        <v>2133</v>
      </c>
      <c r="F600" t="s">
        <v>2134</v>
      </c>
      <c r="I600" t="s">
        <v>2192</v>
      </c>
      <c r="J600" t="s">
        <v>2193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2131</v>
      </c>
      <c r="D601" t="s">
        <v>2132</v>
      </c>
      <c r="E601" t="s">
        <v>2133</v>
      </c>
      <c r="F601" t="s">
        <v>2134</v>
      </c>
      <c r="I601" t="s">
        <v>2194</v>
      </c>
      <c r="J601" t="s">
        <v>1372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2131</v>
      </c>
      <c r="D602" t="s">
        <v>2132</v>
      </c>
      <c r="E602" t="s">
        <v>2133</v>
      </c>
      <c r="F602" t="s">
        <v>2134</v>
      </c>
      <c r="I602" t="s">
        <v>1467</v>
      </c>
      <c r="J602" t="s">
        <v>1850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2131</v>
      </c>
      <c r="D603" t="s">
        <v>2132</v>
      </c>
      <c r="E603" t="s">
        <v>2133</v>
      </c>
      <c r="F603" t="s">
        <v>2134</v>
      </c>
      <c r="I603" t="s">
        <v>2195</v>
      </c>
      <c r="J603" t="s">
        <v>1557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2131</v>
      </c>
      <c r="D604" t="s">
        <v>2132</v>
      </c>
      <c r="E604" t="s">
        <v>2133</v>
      </c>
      <c r="F604" t="s">
        <v>2134</v>
      </c>
      <c r="I604" t="s">
        <v>2196</v>
      </c>
      <c r="J604" t="s">
        <v>2197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2131</v>
      </c>
      <c r="D605" t="s">
        <v>2132</v>
      </c>
      <c r="E605" t="s">
        <v>2133</v>
      </c>
      <c r="F605" t="s">
        <v>2134</v>
      </c>
      <c r="I605" t="s">
        <v>2198</v>
      </c>
      <c r="J605" t="s">
        <v>2171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2131</v>
      </c>
      <c r="D606" t="s">
        <v>2132</v>
      </c>
      <c r="E606" t="s">
        <v>2133</v>
      </c>
      <c r="F606" t="s">
        <v>2134</v>
      </c>
      <c r="I606" t="s">
        <v>2199</v>
      </c>
      <c r="J606" t="s">
        <v>1481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2131</v>
      </c>
      <c r="D607" t="s">
        <v>2132</v>
      </c>
      <c r="E607" t="s">
        <v>2133</v>
      </c>
      <c r="F607" t="s">
        <v>2134</v>
      </c>
      <c r="I607" t="s">
        <v>2200</v>
      </c>
      <c r="J607" t="s">
        <v>2201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2131</v>
      </c>
      <c r="D608" t="s">
        <v>2132</v>
      </c>
      <c r="E608" t="s">
        <v>2133</v>
      </c>
      <c r="F608" t="s">
        <v>2134</v>
      </c>
      <c r="I608" t="s">
        <v>2202</v>
      </c>
      <c r="J608" t="s">
        <v>2203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2131</v>
      </c>
      <c r="D609" t="s">
        <v>2132</v>
      </c>
      <c r="E609" t="s">
        <v>2133</v>
      </c>
      <c r="F609" t="s">
        <v>2134</v>
      </c>
      <c r="I609" t="s">
        <v>2204</v>
      </c>
      <c r="J609" t="s">
        <v>2205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2131</v>
      </c>
      <c r="D610" t="s">
        <v>2132</v>
      </c>
      <c r="E610" t="s">
        <v>2133</v>
      </c>
      <c r="F610" t="s">
        <v>2134</v>
      </c>
      <c r="I610" t="s">
        <v>2147</v>
      </c>
      <c r="J610" t="s">
        <v>2206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2131</v>
      </c>
      <c r="D611" t="s">
        <v>2132</v>
      </c>
      <c r="E611" t="s">
        <v>2133</v>
      </c>
      <c r="F611" t="s">
        <v>2134</v>
      </c>
      <c r="I611" t="s">
        <v>2207</v>
      </c>
      <c r="J611" t="s">
        <v>1328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2131</v>
      </c>
      <c r="D612" t="s">
        <v>2132</v>
      </c>
      <c r="E612" t="s">
        <v>2133</v>
      </c>
      <c r="F612" t="s">
        <v>2134</v>
      </c>
      <c r="I612" t="s">
        <v>2208</v>
      </c>
      <c r="J612" t="s">
        <v>2209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2131</v>
      </c>
      <c r="D613" t="s">
        <v>2132</v>
      </c>
      <c r="E613" t="s">
        <v>2133</v>
      </c>
      <c r="F613" t="s">
        <v>2134</v>
      </c>
      <c r="I613" t="s">
        <v>2183</v>
      </c>
      <c r="J613" t="s">
        <v>1592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2131</v>
      </c>
      <c r="D614" t="s">
        <v>2132</v>
      </c>
      <c r="E614" t="s">
        <v>2133</v>
      </c>
      <c r="F614" t="s">
        <v>2134</v>
      </c>
      <c r="I614" t="s">
        <v>2210</v>
      </c>
      <c r="J614" t="s">
        <v>1574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2131</v>
      </c>
      <c r="D615" t="s">
        <v>2132</v>
      </c>
      <c r="E615" t="s">
        <v>2133</v>
      </c>
      <c r="F615" t="s">
        <v>2134</v>
      </c>
      <c r="I615" t="s">
        <v>2211</v>
      </c>
      <c r="J615" t="s">
        <v>2212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2131</v>
      </c>
      <c r="D616" t="s">
        <v>2132</v>
      </c>
      <c r="E616" t="s">
        <v>2133</v>
      </c>
      <c r="F616" t="s">
        <v>2134</v>
      </c>
      <c r="I616" t="s">
        <v>1481</v>
      </c>
      <c r="J616" t="s">
        <v>2213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2131</v>
      </c>
      <c r="D617" t="s">
        <v>2132</v>
      </c>
      <c r="E617" t="s">
        <v>2133</v>
      </c>
      <c r="F617" t="s">
        <v>2134</v>
      </c>
      <c r="I617" t="s">
        <v>1385</v>
      </c>
      <c r="J617" t="s">
        <v>1312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2131</v>
      </c>
      <c r="D618" t="s">
        <v>2132</v>
      </c>
      <c r="E618" t="s">
        <v>2133</v>
      </c>
      <c r="F618" t="s">
        <v>2134</v>
      </c>
      <c r="I618" t="s">
        <v>2214</v>
      </c>
      <c r="J618" t="s">
        <v>1899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2131</v>
      </c>
      <c r="D619" t="s">
        <v>2132</v>
      </c>
      <c r="E619" t="s">
        <v>2133</v>
      </c>
      <c r="F619" t="s">
        <v>2134</v>
      </c>
      <c r="I619" t="s">
        <v>2215</v>
      </c>
      <c r="J619" t="s">
        <v>2216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2131</v>
      </c>
      <c r="D620" t="s">
        <v>2132</v>
      </c>
      <c r="E620" t="s">
        <v>2133</v>
      </c>
      <c r="F620" t="s">
        <v>2134</v>
      </c>
      <c r="I620" t="s">
        <v>2217</v>
      </c>
      <c r="J620" t="s">
        <v>1550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2131</v>
      </c>
      <c r="D621" t="s">
        <v>2132</v>
      </c>
      <c r="E621" t="s">
        <v>2133</v>
      </c>
      <c r="F621" t="s">
        <v>2134</v>
      </c>
      <c r="I621" t="s">
        <v>2218</v>
      </c>
      <c r="J621" t="s">
        <v>2219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2131</v>
      </c>
      <c r="D622" t="s">
        <v>2132</v>
      </c>
      <c r="E622" t="s">
        <v>2133</v>
      </c>
      <c r="F622" t="s">
        <v>2134</v>
      </c>
      <c r="I622" t="s">
        <v>2220</v>
      </c>
      <c r="J622" t="s">
        <v>1444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2131</v>
      </c>
      <c r="D623" t="s">
        <v>2132</v>
      </c>
      <c r="E623" t="s">
        <v>2133</v>
      </c>
      <c r="F623" t="s">
        <v>2134</v>
      </c>
      <c r="I623" t="s">
        <v>2221</v>
      </c>
      <c r="J623" t="s">
        <v>1271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2131</v>
      </c>
      <c r="D624" t="s">
        <v>2132</v>
      </c>
      <c r="E624" t="s">
        <v>2133</v>
      </c>
      <c r="F624" t="s">
        <v>2134</v>
      </c>
      <c r="I624" t="s">
        <v>2222</v>
      </c>
      <c r="J624" t="s">
        <v>2223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2131</v>
      </c>
      <c r="D625" t="s">
        <v>2132</v>
      </c>
      <c r="E625" t="s">
        <v>2133</v>
      </c>
      <c r="F625" t="s">
        <v>2134</v>
      </c>
      <c r="I625" t="s">
        <v>2224</v>
      </c>
      <c r="J625" t="s">
        <v>1328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2131</v>
      </c>
      <c r="D626" t="s">
        <v>2132</v>
      </c>
      <c r="E626" t="s">
        <v>2133</v>
      </c>
      <c r="F626" t="s">
        <v>2134</v>
      </c>
      <c r="I626" t="s">
        <v>2225</v>
      </c>
      <c r="J626" t="s">
        <v>1920</v>
      </c>
      <c r="K626" t="s">
        <v>1384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2131</v>
      </c>
      <c r="D627" t="s">
        <v>2132</v>
      </c>
      <c r="E627" t="s">
        <v>2133</v>
      </c>
      <c r="F627" t="s">
        <v>2134</v>
      </c>
      <c r="I627" t="s">
        <v>1648</v>
      </c>
      <c r="J627" t="s">
        <v>1479</v>
      </c>
      <c r="K627" t="s">
        <v>1384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2131</v>
      </c>
      <c r="D628" t="s">
        <v>2132</v>
      </c>
      <c r="E628" t="s">
        <v>2133</v>
      </c>
      <c r="F628" t="s">
        <v>2134</v>
      </c>
      <c r="I628" t="s">
        <v>1300</v>
      </c>
      <c r="J628" t="s">
        <v>2226</v>
      </c>
      <c r="K628" t="s">
        <v>1384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2131</v>
      </c>
      <c r="D629" t="s">
        <v>2132</v>
      </c>
      <c r="E629" t="s">
        <v>2133</v>
      </c>
      <c r="F629" t="s">
        <v>2134</v>
      </c>
      <c r="I629" t="s">
        <v>2227</v>
      </c>
      <c r="J629" t="s">
        <v>1402</v>
      </c>
      <c r="K629" t="s">
        <v>1384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2131</v>
      </c>
      <c r="D630" t="s">
        <v>2132</v>
      </c>
      <c r="E630" t="s">
        <v>2133</v>
      </c>
      <c r="F630" t="s">
        <v>2134</v>
      </c>
      <c r="I630" t="s">
        <v>2228</v>
      </c>
      <c r="J630" t="s">
        <v>2171</v>
      </c>
      <c r="K630" t="s">
        <v>1384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2131</v>
      </c>
      <c r="D631" t="s">
        <v>2132</v>
      </c>
      <c r="E631" t="s">
        <v>2133</v>
      </c>
      <c r="F631" t="s">
        <v>2134</v>
      </c>
      <c r="I631" t="s">
        <v>2229</v>
      </c>
      <c r="J631" t="s">
        <v>2230</v>
      </c>
      <c r="K631" t="s">
        <v>1384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2131</v>
      </c>
      <c r="D632" t="s">
        <v>2132</v>
      </c>
      <c r="E632" t="s">
        <v>2133</v>
      </c>
      <c r="F632" t="s">
        <v>2134</v>
      </c>
      <c r="I632" t="s">
        <v>2231</v>
      </c>
      <c r="J632" t="s">
        <v>1281</v>
      </c>
      <c r="K632" t="s">
        <v>1384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2131</v>
      </c>
      <c r="D633" t="s">
        <v>2132</v>
      </c>
      <c r="E633" t="s">
        <v>2133</v>
      </c>
      <c r="F633" t="s">
        <v>2134</v>
      </c>
      <c r="I633" t="s">
        <v>1304</v>
      </c>
      <c r="J633" t="s">
        <v>1281</v>
      </c>
      <c r="K633" t="s">
        <v>1384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2131</v>
      </c>
      <c r="D634" t="s">
        <v>2132</v>
      </c>
      <c r="E634" t="s">
        <v>2133</v>
      </c>
      <c r="F634" t="s">
        <v>2134</v>
      </c>
      <c r="I634" t="s">
        <v>2232</v>
      </c>
      <c r="J634" t="s">
        <v>1275</v>
      </c>
      <c r="K634" t="s">
        <v>1384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2131</v>
      </c>
      <c r="D635" t="s">
        <v>2132</v>
      </c>
      <c r="E635" t="s">
        <v>2133</v>
      </c>
      <c r="F635" t="s">
        <v>2134</v>
      </c>
      <c r="I635" t="s">
        <v>1425</v>
      </c>
      <c r="J635" t="s">
        <v>2233</v>
      </c>
      <c r="K635" t="s">
        <v>1384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2131</v>
      </c>
      <c r="D636" t="s">
        <v>2132</v>
      </c>
      <c r="E636" t="s">
        <v>2133</v>
      </c>
      <c r="F636" t="s">
        <v>2134</v>
      </c>
      <c r="I636" t="s">
        <v>2234</v>
      </c>
      <c r="J636" t="s">
        <v>1903</v>
      </c>
      <c r="K636" t="s">
        <v>1384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2131</v>
      </c>
      <c r="D637" t="s">
        <v>2132</v>
      </c>
      <c r="E637" t="s">
        <v>2133</v>
      </c>
      <c r="F637" t="s">
        <v>2134</v>
      </c>
      <c r="I637" t="s">
        <v>2235</v>
      </c>
      <c r="J637" t="s">
        <v>1381</v>
      </c>
      <c r="K637" t="s">
        <v>1384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2131</v>
      </c>
      <c r="D638" t="s">
        <v>2132</v>
      </c>
      <c r="E638" t="s">
        <v>2133</v>
      </c>
      <c r="F638" t="s">
        <v>2134</v>
      </c>
      <c r="I638" t="s">
        <v>2236</v>
      </c>
      <c r="J638" t="s">
        <v>1367</v>
      </c>
      <c r="K638" t="s">
        <v>1384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2131</v>
      </c>
      <c r="D639" t="s">
        <v>2132</v>
      </c>
      <c r="E639" t="s">
        <v>2133</v>
      </c>
      <c r="F639" t="s">
        <v>2134</v>
      </c>
      <c r="I639" t="s">
        <v>2237</v>
      </c>
      <c r="J639" t="s">
        <v>1538</v>
      </c>
      <c r="K639" t="s">
        <v>1384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2131</v>
      </c>
      <c r="D640" t="s">
        <v>2132</v>
      </c>
      <c r="E640" t="s">
        <v>2133</v>
      </c>
      <c r="F640" t="s">
        <v>2134</v>
      </c>
      <c r="I640" t="s">
        <v>2238</v>
      </c>
      <c r="J640" t="s">
        <v>1973</v>
      </c>
      <c r="K640" t="s">
        <v>1384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2131</v>
      </c>
      <c r="D641" t="s">
        <v>2132</v>
      </c>
      <c r="E641" t="s">
        <v>2133</v>
      </c>
      <c r="F641" t="s">
        <v>2134</v>
      </c>
      <c r="I641" t="s">
        <v>2239</v>
      </c>
      <c r="J641" t="s">
        <v>1392</v>
      </c>
      <c r="K641" t="s">
        <v>1384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2131</v>
      </c>
      <c r="D642" t="s">
        <v>2132</v>
      </c>
      <c r="E642" t="s">
        <v>2133</v>
      </c>
      <c r="F642" t="s">
        <v>2134</v>
      </c>
      <c r="I642" t="s">
        <v>1840</v>
      </c>
      <c r="J642" t="s">
        <v>2240</v>
      </c>
      <c r="K642" t="s">
        <v>1384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2131</v>
      </c>
      <c r="D643" t="s">
        <v>2132</v>
      </c>
      <c r="E643" t="s">
        <v>2133</v>
      </c>
      <c r="F643" t="s">
        <v>2134</v>
      </c>
      <c r="I643" t="s">
        <v>2241</v>
      </c>
      <c r="J643" t="s">
        <v>2045</v>
      </c>
      <c r="K643" t="s">
        <v>1384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2131</v>
      </c>
      <c r="D644" t="s">
        <v>2132</v>
      </c>
      <c r="E644" t="s">
        <v>2133</v>
      </c>
      <c r="F644" t="s">
        <v>2134</v>
      </c>
      <c r="I644" t="s">
        <v>2242</v>
      </c>
      <c r="J644" t="s">
        <v>2243</v>
      </c>
      <c r="K644" t="s">
        <v>1384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2131</v>
      </c>
      <c r="D645" t="s">
        <v>2132</v>
      </c>
      <c r="E645" t="s">
        <v>2133</v>
      </c>
      <c r="F645" t="s">
        <v>2134</v>
      </c>
      <c r="I645" t="s">
        <v>2244</v>
      </c>
      <c r="J645" t="s">
        <v>1743</v>
      </c>
      <c r="K645" t="s">
        <v>1384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2131</v>
      </c>
      <c r="D646" t="s">
        <v>2132</v>
      </c>
      <c r="E646" t="s">
        <v>2133</v>
      </c>
      <c r="F646" t="s">
        <v>2134</v>
      </c>
      <c r="I646" t="s">
        <v>2245</v>
      </c>
      <c r="J646" t="s">
        <v>1269</v>
      </c>
      <c r="K646" t="s">
        <v>1384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2131</v>
      </c>
      <c r="D647" t="s">
        <v>2132</v>
      </c>
      <c r="E647" t="s">
        <v>2133</v>
      </c>
      <c r="F647" t="s">
        <v>2134</v>
      </c>
      <c r="I647" t="s">
        <v>2246</v>
      </c>
      <c r="J647" t="s">
        <v>1512</v>
      </c>
      <c r="K647" t="s">
        <v>1384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2131</v>
      </c>
      <c r="D648" t="s">
        <v>2132</v>
      </c>
      <c r="E648" t="s">
        <v>2133</v>
      </c>
      <c r="F648" t="s">
        <v>2134</v>
      </c>
      <c r="I648" t="s">
        <v>2247</v>
      </c>
      <c r="J648" t="s">
        <v>1550</v>
      </c>
      <c r="K648" t="s">
        <v>1384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2131</v>
      </c>
      <c r="D649" t="s">
        <v>2132</v>
      </c>
      <c r="E649" t="s">
        <v>2133</v>
      </c>
      <c r="F649" t="s">
        <v>2134</v>
      </c>
      <c r="I649" t="s">
        <v>2248</v>
      </c>
      <c r="J649" t="s">
        <v>2249</v>
      </c>
      <c r="K649" t="s">
        <v>1384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2131</v>
      </c>
      <c r="D650" t="s">
        <v>2132</v>
      </c>
      <c r="E650" t="s">
        <v>2133</v>
      </c>
      <c r="F650" t="s">
        <v>2134</v>
      </c>
      <c r="I650" t="s">
        <v>2250</v>
      </c>
      <c r="J650" t="s">
        <v>2048</v>
      </c>
      <c r="K650" t="s">
        <v>1384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2131</v>
      </c>
      <c r="D651" t="s">
        <v>2132</v>
      </c>
      <c r="E651" t="s">
        <v>2133</v>
      </c>
      <c r="F651" t="s">
        <v>2134</v>
      </c>
      <c r="I651" t="s">
        <v>2251</v>
      </c>
      <c r="J651" t="s">
        <v>2252</v>
      </c>
      <c r="K651" t="s">
        <v>1384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2131</v>
      </c>
      <c r="D652" t="s">
        <v>2132</v>
      </c>
      <c r="E652" t="s">
        <v>2133</v>
      </c>
      <c r="F652" t="s">
        <v>2134</v>
      </c>
      <c r="I652" t="s">
        <v>2253</v>
      </c>
      <c r="J652" t="s">
        <v>2254</v>
      </c>
      <c r="K652" t="s">
        <v>1384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2131</v>
      </c>
      <c r="D653" t="s">
        <v>2132</v>
      </c>
      <c r="E653" t="s">
        <v>2133</v>
      </c>
      <c r="F653" t="s">
        <v>2134</v>
      </c>
      <c r="I653" t="s">
        <v>2255</v>
      </c>
      <c r="J653" t="s">
        <v>1535</v>
      </c>
      <c r="K653" t="s">
        <v>1384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2131</v>
      </c>
      <c r="D654" t="s">
        <v>2132</v>
      </c>
      <c r="E654" t="s">
        <v>2133</v>
      </c>
      <c r="F654" t="s">
        <v>2134</v>
      </c>
      <c r="I654" t="s">
        <v>2256</v>
      </c>
      <c r="J654" t="s">
        <v>2257</v>
      </c>
      <c r="K654" t="s">
        <v>1384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2131</v>
      </c>
      <c r="D655" t="s">
        <v>2132</v>
      </c>
      <c r="E655" t="s">
        <v>2133</v>
      </c>
      <c r="F655" t="s">
        <v>2134</v>
      </c>
      <c r="I655" t="s">
        <v>2258</v>
      </c>
      <c r="J655" t="s">
        <v>2259</v>
      </c>
      <c r="K655" t="s">
        <v>1384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2131</v>
      </c>
      <c r="D656" t="s">
        <v>2132</v>
      </c>
      <c r="E656" t="s">
        <v>2133</v>
      </c>
      <c r="F656" t="s">
        <v>2134</v>
      </c>
      <c r="I656" t="s">
        <v>2260</v>
      </c>
      <c r="J656" t="s">
        <v>1491</v>
      </c>
      <c r="K656" t="s">
        <v>1384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2131</v>
      </c>
      <c r="D657" t="s">
        <v>2132</v>
      </c>
      <c r="E657" t="s">
        <v>2133</v>
      </c>
      <c r="F657" t="s">
        <v>2134</v>
      </c>
      <c r="I657" t="s">
        <v>2261</v>
      </c>
      <c r="J657" t="s">
        <v>1392</v>
      </c>
      <c r="K657" t="s">
        <v>1384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2131</v>
      </c>
      <c r="D658" t="s">
        <v>2132</v>
      </c>
      <c r="E658" t="s">
        <v>2133</v>
      </c>
      <c r="F658" t="s">
        <v>2134</v>
      </c>
      <c r="I658" t="s">
        <v>2262</v>
      </c>
      <c r="J658" t="s">
        <v>1557</v>
      </c>
      <c r="K658" t="s">
        <v>1384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2131</v>
      </c>
      <c r="D659" t="s">
        <v>2132</v>
      </c>
      <c r="E659" t="s">
        <v>2133</v>
      </c>
      <c r="F659" t="s">
        <v>2134</v>
      </c>
      <c r="I659" t="s">
        <v>2263</v>
      </c>
      <c r="J659" t="s">
        <v>1479</v>
      </c>
      <c r="K659" t="s">
        <v>1384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2131</v>
      </c>
      <c r="D660" t="s">
        <v>2132</v>
      </c>
      <c r="E660" t="s">
        <v>2133</v>
      </c>
      <c r="F660" t="s">
        <v>2134</v>
      </c>
      <c r="I660" t="s">
        <v>2264</v>
      </c>
      <c r="J660" t="s">
        <v>2122</v>
      </c>
      <c r="K660" t="s">
        <v>1384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2131</v>
      </c>
      <c r="D661" t="s">
        <v>2132</v>
      </c>
      <c r="E661" t="s">
        <v>2133</v>
      </c>
      <c r="F661" t="s">
        <v>2134</v>
      </c>
      <c r="I661" t="s">
        <v>2265</v>
      </c>
      <c r="J661" t="s">
        <v>2266</v>
      </c>
      <c r="K661" t="s">
        <v>1384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2131</v>
      </c>
      <c r="D662" t="s">
        <v>2132</v>
      </c>
      <c r="E662" t="s">
        <v>2133</v>
      </c>
      <c r="F662" t="s">
        <v>2134</v>
      </c>
      <c r="I662" t="s">
        <v>2267</v>
      </c>
      <c r="J662" t="s">
        <v>1505</v>
      </c>
      <c r="K662" t="s">
        <v>1384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2131</v>
      </c>
      <c r="D663" t="s">
        <v>2132</v>
      </c>
      <c r="E663" t="s">
        <v>2133</v>
      </c>
      <c r="F663" t="s">
        <v>2134</v>
      </c>
      <c r="I663" t="s">
        <v>2268</v>
      </c>
      <c r="J663" t="s">
        <v>2269</v>
      </c>
      <c r="K663" t="s">
        <v>1384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2131</v>
      </c>
      <c r="D664" t="s">
        <v>2132</v>
      </c>
      <c r="E664" t="s">
        <v>2133</v>
      </c>
      <c r="F664" t="s">
        <v>2134</v>
      </c>
      <c r="I664" t="s">
        <v>2270</v>
      </c>
      <c r="J664" t="s">
        <v>2271</v>
      </c>
      <c r="K664" t="s">
        <v>1384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2131</v>
      </c>
      <c r="D665" t="s">
        <v>2132</v>
      </c>
      <c r="E665" t="s">
        <v>2133</v>
      </c>
      <c r="F665" t="s">
        <v>2134</v>
      </c>
      <c r="I665" t="s">
        <v>1617</v>
      </c>
      <c r="J665" t="s">
        <v>2272</v>
      </c>
      <c r="K665" t="s">
        <v>1384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2131</v>
      </c>
      <c r="D666" t="s">
        <v>2132</v>
      </c>
      <c r="E666" t="s">
        <v>2133</v>
      </c>
      <c r="F666" t="s">
        <v>2134</v>
      </c>
      <c r="I666" t="s">
        <v>1590</v>
      </c>
      <c r="J666" t="s">
        <v>1367</v>
      </c>
      <c r="K666" t="s">
        <v>1384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2131</v>
      </c>
      <c r="D667" t="s">
        <v>2132</v>
      </c>
      <c r="E667" t="s">
        <v>2133</v>
      </c>
      <c r="F667" t="s">
        <v>2134</v>
      </c>
      <c r="I667" t="s">
        <v>2273</v>
      </c>
      <c r="J667" t="s">
        <v>2274</v>
      </c>
      <c r="K667" t="s">
        <v>1384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2131</v>
      </c>
      <c r="D668" t="s">
        <v>2132</v>
      </c>
      <c r="E668" t="s">
        <v>2133</v>
      </c>
      <c r="F668" t="s">
        <v>2134</v>
      </c>
      <c r="I668" t="s">
        <v>2275</v>
      </c>
      <c r="J668" t="s">
        <v>2276</v>
      </c>
      <c r="K668" t="s">
        <v>1384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2131</v>
      </c>
      <c r="D669" t="s">
        <v>2132</v>
      </c>
      <c r="E669" t="s">
        <v>2133</v>
      </c>
      <c r="F669" t="s">
        <v>2134</v>
      </c>
      <c r="I669" t="s">
        <v>2277</v>
      </c>
      <c r="J669" t="s">
        <v>2278</v>
      </c>
      <c r="K669" t="s">
        <v>1384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2131</v>
      </c>
      <c r="D670" t="s">
        <v>2132</v>
      </c>
      <c r="E670" t="s">
        <v>2133</v>
      </c>
      <c r="F670" t="s">
        <v>2134</v>
      </c>
      <c r="I670" t="s">
        <v>1958</v>
      </c>
      <c r="J670" t="s">
        <v>2279</v>
      </c>
      <c r="K670" t="s">
        <v>1384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2131</v>
      </c>
      <c r="D671" t="s">
        <v>2132</v>
      </c>
      <c r="E671" t="s">
        <v>2133</v>
      </c>
      <c r="F671" t="s">
        <v>2134</v>
      </c>
      <c r="I671" t="s">
        <v>2280</v>
      </c>
      <c r="J671" t="s">
        <v>1586</v>
      </c>
      <c r="K671" t="s">
        <v>1384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2131</v>
      </c>
      <c r="D672" t="s">
        <v>2132</v>
      </c>
      <c r="E672" t="s">
        <v>2133</v>
      </c>
      <c r="F672" t="s">
        <v>2134</v>
      </c>
      <c r="I672" t="s">
        <v>2281</v>
      </c>
      <c r="J672" t="s">
        <v>1738</v>
      </c>
      <c r="K672" t="s">
        <v>1384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2131</v>
      </c>
      <c r="D673" t="s">
        <v>2132</v>
      </c>
      <c r="E673" t="s">
        <v>2133</v>
      </c>
      <c r="F673" t="s">
        <v>2134</v>
      </c>
      <c r="I673" t="s">
        <v>2282</v>
      </c>
      <c r="J673" t="s">
        <v>1903</v>
      </c>
      <c r="K673" t="s">
        <v>1384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2131</v>
      </c>
      <c r="D674" t="s">
        <v>2132</v>
      </c>
      <c r="E674" t="s">
        <v>2133</v>
      </c>
      <c r="F674" t="s">
        <v>2134</v>
      </c>
      <c r="I674" t="s">
        <v>2283</v>
      </c>
      <c r="J674" t="s">
        <v>2284</v>
      </c>
      <c r="K674" t="s">
        <v>1384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2131</v>
      </c>
      <c r="D675" t="s">
        <v>2132</v>
      </c>
      <c r="E675" t="s">
        <v>2133</v>
      </c>
      <c r="F675" t="s">
        <v>2134</v>
      </c>
      <c r="I675" t="s">
        <v>2285</v>
      </c>
      <c r="J675" t="s">
        <v>2286</v>
      </c>
      <c r="K675" t="s">
        <v>1384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2131</v>
      </c>
      <c r="D676" t="s">
        <v>2132</v>
      </c>
      <c r="E676" t="s">
        <v>2133</v>
      </c>
      <c r="F676" t="s">
        <v>2134</v>
      </c>
      <c r="I676" t="s">
        <v>2287</v>
      </c>
      <c r="J676" t="s">
        <v>1585</v>
      </c>
      <c r="K676" t="s">
        <v>1384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2131</v>
      </c>
      <c r="D677" t="s">
        <v>2132</v>
      </c>
      <c r="E677" t="s">
        <v>2133</v>
      </c>
      <c r="F677" t="s">
        <v>2134</v>
      </c>
      <c r="I677" t="s">
        <v>1430</v>
      </c>
      <c r="J677" t="s">
        <v>2288</v>
      </c>
      <c r="K677" t="s">
        <v>1384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2131</v>
      </c>
      <c r="D678" t="s">
        <v>2132</v>
      </c>
      <c r="E678" t="s">
        <v>2133</v>
      </c>
      <c r="F678" t="s">
        <v>2134</v>
      </c>
      <c r="I678" t="s">
        <v>1320</v>
      </c>
      <c r="J678" t="s">
        <v>2036</v>
      </c>
      <c r="K678" t="s">
        <v>1384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2131</v>
      </c>
      <c r="D679" t="s">
        <v>2132</v>
      </c>
      <c r="E679" t="s">
        <v>2133</v>
      </c>
      <c r="F679" t="s">
        <v>2134</v>
      </c>
      <c r="I679" t="s">
        <v>2289</v>
      </c>
      <c r="J679" t="s">
        <v>2290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2131</v>
      </c>
      <c r="D680" t="s">
        <v>2132</v>
      </c>
      <c r="E680" t="s">
        <v>2133</v>
      </c>
      <c r="F680" t="s">
        <v>2134</v>
      </c>
      <c r="I680" t="s">
        <v>2291</v>
      </c>
      <c r="J680" t="s">
        <v>2292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2293</v>
      </c>
      <c r="D681" t="s">
        <v>2294</v>
      </c>
      <c r="E681" t="s">
        <v>2295</v>
      </c>
      <c r="F681" t="s">
        <v>2296</v>
      </c>
      <c r="G681" t="s">
        <v>2297</v>
      </c>
      <c r="I681" t="s">
        <v>2298</v>
      </c>
      <c r="J681" t="s">
        <v>2299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2293</v>
      </c>
      <c r="D682" t="s">
        <v>2294</v>
      </c>
      <c r="E682" t="s">
        <v>2295</v>
      </c>
      <c r="F682" t="s">
        <v>2296</v>
      </c>
      <c r="G682" t="s">
        <v>2297</v>
      </c>
      <c r="I682" t="s">
        <v>2300</v>
      </c>
      <c r="J682" t="s">
        <v>1982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2293</v>
      </c>
      <c r="D683" t="s">
        <v>2294</v>
      </c>
      <c r="E683" t="s">
        <v>2295</v>
      </c>
      <c r="F683" t="s">
        <v>2296</v>
      </c>
      <c r="G683" t="s">
        <v>2297</v>
      </c>
      <c r="I683" t="s">
        <v>2301</v>
      </c>
      <c r="J683" t="s">
        <v>1479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2293</v>
      </c>
      <c r="D684" t="s">
        <v>2294</v>
      </c>
      <c r="E684" t="s">
        <v>2295</v>
      </c>
      <c r="F684" t="s">
        <v>2296</v>
      </c>
      <c r="G684" t="s">
        <v>2297</v>
      </c>
      <c r="I684" t="s">
        <v>2100</v>
      </c>
      <c r="J684" t="s">
        <v>1336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2293</v>
      </c>
      <c r="D685" t="s">
        <v>2294</v>
      </c>
      <c r="E685" t="s">
        <v>2295</v>
      </c>
      <c r="F685" t="s">
        <v>2296</v>
      </c>
      <c r="G685" t="s">
        <v>2297</v>
      </c>
      <c r="I685" t="s">
        <v>2302</v>
      </c>
      <c r="J685" t="s">
        <v>2303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2293</v>
      </c>
      <c r="D686" t="s">
        <v>2294</v>
      </c>
      <c r="E686" t="s">
        <v>2295</v>
      </c>
      <c r="F686" t="s">
        <v>2296</v>
      </c>
      <c r="G686" t="s">
        <v>2297</v>
      </c>
      <c r="I686" t="s">
        <v>2304</v>
      </c>
      <c r="J686" t="s">
        <v>1670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2293</v>
      </c>
      <c r="D687" t="s">
        <v>2294</v>
      </c>
      <c r="E687" t="s">
        <v>2295</v>
      </c>
      <c r="F687" t="s">
        <v>2296</v>
      </c>
      <c r="G687" t="s">
        <v>2297</v>
      </c>
      <c r="I687" t="s">
        <v>2305</v>
      </c>
      <c r="J687" t="s">
        <v>2306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2293</v>
      </c>
      <c r="D688" t="s">
        <v>2294</v>
      </c>
      <c r="E688" t="s">
        <v>2295</v>
      </c>
      <c r="F688" t="s">
        <v>2296</v>
      </c>
      <c r="G688" t="s">
        <v>2297</v>
      </c>
      <c r="I688" t="s">
        <v>2307</v>
      </c>
      <c r="J688" t="s">
        <v>2308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2293</v>
      </c>
      <c r="D689" t="s">
        <v>2294</v>
      </c>
      <c r="E689" t="s">
        <v>2295</v>
      </c>
      <c r="F689" t="s">
        <v>2296</v>
      </c>
      <c r="G689" t="s">
        <v>2297</v>
      </c>
      <c r="I689" t="s">
        <v>2309</v>
      </c>
      <c r="J689" t="s">
        <v>1381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2293</v>
      </c>
      <c r="D690" t="s">
        <v>2294</v>
      </c>
      <c r="E690" t="s">
        <v>2295</v>
      </c>
      <c r="F690" t="s">
        <v>2296</v>
      </c>
      <c r="G690" t="s">
        <v>2297</v>
      </c>
      <c r="I690" t="s">
        <v>2310</v>
      </c>
      <c r="J690" t="s">
        <v>1621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2293</v>
      </c>
      <c r="D691" t="s">
        <v>2294</v>
      </c>
      <c r="E691" t="s">
        <v>2295</v>
      </c>
      <c r="F691" t="s">
        <v>2296</v>
      </c>
      <c r="G691" t="s">
        <v>2297</v>
      </c>
      <c r="I691" t="s">
        <v>2311</v>
      </c>
      <c r="J691" t="s">
        <v>1824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2293</v>
      </c>
      <c r="D692" t="s">
        <v>2294</v>
      </c>
      <c r="E692" t="s">
        <v>2295</v>
      </c>
      <c r="F692" t="s">
        <v>2296</v>
      </c>
      <c r="G692" t="s">
        <v>2297</v>
      </c>
      <c r="I692" t="s">
        <v>2312</v>
      </c>
      <c r="J692" t="s">
        <v>2313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2293</v>
      </c>
      <c r="D693" t="s">
        <v>2294</v>
      </c>
      <c r="E693" t="s">
        <v>2295</v>
      </c>
      <c r="F693" t="s">
        <v>2296</v>
      </c>
      <c r="G693" t="s">
        <v>2297</v>
      </c>
      <c r="I693" t="s">
        <v>2314</v>
      </c>
      <c r="J693" t="s">
        <v>2315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2293</v>
      </c>
      <c r="D694" t="s">
        <v>2294</v>
      </c>
      <c r="E694" t="s">
        <v>2295</v>
      </c>
      <c r="F694" t="s">
        <v>2296</v>
      </c>
      <c r="G694" t="s">
        <v>2297</v>
      </c>
      <c r="I694" t="s">
        <v>2316</v>
      </c>
      <c r="J694" t="s">
        <v>2171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2293</v>
      </c>
      <c r="D695" t="s">
        <v>2294</v>
      </c>
      <c r="E695" t="s">
        <v>2295</v>
      </c>
      <c r="F695" t="s">
        <v>2296</v>
      </c>
      <c r="G695" t="s">
        <v>2297</v>
      </c>
      <c r="I695" t="s">
        <v>2317</v>
      </c>
      <c r="J695" t="s">
        <v>2318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2293</v>
      </c>
      <c r="D696" t="s">
        <v>2294</v>
      </c>
      <c r="E696" t="s">
        <v>2295</v>
      </c>
      <c r="F696" t="s">
        <v>2296</v>
      </c>
      <c r="G696" t="s">
        <v>2297</v>
      </c>
      <c r="I696" t="s">
        <v>2319</v>
      </c>
      <c r="J696" t="s">
        <v>2320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2293</v>
      </c>
      <c r="D697" t="s">
        <v>2294</v>
      </c>
      <c r="E697" t="s">
        <v>2295</v>
      </c>
      <c r="F697" t="s">
        <v>2296</v>
      </c>
      <c r="G697" t="s">
        <v>2297</v>
      </c>
      <c r="I697" t="s">
        <v>2321</v>
      </c>
      <c r="J697" t="s">
        <v>2322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2293</v>
      </c>
      <c r="D698" t="s">
        <v>2294</v>
      </c>
      <c r="E698" t="s">
        <v>2295</v>
      </c>
      <c r="F698" t="s">
        <v>2296</v>
      </c>
      <c r="G698" t="s">
        <v>2297</v>
      </c>
      <c r="I698" t="s">
        <v>2323</v>
      </c>
      <c r="J698" t="s">
        <v>2278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2293</v>
      </c>
      <c r="D699" t="s">
        <v>2294</v>
      </c>
      <c r="E699" t="s">
        <v>2295</v>
      </c>
      <c r="F699" t="s">
        <v>2296</v>
      </c>
      <c r="G699" t="s">
        <v>2297</v>
      </c>
      <c r="I699" t="s">
        <v>2324</v>
      </c>
      <c r="J699" t="s">
        <v>1304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2293</v>
      </c>
      <c r="D700" t="s">
        <v>2294</v>
      </c>
      <c r="E700" t="s">
        <v>2295</v>
      </c>
      <c r="F700" t="s">
        <v>2296</v>
      </c>
      <c r="G700" t="s">
        <v>2297</v>
      </c>
      <c r="I700" t="s">
        <v>2147</v>
      </c>
      <c r="J700" t="s">
        <v>1621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2293</v>
      </c>
      <c r="D701" t="s">
        <v>2294</v>
      </c>
      <c r="E701" t="s">
        <v>2295</v>
      </c>
      <c r="F701" t="s">
        <v>2296</v>
      </c>
      <c r="G701" t="s">
        <v>2297</v>
      </c>
      <c r="I701" t="s">
        <v>2325</v>
      </c>
      <c r="J701" t="s">
        <v>2326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2293</v>
      </c>
      <c r="D702" t="s">
        <v>2294</v>
      </c>
      <c r="E702" t="s">
        <v>2295</v>
      </c>
      <c r="F702" t="s">
        <v>2296</v>
      </c>
      <c r="G702" t="s">
        <v>2297</v>
      </c>
      <c r="I702" t="s">
        <v>2327</v>
      </c>
      <c r="J702" t="s">
        <v>2328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2293</v>
      </c>
      <c r="D703" t="s">
        <v>2294</v>
      </c>
      <c r="E703" t="s">
        <v>2295</v>
      </c>
      <c r="F703" t="s">
        <v>2296</v>
      </c>
      <c r="G703" t="s">
        <v>2297</v>
      </c>
      <c r="I703" t="s">
        <v>2329</v>
      </c>
      <c r="J703" t="s">
        <v>1271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2293</v>
      </c>
      <c r="D704" t="s">
        <v>2294</v>
      </c>
      <c r="E704" t="s">
        <v>2295</v>
      </c>
      <c r="F704" t="s">
        <v>2296</v>
      </c>
      <c r="G704" t="s">
        <v>2297</v>
      </c>
      <c r="I704" t="s">
        <v>2330</v>
      </c>
      <c r="J704" t="s">
        <v>1271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2293</v>
      </c>
      <c r="D705" t="s">
        <v>2294</v>
      </c>
      <c r="E705" t="s">
        <v>2295</v>
      </c>
      <c r="F705" t="s">
        <v>2296</v>
      </c>
      <c r="G705" t="s">
        <v>2297</v>
      </c>
      <c r="I705" t="s">
        <v>2331</v>
      </c>
      <c r="J705" t="s">
        <v>2332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2293</v>
      </c>
      <c r="D706" t="s">
        <v>2294</v>
      </c>
      <c r="E706" t="s">
        <v>2295</v>
      </c>
      <c r="F706" t="s">
        <v>2296</v>
      </c>
      <c r="G706" t="s">
        <v>2297</v>
      </c>
      <c r="I706" t="s">
        <v>2333</v>
      </c>
      <c r="J706" t="s">
        <v>2334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2293</v>
      </c>
      <c r="D707" t="s">
        <v>2294</v>
      </c>
      <c r="E707" t="s">
        <v>2295</v>
      </c>
      <c r="F707" t="s">
        <v>2296</v>
      </c>
      <c r="G707" t="s">
        <v>2297</v>
      </c>
      <c r="I707" t="s">
        <v>2335</v>
      </c>
      <c r="J707" t="s">
        <v>1464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2293</v>
      </c>
      <c r="D708" t="s">
        <v>2294</v>
      </c>
      <c r="E708" t="s">
        <v>2295</v>
      </c>
      <c r="F708" t="s">
        <v>2296</v>
      </c>
      <c r="G708" t="s">
        <v>2297</v>
      </c>
      <c r="I708" t="s">
        <v>2336</v>
      </c>
      <c r="J708" t="s">
        <v>2337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2293</v>
      </c>
      <c r="D709" t="s">
        <v>2294</v>
      </c>
      <c r="E709" t="s">
        <v>2295</v>
      </c>
      <c r="F709" t="s">
        <v>2296</v>
      </c>
      <c r="G709" t="s">
        <v>2297</v>
      </c>
      <c r="I709" t="s">
        <v>2338</v>
      </c>
      <c r="J709" t="s">
        <v>1770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2293</v>
      </c>
      <c r="D710" t="s">
        <v>2294</v>
      </c>
      <c r="E710" t="s">
        <v>2295</v>
      </c>
      <c r="F710" t="s">
        <v>2296</v>
      </c>
      <c r="G710" t="s">
        <v>2297</v>
      </c>
      <c r="I710" t="s">
        <v>2339</v>
      </c>
      <c r="J710" t="s">
        <v>2340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2293</v>
      </c>
      <c r="D711" t="s">
        <v>2294</v>
      </c>
      <c r="E711" t="s">
        <v>2295</v>
      </c>
      <c r="F711" t="s">
        <v>2296</v>
      </c>
      <c r="G711" t="s">
        <v>2297</v>
      </c>
      <c r="I711" t="s">
        <v>2341</v>
      </c>
      <c r="J711" t="s">
        <v>2326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2293</v>
      </c>
      <c r="D712" t="s">
        <v>2294</v>
      </c>
      <c r="E712" t="s">
        <v>2295</v>
      </c>
      <c r="F712" t="s">
        <v>2296</v>
      </c>
      <c r="G712" t="s">
        <v>2297</v>
      </c>
      <c r="I712" t="s">
        <v>2342</v>
      </c>
      <c r="J712" t="s">
        <v>2343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2293</v>
      </c>
      <c r="D713" t="s">
        <v>2294</v>
      </c>
      <c r="E713" t="s">
        <v>2295</v>
      </c>
      <c r="F713" t="s">
        <v>2296</v>
      </c>
      <c r="G713" t="s">
        <v>2297</v>
      </c>
      <c r="I713" t="s">
        <v>2344</v>
      </c>
      <c r="J713" t="s">
        <v>1336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2293</v>
      </c>
      <c r="D714" t="s">
        <v>2294</v>
      </c>
      <c r="E714" t="s">
        <v>2295</v>
      </c>
      <c r="F714" t="s">
        <v>2296</v>
      </c>
      <c r="G714" t="s">
        <v>2297</v>
      </c>
      <c r="I714" t="s">
        <v>2345</v>
      </c>
      <c r="J714" t="s">
        <v>2346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2293</v>
      </c>
      <c r="D715" t="s">
        <v>2294</v>
      </c>
      <c r="E715" t="s">
        <v>2295</v>
      </c>
      <c r="F715" t="s">
        <v>2296</v>
      </c>
      <c r="G715" t="s">
        <v>2297</v>
      </c>
      <c r="I715" t="s">
        <v>2347</v>
      </c>
      <c r="J715" t="s">
        <v>2348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2293</v>
      </c>
      <c r="D716" t="s">
        <v>2294</v>
      </c>
      <c r="E716" t="s">
        <v>2295</v>
      </c>
      <c r="F716" t="s">
        <v>2296</v>
      </c>
      <c r="G716" t="s">
        <v>2297</v>
      </c>
      <c r="I716" t="s">
        <v>2349</v>
      </c>
      <c r="J716" t="s">
        <v>1782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2293</v>
      </c>
      <c r="D717" t="s">
        <v>2294</v>
      </c>
      <c r="E717" t="s">
        <v>2295</v>
      </c>
      <c r="F717" t="s">
        <v>2296</v>
      </c>
      <c r="G717" t="s">
        <v>2297</v>
      </c>
      <c r="I717" t="s">
        <v>2350</v>
      </c>
      <c r="J717" t="s">
        <v>2138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2293</v>
      </c>
      <c r="D718" t="s">
        <v>2294</v>
      </c>
      <c r="E718" t="s">
        <v>2295</v>
      </c>
      <c r="F718" t="s">
        <v>2296</v>
      </c>
      <c r="G718" t="s">
        <v>2297</v>
      </c>
      <c r="I718" t="s">
        <v>2351</v>
      </c>
      <c r="J718" t="s">
        <v>1634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2293</v>
      </c>
      <c r="D719" t="s">
        <v>2294</v>
      </c>
      <c r="E719" t="s">
        <v>2295</v>
      </c>
      <c r="F719" t="s">
        <v>2296</v>
      </c>
      <c r="G719" t="s">
        <v>2297</v>
      </c>
      <c r="I719" t="s">
        <v>2352</v>
      </c>
      <c r="J719" t="s">
        <v>2353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2293</v>
      </c>
      <c r="D720" t="s">
        <v>2294</v>
      </c>
      <c r="E720" t="s">
        <v>2295</v>
      </c>
      <c r="F720" t="s">
        <v>2296</v>
      </c>
      <c r="G720" t="s">
        <v>2297</v>
      </c>
      <c r="I720" t="s">
        <v>2354</v>
      </c>
      <c r="J720" t="s">
        <v>1446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2293</v>
      </c>
      <c r="D721" t="s">
        <v>2294</v>
      </c>
      <c r="E721" t="s">
        <v>2295</v>
      </c>
      <c r="F721" t="s">
        <v>2296</v>
      </c>
      <c r="G721" t="s">
        <v>2297</v>
      </c>
      <c r="I721" t="s">
        <v>2355</v>
      </c>
      <c r="J721" t="s">
        <v>2356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2293</v>
      </c>
      <c r="D722" t="s">
        <v>2294</v>
      </c>
      <c r="E722" t="s">
        <v>2295</v>
      </c>
      <c r="F722" t="s">
        <v>2296</v>
      </c>
      <c r="G722" t="s">
        <v>2297</v>
      </c>
      <c r="I722" t="s">
        <v>2357</v>
      </c>
      <c r="J722" t="s">
        <v>2358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2293</v>
      </c>
      <c r="D723" t="s">
        <v>2294</v>
      </c>
      <c r="E723" t="s">
        <v>2295</v>
      </c>
      <c r="F723" t="s">
        <v>2296</v>
      </c>
      <c r="G723" t="s">
        <v>2297</v>
      </c>
      <c r="I723" t="s">
        <v>2359</v>
      </c>
      <c r="J723" t="s">
        <v>2292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2293</v>
      </c>
      <c r="D724" t="s">
        <v>2294</v>
      </c>
      <c r="E724" t="s">
        <v>2295</v>
      </c>
      <c r="F724" t="s">
        <v>2296</v>
      </c>
      <c r="G724" t="s">
        <v>2297</v>
      </c>
      <c r="I724" t="s">
        <v>2360</v>
      </c>
      <c r="J724" t="s">
        <v>2361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2293</v>
      </c>
      <c r="D725" t="s">
        <v>2294</v>
      </c>
      <c r="E725" t="s">
        <v>2295</v>
      </c>
      <c r="F725" t="s">
        <v>2296</v>
      </c>
      <c r="G725" t="s">
        <v>2297</v>
      </c>
      <c r="I725" t="s">
        <v>2362</v>
      </c>
      <c r="J725" t="s">
        <v>1330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2293</v>
      </c>
      <c r="D726" t="s">
        <v>2294</v>
      </c>
      <c r="E726" t="s">
        <v>2295</v>
      </c>
      <c r="F726" t="s">
        <v>2296</v>
      </c>
      <c r="G726" t="s">
        <v>2297</v>
      </c>
      <c r="I726" t="s">
        <v>2363</v>
      </c>
      <c r="J726" t="s">
        <v>1557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2293</v>
      </c>
      <c r="D727" t="s">
        <v>2294</v>
      </c>
      <c r="E727" t="s">
        <v>2295</v>
      </c>
      <c r="F727" t="s">
        <v>2296</v>
      </c>
      <c r="G727" t="s">
        <v>2297</v>
      </c>
      <c r="I727" t="s">
        <v>2364</v>
      </c>
      <c r="J727" t="s">
        <v>2365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2293</v>
      </c>
      <c r="D728" t="s">
        <v>2294</v>
      </c>
      <c r="E728" t="s">
        <v>2295</v>
      </c>
      <c r="F728" t="s">
        <v>2296</v>
      </c>
      <c r="G728" t="s">
        <v>2297</v>
      </c>
      <c r="I728" t="s">
        <v>2366</v>
      </c>
      <c r="J728" t="s">
        <v>2276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2293</v>
      </c>
      <c r="D729" t="s">
        <v>2294</v>
      </c>
      <c r="E729" t="s">
        <v>2295</v>
      </c>
      <c r="F729" t="s">
        <v>2296</v>
      </c>
      <c r="G729" t="s">
        <v>2297</v>
      </c>
      <c r="I729" t="s">
        <v>2367</v>
      </c>
      <c r="J729" t="s">
        <v>2224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2293</v>
      </c>
      <c r="D730" t="s">
        <v>2294</v>
      </c>
      <c r="E730" t="s">
        <v>2295</v>
      </c>
      <c r="F730" t="s">
        <v>2296</v>
      </c>
      <c r="G730" t="s">
        <v>2297</v>
      </c>
      <c r="I730" t="s">
        <v>1841</v>
      </c>
      <c r="J730" t="s">
        <v>2368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2293</v>
      </c>
      <c r="D731" t="s">
        <v>2294</v>
      </c>
      <c r="E731" t="s">
        <v>2295</v>
      </c>
      <c r="F731" t="s">
        <v>2296</v>
      </c>
      <c r="G731" t="s">
        <v>2297</v>
      </c>
      <c r="I731" t="s">
        <v>2369</v>
      </c>
      <c r="J731" t="s">
        <v>2370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2293</v>
      </c>
      <c r="D732" t="s">
        <v>2294</v>
      </c>
      <c r="E732" t="s">
        <v>2295</v>
      </c>
      <c r="F732" t="s">
        <v>2296</v>
      </c>
      <c r="G732" t="s">
        <v>2297</v>
      </c>
      <c r="I732" t="s">
        <v>1828</v>
      </c>
      <c r="J732" t="s">
        <v>2371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2293</v>
      </c>
      <c r="D733" t="s">
        <v>2294</v>
      </c>
      <c r="E733" t="s">
        <v>2295</v>
      </c>
      <c r="F733" t="s">
        <v>2296</v>
      </c>
      <c r="G733" t="s">
        <v>2297</v>
      </c>
      <c r="I733" t="s">
        <v>2372</v>
      </c>
      <c r="J733" t="s">
        <v>2373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2293</v>
      </c>
      <c r="D734" t="s">
        <v>2294</v>
      </c>
      <c r="E734" t="s">
        <v>2295</v>
      </c>
      <c r="F734" t="s">
        <v>2296</v>
      </c>
      <c r="G734" t="s">
        <v>2297</v>
      </c>
      <c r="I734" t="s">
        <v>2374</v>
      </c>
      <c r="J734" t="s">
        <v>1955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2293</v>
      </c>
      <c r="D735" t="s">
        <v>2294</v>
      </c>
      <c r="E735" t="s">
        <v>2295</v>
      </c>
      <c r="F735" t="s">
        <v>2296</v>
      </c>
      <c r="G735" t="s">
        <v>2297</v>
      </c>
      <c r="I735" t="s">
        <v>2375</v>
      </c>
      <c r="J735" t="s">
        <v>2376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2293</v>
      </c>
      <c r="D736" t="s">
        <v>2294</v>
      </c>
      <c r="E736" t="s">
        <v>2295</v>
      </c>
      <c r="F736" t="s">
        <v>2296</v>
      </c>
      <c r="G736" t="s">
        <v>2297</v>
      </c>
      <c r="I736" t="s">
        <v>2377</v>
      </c>
      <c r="J736" t="s">
        <v>1367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2293</v>
      </c>
      <c r="D737" t="s">
        <v>2294</v>
      </c>
      <c r="E737" t="s">
        <v>2295</v>
      </c>
      <c r="F737" t="s">
        <v>2296</v>
      </c>
      <c r="G737" t="s">
        <v>2297</v>
      </c>
      <c r="I737" t="s">
        <v>1362</v>
      </c>
      <c r="J737" t="s">
        <v>2378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2293</v>
      </c>
      <c r="D738" t="s">
        <v>2294</v>
      </c>
      <c r="E738" t="s">
        <v>2295</v>
      </c>
      <c r="F738" t="s">
        <v>2296</v>
      </c>
      <c r="G738" t="s">
        <v>2297</v>
      </c>
      <c r="I738" t="s">
        <v>2379</v>
      </c>
      <c r="J738" t="s">
        <v>2320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2293</v>
      </c>
      <c r="D739" t="s">
        <v>2294</v>
      </c>
      <c r="E739" t="s">
        <v>2295</v>
      </c>
      <c r="F739" t="s">
        <v>2296</v>
      </c>
      <c r="G739" t="s">
        <v>2297</v>
      </c>
      <c r="I739" t="s">
        <v>2380</v>
      </c>
      <c r="J739" t="s">
        <v>2381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2293</v>
      </c>
      <c r="D740" t="s">
        <v>2294</v>
      </c>
      <c r="E740" t="s">
        <v>2295</v>
      </c>
      <c r="F740" t="s">
        <v>2296</v>
      </c>
      <c r="G740" t="s">
        <v>2297</v>
      </c>
      <c r="I740" t="s">
        <v>2382</v>
      </c>
      <c r="J740" t="s">
        <v>2383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2293</v>
      </c>
      <c r="D741" t="s">
        <v>2294</v>
      </c>
      <c r="E741" t="s">
        <v>2295</v>
      </c>
      <c r="F741" t="s">
        <v>2296</v>
      </c>
      <c r="G741" t="s">
        <v>2297</v>
      </c>
      <c r="I741" t="s">
        <v>2384</v>
      </c>
      <c r="J741" t="s">
        <v>1920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2293</v>
      </c>
      <c r="D742" t="s">
        <v>2294</v>
      </c>
      <c r="E742" t="s">
        <v>2295</v>
      </c>
      <c r="F742" t="s">
        <v>2296</v>
      </c>
      <c r="G742" t="s">
        <v>2297</v>
      </c>
      <c r="I742" t="s">
        <v>2385</v>
      </c>
      <c r="J742" t="s">
        <v>1608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2293</v>
      </c>
      <c r="D743" t="s">
        <v>2294</v>
      </c>
      <c r="E743" t="s">
        <v>2295</v>
      </c>
      <c r="F743" t="s">
        <v>2296</v>
      </c>
      <c r="G743" t="s">
        <v>2297</v>
      </c>
      <c r="I743" t="s">
        <v>2386</v>
      </c>
      <c r="J743" t="s">
        <v>2387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2293</v>
      </c>
      <c r="D744" t="s">
        <v>2294</v>
      </c>
      <c r="E744" t="s">
        <v>2295</v>
      </c>
      <c r="F744" t="s">
        <v>2296</v>
      </c>
      <c r="G744" t="s">
        <v>2297</v>
      </c>
      <c r="I744" t="s">
        <v>2388</v>
      </c>
      <c r="J744" t="s">
        <v>2389</v>
      </c>
      <c r="K744" t="s">
        <v>1384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2293</v>
      </c>
      <c r="D745" t="s">
        <v>2294</v>
      </c>
      <c r="E745" t="s">
        <v>2295</v>
      </c>
      <c r="F745" t="s">
        <v>2296</v>
      </c>
      <c r="G745" t="s">
        <v>2297</v>
      </c>
      <c r="I745" t="s">
        <v>1736</v>
      </c>
      <c r="J745" t="s">
        <v>1920</v>
      </c>
      <c r="K745" t="s">
        <v>1384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2293</v>
      </c>
      <c r="D746" t="s">
        <v>2294</v>
      </c>
      <c r="E746" t="s">
        <v>2295</v>
      </c>
      <c r="F746" t="s">
        <v>2296</v>
      </c>
      <c r="G746" t="s">
        <v>2297</v>
      </c>
      <c r="I746" t="s">
        <v>2067</v>
      </c>
      <c r="J746" t="s">
        <v>1955</v>
      </c>
      <c r="K746" t="s">
        <v>1384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2293</v>
      </c>
      <c r="D747" t="s">
        <v>2294</v>
      </c>
      <c r="E747" t="s">
        <v>2295</v>
      </c>
      <c r="F747" t="s">
        <v>2296</v>
      </c>
      <c r="G747" t="s">
        <v>2297</v>
      </c>
      <c r="I747" t="s">
        <v>2390</v>
      </c>
      <c r="J747" t="s">
        <v>1328</v>
      </c>
      <c r="K747" t="s">
        <v>1384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2293</v>
      </c>
      <c r="D748" t="s">
        <v>2294</v>
      </c>
      <c r="E748" t="s">
        <v>2295</v>
      </c>
      <c r="F748" t="s">
        <v>2296</v>
      </c>
      <c r="G748" t="s">
        <v>2297</v>
      </c>
      <c r="I748" t="s">
        <v>2391</v>
      </c>
      <c r="J748" t="s">
        <v>2358</v>
      </c>
      <c r="K748" t="s">
        <v>1384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2293</v>
      </c>
      <c r="D749" t="s">
        <v>2294</v>
      </c>
      <c r="E749" t="s">
        <v>2295</v>
      </c>
      <c r="F749" t="s">
        <v>2296</v>
      </c>
      <c r="G749" t="s">
        <v>2297</v>
      </c>
      <c r="I749" t="s">
        <v>2392</v>
      </c>
      <c r="J749" t="s">
        <v>1423</v>
      </c>
      <c r="K749" t="s">
        <v>1384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2293</v>
      </c>
      <c r="D750" t="s">
        <v>2294</v>
      </c>
      <c r="E750" t="s">
        <v>2295</v>
      </c>
      <c r="F750" t="s">
        <v>2296</v>
      </c>
      <c r="G750" t="s">
        <v>2297</v>
      </c>
      <c r="I750" t="s">
        <v>1425</v>
      </c>
      <c r="J750" t="s">
        <v>1860</v>
      </c>
      <c r="K750" t="s">
        <v>1384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2293</v>
      </c>
      <c r="D751" t="s">
        <v>2294</v>
      </c>
      <c r="E751" t="s">
        <v>2295</v>
      </c>
      <c r="F751" t="s">
        <v>2296</v>
      </c>
      <c r="G751" t="s">
        <v>2297</v>
      </c>
      <c r="I751" t="s">
        <v>2393</v>
      </c>
      <c r="J751" t="s">
        <v>2394</v>
      </c>
      <c r="K751" t="s">
        <v>1384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2293</v>
      </c>
      <c r="D752" t="s">
        <v>2294</v>
      </c>
      <c r="E752" t="s">
        <v>2295</v>
      </c>
      <c r="F752" t="s">
        <v>2296</v>
      </c>
      <c r="G752" t="s">
        <v>2297</v>
      </c>
      <c r="I752" t="s">
        <v>2395</v>
      </c>
      <c r="J752" t="s">
        <v>1699</v>
      </c>
      <c r="K752" t="s">
        <v>1384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2293</v>
      </c>
      <c r="D753" t="s">
        <v>2294</v>
      </c>
      <c r="E753" t="s">
        <v>2295</v>
      </c>
      <c r="F753" t="s">
        <v>2296</v>
      </c>
      <c r="G753" t="s">
        <v>2297</v>
      </c>
      <c r="I753" t="s">
        <v>2396</v>
      </c>
      <c r="J753" t="s">
        <v>2397</v>
      </c>
      <c r="K753" t="s">
        <v>1384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2293</v>
      </c>
      <c r="D754" t="s">
        <v>2294</v>
      </c>
      <c r="E754" t="s">
        <v>2295</v>
      </c>
      <c r="F754" t="s">
        <v>2296</v>
      </c>
      <c r="G754" t="s">
        <v>2297</v>
      </c>
      <c r="I754" t="s">
        <v>2398</v>
      </c>
      <c r="J754" t="s">
        <v>1374</v>
      </c>
      <c r="K754" t="s">
        <v>1384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2293</v>
      </c>
      <c r="D755" t="s">
        <v>2294</v>
      </c>
      <c r="E755" t="s">
        <v>2295</v>
      </c>
      <c r="F755" t="s">
        <v>2296</v>
      </c>
      <c r="G755" t="s">
        <v>2297</v>
      </c>
      <c r="I755" t="s">
        <v>2399</v>
      </c>
      <c r="J755" t="s">
        <v>2400</v>
      </c>
      <c r="K755" t="s">
        <v>1384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2293</v>
      </c>
      <c r="D756" t="s">
        <v>2294</v>
      </c>
      <c r="E756" t="s">
        <v>2295</v>
      </c>
      <c r="F756" t="s">
        <v>2296</v>
      </c>
      <c r="G756" t="s">
        <v>2297</v>
      </c>
      <c r="I756" t="s">
        <v>2401</v>
      </c>
      <c r="J756" t="s">
        <v>1354</v>
      </c>
      <c r="K756" t="s">
        <v>1384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2293</v>
      </c>
      <c r="D757" t="s">
        <v>2294</v>
      </c>
      <c r="E757" t="s">
        <v>2295</v>
      </c>
      <c r="F757" t="s">
        <v>2296</v>
      </c>
      <c r="G757" t="s">
        <v>2297</v>
      </c>
      <c r="I757" t="s">
        <v>2402</v>
      </c>
      <c r="J757" t="s">
        <v>2403</v>
      </c>
      <c r="K757" t="s">
        <v>1384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2293</v>
      </c>
      <c r="D758" t="s">
        <v>2294</v>
      </c>
      <c r="E758" t="s">
        <v>2295</v>
      </c>
      <c r="F758" t="s">
        <v>2296</v>
      </c>
      <c r="G758" t="s">
        <v>2297</v>
      </c>
      <c r="I758" t="s">
        <v>2404</v>
      </c>
      <c r="J758" t="s">
        <v>1567</v>
      </c>
      <c r="K758" t="s">
        <v>1384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2293</v>
      </c>
      <c r="D759" t="s">
        <v>2294</v>
      </c>
      <c r="E759" t="s">
        <v>2295</v>
      </c>
      <c r="F759" t="s">
        <v>2296</v>
      </c>
      <c r="G759" t="s">
        <v>2297</v>
      </c>
      <c r="I759" t="s">
        <v>2405</v>
      </c>
      <c r="J759" t="s">
        <v>2406</v>
      </c>
      <c r="K759" t="s">
        <v>1384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2293</v>
      </c>
      <c r="D760" t="s">
        <v>2294</v>
      </c>
      <c r="E760" t="s">
        <v>2295</v>
      </c>
      <c r="F760" t="s">
        <v>2296</v>
      </c>
      <c r="G760" t="s">
        <v>2297</v>
      </c>
      <c r="I760" t="s">
        <v>1271</v>
      </c>
      <c r="J760" t="s">
        <v>1295</v>
      </c>
      <c r="K760" t="s">
        <v>1384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2293</v>
      </c>
      <c r="D761" t="s">
        <v>2294</v>
      </c>
      <c r="E761" t="s">
        <v>2295</v>
      </c>
      <c r="F761" t="s">
        <v>2296</v>
      </c>
      <c r="G761" t="s">
        <v>2297</v>
      </c>
      <c r="I761" t="s">
        <v>2407</v>
      </c>
      <c r="J761" t="s">
        <v>2408</v>
      </c>
      <c r="K761" t="s">
        <v>1384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2293</v>
      </c>
      <c r="D762" t="s">
        <v>2294</v>
      </c>
      <c r="E762" t="s">
        <v>2295</v>
      </c>
      <c r="F762" t="s">
        <v>2296</v>
      </c>
      <c r="G762" t="s">
        <v>2297</v>
      </c>
      <c r="I762" t="s">
        <v>2409</v>
      </c>
      <c r="J762" t="s">
        <v>2410</v>
      </c>
      <c r="K762" t="s">
        <v>1384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2293</v>
      </c>
      <c r="D763" t="s">
        <v>2294</v>
      </c>
      <c r="E763" t="s">
        <v>2295</v>
      </c>
      <c r="F763" t="s">
        <v>2296</v>
      </c>
      <c r="G763" t="s">
        <v>2297</v>
      </c>
      <c r="I763" t="s">
        <v>2411</v>
      </c>
      <c r="J763" t="s">
        <v>2412</v>
      </c>
      <c r="K763" t="s">
        <v>1384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2293</v>
      </c>
      <c r="D764" t="s">
        <v>2294</v>
      </c>
      <c r="E764" t="s">
        <v>2295</v>
      </c>
      <c r="F764" t="s">
        <v>2296</v>
      </c>
      <c r="G764" t="s">
        <v>2297</v>
      </c>
      <c r="I764" t="s">
        <v>2413</v>
      </c>
      <c r="J764" t="s">
        <v>2414</v>
      </c>
      <c r="K764" t="s">
        <v>1384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2293</v>
      </c>
      <c r="D765" t="s">
        <v>2294</v>
      </c>
      <c r="E765" t="s">
        <v>2295</v>
      </c>
      <c r="F765" t="s">
        <v>2296</v>
      </c>
      <c r="G765" t="s">
        <v>2297</v>
      </c>
      <c r="I765" t="s">
        <v>2415</v>
      </c>
      <c r="J765" t="s">
        <v>1756</v>
      </c>
      <c r="K765" t="s">
        <v>1384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2293</v>
      </c>
      <c r="D766" t="s">
        <v>2294</v>
      </c>
      <c r="E766" t="s">
        <v>2295</v>
      </c>
      <c r="F766" t="s">
        <v>2296</v>
      </c>
      <c r="G766" t="s">
        <v>2297</v>
      </c>
      <c r="I766" t="s">
        <v>2416</v>
      </c>
      <c r="J766" t="s">
        <v>2050</v>
      </c>
      <c r="K766" t="s">
        <v>1384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2293</v>
      </c>
      <c r="D767" t="s">
        <v>2294</v>
      </c>
      <c r="E767" t="s">
        <v>2295</v>
      </c>
      <c r="F767" t="s">
        <v>2296</v>
      </c>
      <c r="G767" t="s">
        <v>2297</v>
      </c>
      <c r="I767" t="s">
        <v>1286</v>
      </c>
      <c r="J767" t="s">
        <v>1446</v>
      </c>
      <c r="K767" t="s">
        <v>1384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2293</v>
      </c>
      <c r="D768" t="s">
        <v>2294</v>
      </c>
      <c r="E768" t="s">
        <v>2295</v>
      </c>
      <c r="F768" t="s">
        <v>2296</v>
      </c>
      <c r="G768" t="s">
        <v>2297</v>
      </c>
      <c r="I768" t="s">
        <v>2417</v>
      </c>
      <c r="J768" t="s">
        <v>2418</v>
      </c>
      <c r="K768" t="s">
        <v>1384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2293</v>
      </c>
      <c r="D769" t="s">
        <v>2294</v>
      </c>
      <c r="E769" t="s">
        <v>2295</v>
      </c>
      <c r="F769" t="s">
        <v>2296</v>
      </c>
      <c r="G769" t="s">
        <v>2297</v>
      </c>
      <c r="I769" t="s">
        <v>2419</v>
      </c>
      <c r="J769" t="s">
        <v>1446</v>
      </c>
      <c r="K769" t="s">
        <v>1384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2293</v>
      </c>
      <c r="D770" t="s">
        <v>2294</v>
      </c>
      <c r="E770" t="s">
        <v>2295</v>
      </c>
      <c r="F770" t="s">
        <v>2296</v>
      </c>
      <c r="G770" t="s">
        <v>2297</v>
      </c>
      <c r="I770" t="s">
        <v>1771</v>
      </c>
      <c r="J770" t="s">
        <v>2420</v>
      </c>
      <c r="K770" t="s">
        <v>1384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2293</v>
      </c>
      <c r="D771" t="s">
        <v>2294</v>
      </c>
      <c r="E771" t="s">
        <v>2295</v>
      </c>
      <c r="F771" t="s">
        <v>2296</v>
      </c>
      <c r="G771" t="s">
        <v>2297</v>
      </c>
      <c r="I771" t="s">
        <v>2421</v>
      </c>
      <c r="J771" t="s">
        <v>2422</v>
      </c>
      <c r="K771" t="s">
        <v>1384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2293</v>
      </c>
      <c r="D772" t="s">
        <v>2294</v>
      </c>
      <c r="E772" t="s">
        <v>2295</v>
      </c>
      <c r="F772" t="s">
        <v>2296</v>
      </c>
      <c r="G772" t="s">
        <v>2297</v>
      </c>
      <c r="I772" t="s">
        <v>1966</v>
      </c>
      <c r="J772" t="s">
        <v>1538</v>
      </c>
      <c r="K772" t="s">
        <v>1384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2293</v>
      </c>
      <c r="D773" t="s">
        <v>2294</v>
      </c>
      <c r="E773" t="s">
        <v>2295</v>
      </c>
      <c r="F773" t="s">
        <v>2296</v>
      </c>
      <c r="G773" t="s">
        <v>2297</v>
      </c>
      <c r="I773" t="s">
        <v>2423</v>
      </c>
      <c r="J773" t="s">
        <v>2424</v>
      </c>
      <c r="K773" t="s">
        <v>1384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2293</v>
      </c>
      <c r="D774" t="s">
        <v>2294</v>
      </c>
      <c r="E774" t="s">
        <v>2295</v>
      </c>
      <c r="F774" t="s">
        <v>2296</v>
      </c>
      <c r="G774" t="s">
        <v>2297</v>
      </c>
      <c r="I774" t="s">
        <v>2425</v>
      </c>
      <c r="J774" t="s">
        <v>1436</v>
      </c>
      <c r="K774" t="s">
        <v>1384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2293</v>
      </c>
      <c r="D775" t="s">
        <v>2294</v>
      </c>
      <c r="E775" t="s">
        <v>2295</v>
      </c>
      <c r="F775" t="s">
        <v>2296</v>
      </c>
      <c r="G775" t="s">
        <v>2297</v>
      </c>
      <c r="I775" t="s">
        <v>2426</v>
      </c>
      <c r="J775" t="s">
        <v>2427</v>
      </c>
      <c r="K775" t="s">
        <v>1384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2293</v>
      </c>
      <c r="D776" t="s">
        <v>2294</v>
      </c>
      <c r="E776" t="s">
        <v>2295</v>
      </c>
      <c r="F776" t="s">
        <v>2296</v>
      </c>
      <c r="G776" t="s">
        <v>2297</v>
      </c>
      <c r="I776" t="s">
        <v>2428</v>
      </c>
      <c r="J776" t="s">
        <v>2429</v>
      </c>
      <c r="K776" t="s">
        <v>1384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2293</v>
      </c>
      <c r="D777" t="s">
        <v>2294</v>
      </c>
      <c r="E777" t="s">
        <v>2295</v>
      </c>
      <c r="F777" t="s">
        <v>2296</v>
      </c>
      <c r="G777" t="s">
        <v>2297</v>
      </c>
      <c r="I777" t="s">
        <v>2430</v>
      </c>
      <c r="J777" t="s">
        <v>2431</v>
      </c>
      <c r="K777" t="s">
        <v>1384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2293</v>
      </c>
      <c r="D778" t="s">
        <v>2294</v>
      </c>
      <c r="E778" t="s">
        <v>2295</v>
      </c>
      <c r="F778" t="s">
        <v>2296</v>
      </c>
      <c r="G778" t="s">
        <v>2297</v>
      </c>
      <c r="I778" t="s">
        <v>2432</v>
      </c>
      <c r="J778" t="s">
        <v>2433</v>
      </c>
      <c r="K778" t="s">
        <v>1384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2293</v>
      </c>
      <c r="D779" t="s">
        <v>2294</v>
      </c>
      <c r="E779" t="s">
        <v>2295</v>
      </c>
      <c r="F779" t="s">
        <v>2296</v>
      </c>
      <c r="G779" t="s">
        <v>2297</v>
      </c>
      <c r="I779" t="s">
        <v>2434</v>
      </c>
      <c r="J779" t="s">
        <v>2435</v>
      </c>
      <c r="K779" t="s">
        <v>1384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2293</v>
      </c>
      <c r="D780" t="s">
        <v>2294</v>
      </c>
      <c r="E780" t="s">
        <v>2295</v>
      </c>
      <c r="F780" t="s">
        <v>2296</v>
      </c>
      <c r="G780" t="s">
        <v>2297</v>
      </c>
      <c r="I780" t="s">
        <v>2436</v>
      </c>
      <c r="J780" t="s">
        <v>2437</v>
      </c>
      <c r="K780" t="s">
        <v>1384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2293</v>
      </c>
      <c r="D781" t="s">
        <v>2294</v>
      </c>
      <c r="E781" t="s">
        <v>2295</v>
      </c>
      <c r="F781" t="s">
        <v>2296</v>
      </c>
      <c r="G781" t="s">
        <v>2297</v>
      </c>
      <c r="I781" t="s">
        <v>2438</v>
      </c>
      <c r="J781" t="s">
        <v>2439</v>
      </c>
      <c r="K781" t="s">
        <v>1384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2293</v>
      </c>
      <c r="D782" t="s">
        <v>2294</v>
      </c>
      <c r="E782" t="s">
        <v>2295</v>
      </c>
      <c r="F782" t="s">
        <v>2296</v>
      </c>
      <c r="G782" t="s">
        <v>2297</v>
      </c>
      <c r="I782" t="s">
        <v>2440</v>
      </c>
      <c r="J782" t="s">
        <v>2441</v>
      </c>
      <c r="K782" t="s">
        <v>1384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2293</v>
      </c>
      <c r="D783" t="s">
        <v>2294</v>
      </c>
      <c r="E783" t="s">
        <v>2295</v>
      </c>
      <c r="F783" t="s">
        <v>2296</v>
      </c>
      <c r="G783" t="s">
        <v>2297</v>
      </c>
      <c r="I783" t="s">
        <v>2442</v>
      </c>
      <c r="J783" t="s">
        <v>2443</v>
      </c>
      <c r="K783" t="s">
        <v>1384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2293</v>
      </c>
      <c r="D784" t="s">
        <v>2294</v>
      </c>
      <c r="E784" t="s">
        <v>2295</v>
      </c>
      <c r="F784" t="s">
        <v>2296</v>
      </c>
      <c r="G784" t="s">
        <v>2297</v>
      </c>
      <c r="I784" t="s">
        <v>2444</v>
      </c>
      <c r="J784" t="s">
        <v>1356</v>
      </c>
      <c r="K784" t="s">
        <v>1384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2293</v>
      </c>
      <c r="D785" t="s">
        <v>2294</v>
      </c>
      <c r="E785" t="s">
        <v>2295</v>
      </c>
      <c r="F785" t="s">
        <v>2296</v>
      </c>
      <c r="G785" t="s">
        <v>2297</v>
      </c>
      <c r="I785" t="s">
        <v>2445</v>
      </c>
      <c r="J785" t="s">
        <v>1281</v>
      </c>
      <c r="K785" t="s">
        <v>1384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2293</v>
      </c>
      <c r="D786" t="s">
        <v>2294</v>
      </c>
      <c r="E786" t="s">
        <v>2295</v>
      </c>
      <c r="F786" t="s">
        <v>2296</v>
      </c>
      <c r="G786" t="s">
        <v>2297</v>
      </c>
      <c r="I786" t="s">
        <v>2446</v>
      </c>
      <c r="J786" t="s">
        <v>1481</v>
      </c>
      <c r="K786" t="s">
        <v>1384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2293</v>
      </c>
      <c r="D787" t="s">
        <v>2294</v>
      </c>
      <c r="E787" t="s">
        <v>2295</v>
      </c>
      <c r="F787" t="s">
        <v>2296</v>
      </c>
      <c r="G787" t="s">
        <v>2297</v>
      </c>
      <c r="I787" t="s">
        <v>2447</v>
      </c>
      <c r="J787" t="s">
        <v>2448</v>
      </c>
      <c r="K787" t="s">
        <v>1384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2293</v>
      </c>
      <c r="D788" t="s">
        <v>2294</v>
      </c>
      <c r="E788" t="s">
        <v>2295</v>
      </c>
      <c r="F788" t="s">
        <v>2296</v>
      </c>
      <c r="G788" t="s">
        <v>2297</v>
      </c>
      <c r="I788" t="s">
        <v>2449</v>
      </c>
      <c r="J788" t="s">
        <v>1281</v>
      </c>
      <c r="K788" t="s">
        <v>1384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2293</v>
      </c>
      <c r="D789" t="s">
        <v>2294</v>
      </c>
      <c r="E789" t="s">
        <v>2295</v>
      </c>
      <c r="F789" t="s">
        <v>2296</v>
      </c>
      <c r="G789" t="s">
        <v>2297</v>
      </c>
      <c r="I789" t="s">
        <v>2450</v>
      </c>
      <c r="J789" t="s">
        <v>2436</v>
      </c>
      <c r="K789" t="s">
        <v>1384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2293</v>
      </c>
      <c r="D790" t="s">
        <v>2294</v>
      </c>
      <c r="E790" t="s">
        <v>2295</v>
      </c>
      <c r="F790" t="s">
        <v>2296</v>
      </c>
      <c r="G790" t="s">
        <v>2297</v>
      </c>
      <c r="I790" t="s">
        <v>1544</v>
      </c>
      <c r="J790" t="s">
        <v>2451</v>
      </c>
      <c r="K790" t="s">
        <v>1384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2293</v>
      </c>
      <c r="D791" t="s">
        <v>2294</v>
      </c>
      <c r="E791" t="s">
        <v>2295</v>
      </c>
      <c r="F791" t="s">
        <v>2296</v>
      </c>
      <c r="G791" t="s">
        <v>2297</v>
      </c>
      <c r="I791" t="s">
        <v>2452</v>
      </c>
      <c r="J791" t="s">
        <v>1405</v>
      </c>
      <c r="K791" t="s">
        <v>1384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2293</v>
      </c>
      <c r="D792" t="s">
        <v>2294</v>
      </c>
      <c r="E792" t="s">
        <v>2295</v>
      </c>
      <c r="F792" t="s">
        <v>2296</v>
      </c>
      <c r="G792" t="s">
        <v>2297</v>
      </c>
      <c r="I792" t="s">
        <v>2453</v>
      </c>
      <c r="J792" t="s">
        <v>1740</v>
      </c>
      <c r="K792" t="s">
        <v>1384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2293</v>
      </c>
      <c r="D793" t="s">
        <v>2294</v>
      </c>
      <c r="E793" t="s">
        <v>2295</v>
      </c>
      <c r="F793" t="s">
        <v>2296</v>
      </c>
      <c r="G793" t="s">
        <v>2297</v>
      </c>
      <c r="I793" t="s">
        <v>2454</v>
      </c>
      <c r="J793" t="s">
        <v>2455</v>
      </c>
      <c r="K793" t="s">
        <v>1384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2293</v>
      </c>
      <c r="D794" t="s">
        <v>2294</v>
      </c>
      <c r="E794" t="s">
        <v>2295</v>
      </c>
      <c r="F794" t="s">
        <v>2296</v>
      </c>
      <c r="G794" t="s">
        <v>2297</v>
      </c>
      <c r="I794" t="s">
        <v>2456</v>
      </c>
      <c r="J794" t="s">
        <v>1283</v>
      </c>
      <c r="K794" t="s">
        <v>1384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2293</v>
      </c>
      <c r="D795" t="s">
        <v>2294</v>
      </c>
      <c r="E795" t="s">
        <v>2295</v>
      </c>
      <c r="F795" t="s">
        <v>2296</v>
      </c>
      <c r="G795" t="s">
        <v>2297</v>
      </c>
      <c r="I795" t="s">
        <v>2457</v>
      </c>
      <c r="J795" t="s">
        <v>1756</v>
      </c>
      <c r="K795" t="s">
        <v>1384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2293</v>
      </c>
      <c r="D796" t="s">
        <v>2294</v>
      </c>
      <c r="E796" t="s">
        <v>2295</v>
      </c>
      <c r="F796" t="s">
        <v>2296</v>
      </c>
      <c r="G796" t="s">
        <v>2297</v>
      </c>
      <c r="I796" t="s">
        <v>2458</v>
      </c>
      <c r="J796" t="s">
        <v>2433</v>
      </c>
      <c r="K796" t="s">
        <v>1384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2293</v>
      </c>
      <c r="D797" t="s">
        <v>2294</v>
      </c>
      <c r="E797" t="s">
        <v>2295</v>
      </c>
      <c r="F797" t="s">
        <v>2296</v>
      </c>
      <c r="G797" t="s">
        <v>2297</v>
      </c>
      <c r="I797" t="s">
        <v>2459</v>
      </c>
      <c r="J797" t="s">
        <v>2460</v>
      </c>
      <c r="K797" t="s">
        <v>1384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2293</v>
      </c>
      <c r="D798" t="s">
        <v>2294</v>
      </c>
      <c r="E798" t="s">
        <v>2295</v>
      </c>
      <c r="F798" t="s">
        <v>2296</v>
      </c>
      <c r="G798" t="s">
        <v>2297</v>
      </c>
      <c r="I798" t="s">
        <v>2461</v>
      </c>
      <c r="J798" t="s">
        <v>2462</v>
      </c>
      <c r="K798" t="s">
        <v>1384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2293</v>
      </c>
      <c r="D799" t="s">
        <v>2294</v>
      </c>
      <c r="E799" t="s">
        <v>2295</v>
      </c>
      <c r="F799" t="s">
        <v>2296</v>
      </c>
      <c r="G799" t="s">
        <v>2297</v>
      </c>
      <c r="I799" t="s">
        <v>2463</v>
      </c>
      <c r="J799" t="s">
        <v>2464</v>
      </c>
      <c r="K799" t="s">
        <v>1384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2293</v>
      </c>
      <c r="D800" t="s">
        <v>2294</v>
      </c>
      <c r="E800" t="s">
        <v>2295</v>
      </c>
      <c r="F800" t="s">
        <v>2296</v>
      </c>
      <c r="G800" t="s">
        <v>2297</v>
      </c>
      <c r="I800" t="s">
        <v>2465</v>
      </c>
      <c r="J800" t="s">
        <v>2466</v>
      </c>
      <c r="K800" t="s">
        <v>1384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2293</v>
      </c>
      <c r="D801" t="s">
        <v>2294</v>
      </c>
      <c r="E801" t="s">
        <v>2295</v>
      </c>
      <c r="F801" t="s">
        <v>2296</v>
      </c>
      <c r="G801" t="s">
        <v>2297</v>
      </c>
      <c r="I801" t="s">
        <v>2467</v>
      </c>
      <c r="J801" t="s">
        <v>2468</v>
      </c>
      <c r="K801" t="s">
        <v>1384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2293</v>
      </c>
      <c r="D802" t="s">
        <v>2294</v>
      </c>
      <c r="E802" t="s">
        <v>2295</v>
      </c>
      <c r="F802" t="s">
        <v>2296</v>
      </c>
      <c r="G802" t="s">
        <v>2297</v>
      </c>
      <c r="I802" t="s">
        <v>2469</v>
      </c>
      <c r="J802" t="s">
        <v>1336</v>
      </c>
      <c r="K802" t="s">
        <v>1384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2293</v>
      </c>
      <c r="D803" t="s">
        <v>2294</v>
      </c>
      <c r="E803" t="s">
        <v>2295</v>
      </c>
      <c r="F803" t="s">
        <v>2296</v>
      </c>
      <c r="G803" t="s">
        <v>2297</v>
      </c>
      <c r="I803" t="s">
        <v>2470</v>
      </c>
      <c r="J803" t="s">
        <v>2471</v>
      </c>
      <c r="K803" t="s">
        <v>1384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2293</v>
      </c>
      <c r="D804" t="s">
        <v>2294</v>
      </c>
      <c r="E804" t="s">
        <v>2295</v>
      </c>
      <c r="F804" t="s">
        <v>2296</v>
      </c>
      <c r="G804" t="s">
        <v>2297</v>
      </c>
      <c r="I804" t="s">
        <v>2472</v>
      </c>
      <c r="J804" t="s">
        <v>2473</v>
      </c>
      <c r="K804" t="s">
        <v>1384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2293</v>
      </c>
      <c r="D805" t="s">
        <v>2294</v>
      </c>
      <c r="E805" t="s">
        <v>2295</v>
      </c>
      <c r="F805" t="s">
        <v>2296</v>
      </c>
      <c r="G805" t="s">
        <v>2297</v>
      </c>
      <c r="I805" t="s">
        <v>2474</v>
      </c>
      <c r="J805" t="s">
        <v>2266</v>
      </c>
      <c r="K805" t="s">
        <v>1384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2293</v>
      </c>
      <c r="D806" t="s">
        <v>2294</v>
      </c>
      <c r="E806" t="s">
        <v>2295</v>
      </c>
      <c r="F806" t="s">
        <v>2296</v>
      </c>
      <c r="G806" t="s">
        <v>2297</v>
      </c>
      <c r="I806" t="s">
        <v>2060</v>
      </c>
      <c r="J806" t="s">
        <v>2464</v>
      </c>
      <c r="K806" t="s">
        <v>1384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2293</v>
      </c>
      <c r="D807" t="s">
        <v>2294</v>
      </c>
      <c r="E807" t="s">
        <v>2295</v>
      </c>
      <c r="F807" t="s">
        <v>2296</v>
      </c>
      <c r="G807" t="s">
        <v>2297</v>
      </c>
      <c r="I807" t="s">
        <v>2475</v>
      </c>
      <c r="J807" t="s">
        <v>1301</v>
      </c>
      <c r="K807" t="s">
        <v>1384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2293</v>
      </c>
      <c r="D808" t="s">
        <v>2294</v>
      </c>
      <c r="E808" t="s">
        <v>2295</v>
      </c>
      <c r="F808" t="s">
        <v>2296</v>
      </c>
      <c r="G808" t="s">
        <v>2297</v>
      </c>
      <c r="I808" t="s">
        <v>2476</v>
      </c>
      <c r="J808" t="s">
        <v>2477</v>
      </c>
      <c r="K808" t="s">
        <v>1384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2293</v>
      </c>
      <c r="D809" t="s">
        <v>2294</v>
      </c>
      <c r="E809" t="s">
        <v>2295</v>
      </c>
      <c r="F809" t="s">
        <v>2296</v>
      </c>
      <c r="G809" t="s">
        <v>2297</v>
      </c>
      <c r="I809" t="s">
        <v>2478</v>
      </c>
      <c r="J809" t="s">
        <v>2433</v>
      </c>
      <c r="K809" t="s">
        <v>1384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2293</v>
      </c>
      <c r="D810" t="s">
        <v>2294</v>
      </c>
      <c r="E810" t="s">
        <v>2295</v>
      </c>
      <c r="F810" t="s">
        <v>2296</v>
      </c>
      <c r="G810" t="s">
        <v>2297</v>
      </c>
      <c r="I810" t="s">
        <v>2479</v>
      </c>
      <c r="J810" t="s">
        <v>2480</v>
      </c>
      <c r="K810" t="s">
        <v>1384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2293</v>
      </c>
      <c r="D811" t="s">
        <v>2294</v>
      </c>
      <c r="E811" t="s">
        <v>2295</v>
      </c>
      <c r="F811" t="s">
        <v>2296</v>
      </c>
      <c r="G811" t="s">
        <v>2297</v>
      </c>
      <c r="I811" t="s">
        <v>2481</v>
      </c>
      <c r="J811" t="s">
        <v>2482</v>
      </c>
      <c r="K811" t="s">
        <v>1384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2293</v>
      </c>
      <c r="D812" t="s">
        <v>2294</v>
      </c>
      <c r="E812" t="s">
        <v>2295</v>
      </c>
      <c r="F812" t="s">
        <v>2296</v>
      </c>
      <c r="G812" t="s">
        <v>2297</v>
      </c>
      <c r="I812" t="s">
        <v>2483</v>
      </c>
      <c r="J812" t="s">
        <v>1283</v>
      </c>
      <c r="K812" t="s">
        <v>1384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2293</v>
      </c>
      <c r="D813" t="s">
        <v>2294</v>
      </c>
      <c r="E813" t="s">
        <v>2295</v>
      </c>
      <c r="F813" t="s">
        <v>2296</v>
      </c>
      <c r="G813" t="s">
        <v>2297</v>
      </c>
      <c r="I813" t="s">
        <v>2442</v>
      </c>
      <c r="J813" t="s">
        <v>1392</v>
      </c>
      <c r="K813" t="s">
        <v>1384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2293</v>
      </c>
      <c r="D814" t="s">
        <v>2294</v>
      </c>
      <c r="E814" t="s">
        <v>2295</v>
      </c>
      <c r="F814" t="s">
        <v>2296</v>
      </c>
      <c r="G814" t="s">
        <v>2297</v>
      </c>
      <c r="I814" t="s">
        <v>2144</v>
      </c>
      <c r="J814" t="s">
        <v>2484</v>
      </c>
      <c r="K814" t="s">
        <v>1384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2293</v>
      </c>
      <c r="D815" t="s">
        <v>2294</v>
      </c>
      <c r="E815" t="s">
        <v>2295</v>
      </c>
      <c r="F815" t="s">
        <v>2296</v>
      </c>
      <c r="G815" t="s">
        <v>2297</v>
      </c>
      <c r="I815" t="s">
        <v>2485</v>
      </c>
      <c r="J815" t="s">
        <v>1436</v>
      </c>
      <c r="K815" t="s">
        <v>1384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2293</v>
      </c>
      <c r="D816" t="s">
        <v>2294</v>
      </c>
      <c r="E816" t="s">
        <v>2295</v>
      </c>
      <c r="F816" t="s">
        <v>2296</v>
      </c>
      <c r="G816" t="s">
        <v>2297</v>
      </c>
      <c r="I816" t="s">
        <v>2486</v>
      </c>
      <c r="J816" t="s">
        <v>2487</v>
      </c>
      <c r="K816" t="s">
        <v>1384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2293</v>
      </c>
      <c r="D817" t="s">
        <v>2294</v>
      </c>
      <c r="E817" t="s">
        <v>2295</v>
      </c>
      <c r="F817" t="s">
        <v>2296</v>
      </c>
      <c r="G817" t="s">
        <v>2297</v>
      </c>
      <c r="I817" t="s">
        <v>2450</v>
      </c>
      <c r="J817" t="s">
        <v>2488</v>
      </c>
      <c r="K817" t="s">
        <v>1384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2293</v>
      </c>
      <c r="D818" t="s">
        <v>2294</v>
      </c>
      <c r="E818" t="s">
        <v>2295</v>
      </c>
      <c r="F818" t="s">
        <v>2296</v>
      </c>
      <c r="G818" t="s">
        <v>2297</v>
      </c>
      <c r="I818" t="s">
        <v>2489</v>
      </c>
      <c r="J818" t="s">
        <v>1782</v>
      </c>
      <c r="K818" t="s">
        <v>1384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2293</v>
      </c>
      <c r="D819" t="s">
        <v>2294</v>
      </c>
      <c r="E819" t="s">
        <v>2295</v>
      </c>
      <c r="F819" t="s">
        <v>2296</v>
      </c>
      <c r="G819" t="s">
        <v>2297</v>
      </c>
      <c r="I819" t="s">
        <v>2490</v>
      </c>
      <c r="J819" t="s">
        <v>1908</v>
      </c>
      <c r="K819" t="s">
        <v>1384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2293</v>
      </c>
      <c r="D820" t="s">
        <v>2294</v>
      </c>
      <c r="E820" t="s">
        <v>2295</v>
      </c>
      <c r="F820" t="s">
        <v>2296</v>
      </c>
      <c r="G820" t="s">
        <v>2297</v>
      </c>
      <c r="I820" t="s">
        <v>2491</v>
      </c>
      <c r="J820" t="s">
        <v>1426</v>
      </c>
      <c r="K820" t="s">
        <v>1384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2293</v>
      </c>
      <c r="D821" t="s">
        <v>2294</v>
      </c>
      <c r="E821" t="s">
        <v>2295</v>
      </c>
      <c r="F821" t="s">
        <v>2296</v>
      </c>
      <c r="G821" t="s">
        <v>2297</v>
      </c>
      <c r="I821" t="s">
        <v>1534</v>
      </c>
      <c r="J821" t="s">
        <v>1628</v>
      </c>
      <c r="K821" t="s">
        <v>1384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2293</v>
      </c>
      <c r="D822" t="s">
        <v>2294</v>
      </c>
      <c r="E822" t="s">
        <v>2295</v>
      </c>
      <c r="F822" t="s">
        <v>2296</v>
      </c>
      <c r="G822" t="s">
        <v>2297</v>
      </c>
      <c r="I822" t="s">
        <v>2492</v>
      </c>
      <c r="J822" t="s">
        <v>2493</v>
      </c>
      <c r="K822" t="s">
        <v>1384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2293</v>
      </c>
      <c r="D823" t="s">
        <v>2294</v>
      </c>
      <c r="E823" t="s">
        <v>2295</v>
      </c>
      <c r="F823" t="s">
        <v>2296</v>
      </c>
      <c r="G823" t="s">
        <v>2297</v>
      </c>
      <c r="I823" t="s">
        <v>2494</v>
      </c>
      <c r="J823" t="s">
        <v>2495</v>
      </c>
      <c r="K823" t="s">
        <v>1384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2293</v>
      </c>
      <c r="D824" t="s">
        <v>2294</v>
      </c>
      <c r="E824" t="s">
        <v>2295</v>
      </c>
      <c r="F824" t="s">
        <v>2296</v>
      </c>
      <c r="G824" t="s">
        <v>2297</v>
      </c>
      <c r="I824" t="s">
        <v>2496</v>
      </c>
      <c r="J824" t="s">
        <v>1304</v>
      </c>
      <c r="K824" t="s">
        <v>1384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2293</v>
      </c>
      <c r="D825" t="s">
        <v>2294</v>
      </c>
      <c r="E825" t="s">
        <v>2295</v>
      </c>
      <c r="F825" t="s">
        <v>2296</v>
      </c>
      <c r="G825" t="s">
        <v>2297</v>
      </c>
      <c r="I825" t="s">
        <v>2497</v>
      </c>
      <c r="J825" t="s">
        <v>1313</v>
      </c>
      <c r="K825" t="s">
        <v>1384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2293</v>
      </c>
      <c r="D826" t="s">
        <v>2294</v>
      </c>
      <c r="E826" t="s">
        <v>2295</v>
      </c>
      <c r="F826" t="s">
        <v>2296</v>
      </c>
      <c r="G826" t="s">
        <v>2297</v>
      </c>
      <c r="I826" t="s">
        <v>2498</v>
      </c>
      <c r="J826" t="s">
        <v>1372</v>
      </c>
      <c r="K826" t="s">
        <v>1384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2293</v>
      </c>
      <c r="D827" t="s">
        <v>2294</v>
      </c>
      <c r="E827" t="s">
        <v>2295</v>
      </c>
      <c r="F827" t="s">
        <v>2296</v>
      </c>
      <c r="G827" t="s">
        <v>2297</v>
      </c>
      <c r="I827" t="s">
        <v>2499</v>
      </c>
      <c r="J827" t="s">
        <v>2500</v>
      </c>
      <c r="K827" t="s">
        <v>1384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2293</v>
      </c>
      <c r="D828" t="s">
        <v>2294</v>
      </c>
      <c r="E828" t="s">
        <v>2295</v>
      </c>
      <c r="F828" t="s">
        <v>2296</v>
      </c>
      <c r="G828" t="s">
        <v>2297</v>
      </c>
      <c r="I828" t="s">
        <v>2501</v>
      </c>
      <c r="J828" t="s">
        <v>2502</v>
      </c>
      <c r="K828" t="s">
        <v>1384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2293</v>
      </c>
      <c r="D829" t="s">
        <v>2294</v>
      </c>
      <c r="E829" t="s">
        <v>2295</v>
      </c>
      <c r="F829" t="s">
        <v>2296</v>
      </c>
      <c r="G829" t="s">
        <v>2297</v>
      </c>
      <c r="I829" t="s">
        <v>2503</v>
      </c>
      <c r="J829" t="s">
        <v>1705</v>
      </c>
      <c r="K829" t="s">
        <v>1384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2293</v>
      </c>
      <c r="D830" t="s">
        <v>2294</v>
      </c>
      <c r="E830" t="s">
        <v>2295</v>
      </c>
      <c r="F830" t="s">
        <v>2296</v>
      </c>
      <c r="G830" t="s">
        <v>2297</v>
      </c>
      <c r="I830" t="s">
        <v>2504</v>
      </c>
      <c r="J830" t="s">
        <v>1801</v>
      </c>
      <c r="K830" t="s">
        <v>1384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2293</v>
      </c>
      <c r="D831" t="s">
        <v>2294</v>
      </c>
      <c r="E831" t="s">
        <v>2295</v>
      </c>
      <c r="F831" t="s">
        <v>2296</v>
      </c>
      <c r="G831" t="s">
        <v>2297</v>
      </c>
      <c r="I831" t="s">
        <v>2505</v>
      </c>
      <c r="J831" t="s">
        <v>2171</v>
      </c>
      <c r="K831" t="s">
        <v>1384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2293</v>
      </c>
      <c r="D832" t="s">
        <v>2294</v>
      </c>
      <c r="E832" t="s">
        <v>2295</v>
      </c>
      <c r="F832" t="s">
        <v>2296</v>
      </c>
      <c r="G832" t="s">
        <v>2297</v>
      </c>
      <c r="I832" t="s">
        <v>2506</v>
      </c>
      <c r="J832" t="s">
        <v>2507</v>
      </c>
      <c r="K832" t="s">
        <v>1384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2293</v>
      </c>
      <c r="D833" t="s">
        <v>2294</v>
      </c>
      <c r="E833" t="s">
        <v>2295</v>
      </c>
      <c r="F833" t="s">
        <v>2296</v>
      </c>
      <c r="G833" t="s">
        <v>2297</v>
      </c>
      <c r="I833" t="s">
        <v>2508</v>
      </c>
      <c r="J833" t="s">
        <v>1899</v>
      </c>
      <c r="K833" t="s">
        <v>1384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2293</v>
      </c>
      <c r="D834" t="s">
        <v>2294</v>
      </c>
      <c r="E834" t="s">
        <v>2295</v>
      </c>
      <c r="F834" t="s">
        <v>2296</v>
      </c>
      <c r="G834" t="s">
        <v>2297</v>
      </c>
      <c r="I834" t="s">
        <v>1470</v>
      </c>
      <c r="J834" t="s">
        <v>2509</v>
      </c>
      <c r="K834" t="s">
        <v>1384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2293</v>
      </c>
      <c r="D835" t="s">
        <v>2294</v>
      </c>
      <c r="E835" t="s">
        <v>2295</v>
      </c>
      <c r="F835" t="s">
        <v>2296</v>
      </c>
      <c r="G835" t="s">
        <v>2297</v>
      </c>
      <c r="I835" t="s">
        <v>2510</v>
      </c>
      <c r="J835" t="s">
        <v>2511</v>
      </c>
      <c r="K835" t="s">
        <v>1384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2293</v>
      </c>
      <c r="D836" t="s">
        <v>2294</v>
      </c>
      <c r="E836" t="s">
        <v>2295</v>
      </c>
      <c r="F836" t="s">
        <v>2296</v>
      </c>
      <c r="G836" t="s">
        <v>2297</v>
      </c>
      <c r="I836" t="s">
        <v>2512</v>
      </c>
      <c r="J836" t="s">
        <v>2513</v>
      </c>
      <c r="K836" t="s">
        <v>1384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2515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-2</v>
      </c>
      <c r="R2" t="str">
        <f ca="1">IFERROR(OFFSET(Picks!J$1,MATCH($O2,Picks!$F:$F,0)-1,0),"")</f>
        <v>Ladbrokes: 2.5/1, 10pl, 1/5</v>
      </c>
      <c r="V2">
        <v>1</v>
      </c>
      <c r="W2" t="str">
        <f ca="1">IFERROR(OFFSET(Picks!M$1,MATCH($O2,Picks!$R:$R,0)-1,0),"")</f>
        <v>Matt Fitzpatrick</v>
      </c>
      <c r="X2">
        <f ca="1">IFERROR(OFFSET(Picks!U$1,MATCH($O2,Picks!$R:$R,0)-1,0),"")</f>
        <v>-2</v>
      </c>
      <c r="Y2" t="str">
        <f ca="1">IFERROR(OFFSET(Picks!V$1,MATCH($O2,Picks!$R:$R,0)-1,0),"")</f>
        <v>Spreadex: 80/1,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</v>
      </c>
      <c r="B3" s="11">
        <f ca="1">IF(AND(A3="",SUM(Win!G:G)=0),"",SUM(Win!G:G))</f>
        <v>-2.3000000000000003</v>
      </c>
      <c r="C3" s="11"/>
      <c r="D3" s="11" cm="1">
        <f t="array" aca="1" ref="D3" ca="1">IF(100*SUMPRODUCT((FRL!F:F&lt;&gt;"") * IFERROR(--FRL!E:E, 0))=0,"",100*SUMPRODUCT((FRL!F:F&lt;&gt;"") * IFERROR(--FRL!E:E, 0)))</f>
        <v>8.8000000000000043</v>
      </c>
      <c r="E3" s="11">
        <f ca="1">IF(AND(D3="",SUM(FRL!G:G)=0),"",SUM(FRL!G:G))</f>
        <v>-0.72500000000000231</v>
      </c>
      <c r="F3" s="6"/>
      <c r="G3" s="11">
        <f ca="1">IF(T3Picks!B2="","",2*(3-COUNTBLANK(T3Picks!A2:A4)))</f>
        <v>6</v>
      </c>
      <c r="H3" s="11">
        <f ca="1">IF(T3Picks!B2="","",SUM(T3Picks!G2:G4))</f>
        <v>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Luke Clanton</v>
      </c>
      <c r="Q3">
        <f ca="1">IFERROR(OFFSET(Picks!I$1,MATCH($O3,Picks!$F:$F,0)-1,0),"")</f>
        <v>-2</v>
      </c>
      <c r="R3" t="str">
        <f ca="1">IFERROR(OFFSET(Picks!J$1,MATCH($O3,Picks!$F:$F,0)-1,0),"")</f>
        <v>Skybet: 60/1, 8pl, 1/5</v>
      </c>
      <c r="V3">
        <v>2</v>
      </c>
      <c r="W3" t="str">
        <f ca="1">IFERROR(OFFSET(Picks!M$1,MATCH($O3,Picks!$R:$R,0)-1,0),"")</f>
        <v>Billy Horschel</v>
      </c>
      <c r="X3">
        <f ca="1">IFERROR(OFFSET(Picks!U$1,MATCH($O3,Picks!$R:$R,0)-1,0),"")</f>
        <v>-2</v>
      </c>
      <c r="Y3" t="str">
        <f ca="1">IFERROR(OFFSET(Picks!V$1,MATCH($O3,Picks!$R:$R,0)-1,0),"")</f>
        <v>Spreadex: 80/1, 6pl, 1/5</v>
      </c>
    </row>
    <row r="4" spans="1:25" x14ac:dyDescent="0.25">
      <c r="O4">
        <v>3</v>
      </c>
      <c r="P4" t="str">
        <f ca="1">IFERROR(OFFSET(Picks!A$1,MATCH($O4,Picks!$F:$F,0)-1,0),"")</f>
        <v>Christiaan Bezuidenhout</v>
      </c>
      <c r="Q4">
        <f ca="1">IFERROR(OFFSET(Picks!I$1,MATCH($O4,Picks!$F:$F,0)-1,0),"")</f>
        <v>29</v>
      </c>
      <c r="R4" t="str">
        <f ca="1">IFERROR(OFFSET(Picks!J$1,MATCH($O4,Picks!$F:$F,0)-1,0),"")</f>
        <v>Paddy Power: 150/1, 8pl, 1/5</v>
      </c>
      <c r="V4">
        <v>3</v>
      </c>
      <c r="W4" t="str">
        <f ca="1">IFERROR(OFFSET(Picks!M$1,MATCH($O4,Picks!$R:$R,0)-1,0),"")</f>
        <v>Brian Harman</v>
      </c>
      <c r="X4">
        <f ca="1">IFERROR(OFFSET(Picks!U$1,MATCH($O4,Picks!$R:$R,0)-1,0),"")</f>
        <v>-2</v>
      </c>
      <c r="Y4" t="str">
        <f ca="1">IFERROR(OFFSET(Picks!V$1,MATCH($O4,Picks!$R:$R,0)-1,0),"")</f>
        <v>Spreadex: 100/1, 6pl, 1/5</v>
      </c>
    </row>
    <row r="5" spans="1:25" x14ac:dyDescent="0.25">
      <c r="O5">
        <v>4</v>
      </c>
      <c r="P5" t="str">
        <f ca="1">IFERROR(OFFSET(Picks!A$1,MATCH($O5,Picks!$F:$F,0)-1,0),"")</f>
        <v>Tom Hoge</v>
      </c>
      <c r="Q5">
        <f ca="1">IFERROR(OFFSET(Picks!I$1,MATCH($O5,Picks!$F:$F,0)-1,0),"")</f>
        <v>-2</v>
      </c>
      <c r="R5" t="str">
        <f ca="1">IFERROR(OFFSET(Picks!J$1,MATCH($O5,Picks!$F:$F,0)-1,0),"")</f>
        <v>Paddy Power: 80/1, 8pl, 1/5</v>
      </c>
      <c r="V5">
        <v>4</v>
      </c>
      <c r="W5" t="str">
        <f ca="1">IFERROR(OFFSET(Picks!M$1,MATCH($O5,Picks!$R:$R,0)-1,0),"")</f>
        <v>Adam Hadwin</v>
      </c>
      <c r="X5">
        <f ca="1">IFERROR(OFFSET(Picks!U$1,MATCH($O5,Picks!$R:$R,0)-1,0),"")</f>
        <v>-2</v>
      </c>
      <c r="Y5" t="str">
        <f ca="1">IFERROR(OFFSET(Picks!V$1,MATCH($O5,Picks!$R:$R,0)-1,0),"")</f>
        <v>Spreadex: 150/1, 6pl, 1/5</v>
      </c>
    </row>
    <row r="6" spans="1:25" x14ac:dyDescent="0.25">
      <c r="O6">
        <v>5</v>
      </c>
      <c r="P6" t="str">
        <f ca="1">IFERROR(OFFSET(Picks!A$1,MATCH($O6,Picks!$F:$F,0)-1,0),"")</f>
        <v>Keith Mitchell</v>
      </c>
      <c r="Q6">
        <f ca="1">IFERROR(OFFSET(Picks!I$1,MATCH($O6,Picks!$F:$F,0)-1,0),"")</f>
        <v>-2</v>
      </c>
      <c r="R6" t="str">
        <f ca="1">IFERROR(OFFSET(Picks!J$1,MATCH($O6,Picks!$F:$F,0)-1,0),"")</f>
        <v>Betfair: 100/1, 8pl, 1/5</v>
      </c>
      <c r="V6">
        <v>5</v>
      </c>
      <c r="W6" t="str">
        <f ca="1">IFERROR(OFFSET(Picks!M$1,MATCH($O6,Picks!$R:$R,0)-1,0),"")</f>
        <v>Tom Hoge</v>
      </c>
      <c r="X6">
        <f ca="1">IFERROR(OFFSET(Picks!U$1,MATCH($O6,Picks!$R:$R,0)-1,0),"")</f>
        <v>-2</v>
      </c>
      <c r="Y6" t="str">
        <f ca="1">IFERROR(OFFSET(Picks!V$1,MATCH($O6,Picks!$R:$R,0)-1,0),"")</f>
        <v>Bet365: 75/1, 5pl, 1/4</v>
      </c>
    </row>
    <row r="7" spans="1:25" x14ac:dyDescent="0.25">
      <c r="O7">
        <v>6</v>
      </c>
      <c r="P7" t="str">
        <f ca="1">IFERROR(OFFSET(Picks!A$1,MATCH($O7,Picks!$F:$F,0)-1,0),"")</f>
        <v>Brian Harman</v>
      </c>
      <c r="Q7">
        <f ca="1">IFERROR(OFFSET(Picks!I$1,MATCH($O7,Picks!$F:$F,0)-1,0),"")</f>
        <v>-2</v>
      </c>
      <c r="R7" t="str">
        <f ca="1">IFERROR(OFFSET(Picks!J$1,MATCH($O7,Picks!$F:$F,0)-1,0),"")</f>
        <v>Betfair: 150/1, 8pl, 1/5</v>
      </c>
      <c r="V7">
        <v>6</v>
      </c>
      <c r="W7" t="str">
        <f ca="1">IFERROR(OFFSET(Picks!M$1,MATCH($O7,Picks!$R:$R,0)-1,0),"")</f>
        <v>Denny McCarthy</v>
      </c>
      <c r="X7">
        <f ca="1">IFERROR(OFFSET(Picks!U$1,MATCH($O7,Picks!$R:$R,0)-1,0),"")</f>
        <v>-2</v>
      </c>
      <c r="Y7" t="str">
        <f ca="1">IFERROR(OFFSET(Picks!V$1,MATCH($O7,Picks!$R:$R,0)-1,0),"")</f>
        <v>Spreadex: 80/1, 6pl, 1/5</v>
      </c>
    </row>
    <row r="8" spans="1:25" x14ac:dyDescent="0.25">
      <c r="O8">
        <v>7</v>
      </c>
      <c r="P8" t="str">
        <f ca="1">IFERROR(OFFSET(Picks!A$1,MATCH($O8,Picks!$F:$F,0)-1,0),"")</f>
        <v>Andrew Putnam</v>
      </c>
      <c r="Q8">
        <f ca="1">IFERROR(OFFSET(Picks!I$1,MATCH($O8,Picks!$F:$F,0)-1,0),"")</f>
        <v>-2</v>
      </c>
      <c r="R8" t="str">
        <f ca="1">IFERROR(OFFSET(Picks!J$1,MATCH($O8,Picks!$F:$F,0)-1,0),"")</f>
        <v>Skybet: 250/1, 8pl, 1/5</v>
      </c>
      <c r="V8">
        <v>7</v>
      </c>
      <c r="W8" t="str">
        <f ca="1">IFERROR(OFFSET(Picks!M$1,MATCH($O8,Picks!$R:$R,0)-1,0),"")</f>
        <v>Keith Mitchell</v>
      </c>
      <c r="X8">
        <f ca="1">IFERROR(OFFSET(Picks!U$1,MATCH($O8,Picks!$R:$R,0)-1,0),"")</f>
        <v>-2</v>
      </c>
      <c r="Y8" t="str">
        <f ca="1">IFERROR(OFFSET(Picks!V$1,MATCH($O8,Picks!$R:$R,0)-1,0),"")</f>
        <v>Spreadex: 80/1, 6pl, 1/5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Patrick Rodgers</v>
      </c>
      <c r="X9">
        <f ca="1">IFERROR(OFFSET(Picks!U$1,MATCH($O9,Picks!$R:$R,0)-1,0),"")</f>
        <v>-2</v>
      </c>
      <c r="Y9" t="str">
        <f ca="1">IFERROR(OFFSET(Picks!V$1,MATCH($O9,Picks!$R:$R,0)-1,0),"")</f>
        <v>Bet365: 100/1,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Thomas Detry</v>
      </c>
      <c r="X10">
        <f ca="1">IFERROR(OFFSET(Picks!U$1,MATCH($O10,Picks!$R:$R,0)-1,0),"")</f>
        <v>7</v>
      </c>
      <c r="Y10" t="str">
        <f ca="1">IFERROR(OFFSET(Picks!V$1,MATCH($O10,Picks!$R:$R,0)-1,0),"")</f>
        <v>Spreadex: 100/1, 6pl,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Andrew Putnam</v>
      </c>
      <c r="X11">
        <f ca="1">IFERROR(OFFSET(Picks!U$1,MATCH($O11,Picks!$R:$R,0)-1,0),"")</f>
        <v>7.2142857142857135</v>
      </c>
      <c r="Y11" t="str">
        <f ca="1">IFERROR(OFFSET(Picks!V$1,MATCH($O11,Picks!$R:$R,0)-1,0),"")</f>
        <v>Bet365: 125/1,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Ryan Fox</v>
      </c>
      <c r="X12">
        <f ca="1">IFERROR(OFFSET(Picks!U$1,MATCH($O12,Picks!$R:$R,0)-1,0),"")</f>
        <v>-2</v>
      </c>
      <c r="Y12" t="str">
        <f ca="1">IFERROR(OFFSET(Picks!V$1,MATCH($O12,Picks!$R:$R,0)-1,0),"")</f>
        <v>Spreadex: 125/1, 6pl,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Chris Gotterup</v>
      </c>
      <c r="X13">
        <f ca="1">IFERROR(OFFSET(Picks!U$1,MATCH($O13,Picks!$R:$R,0)-1,0),"")</f>
        <v>-2</v>
      </c>
      <c r="Y13" t="str">
        <f ca="1">IFERROR(OFFSET(Picks!V$1,MATCH($O13,Picks!$R:$R,0)-1,0),"")</f>
        <v>Skybet: 175/1, 6pl, 1/5</v>
      </c>
    </row>
    <row r="27" spans="1:26" x14ac:dyDescent="0.25">
      <c r="A27" t="s">
        <v>2515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25</v>
      </c>
      <c r="E28" s="6">
        <f ca="1">SUM(Q2:Q5)*3/4</f>
        <v>17.25</v>
      </c>
      <c r="F28" s="6">
        <f ca="1">SUM(Q2:Q6)*3/5</f>
        <v>12.6</v>
      </c>
      <c r="G28" s="6">
        <f ca="1">SUM(Q2:Q7)*3/6</f>
        <v>9.5</v>
      </c>
      <c r="H28" s="6">
        <f ca="1">SUM(Q2:Q8)*3/7</f>
        <v>7.2857142857142856</v>
      </c>
      <c r="I28" s="6">
        <f ca="1">SUM(Q2:Q9)*3/8</f>
        <v>6.375</v>
      </c>
      <c r="J28" s="6">
        <f ca="1">SUM(Q2:Q10)*3/9</f>
        <v>5.666666666666667</v>
      </c>
      <c r="K28" s="6">
        <f ca="1">SUM(Q2:Q11)*3/10</f>
        <v>5.0999999999999996</v>
      </c>
      <c r="L28" s="6">
        <f ca="1">SUM(Q2:Q12)*3/11</f>
        <v>4.6363636363636367</v>
      </c>
      <c r="M28" s="6">
        <f ca="1">SUM(Q2:Q13)*3/12</f>
        <v>4.25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-3</v>
      </c>
      <c r="X28" s="6">
        <f ca="1">SUM(X2:X11)*3/10</f>
        <v>-0.53571428571428592</v>
      </c>
      <c r="Y28" s="6">
        <f ca="1">SUM(X2:X12)*3/11</f>
        <v>-1.0324675324675328</v>
      </c>
      <c r="Z28" s="6">
        <f ca="1">SUM(X2:X13)*3/12</f>
        <v>-1.4464285714285718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582</v>
      </c>
      <c r="C2" s="16">
        <v>238</v>
      </c>
      <c r="D2" s="16">
        <v>201</v>
      </c>
      <c r="E2" s="17" t="s">
        <v>226</v>
      </c>
      <c r="F2">
        <f ca="1">IFERROR(IF(A2="","",OFFSET(Results!$AJ$1,MATCH(A2,Results!$A:$A,0)-1,0)),"")</f>
        <v>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245</v>
      </c>
      <c r="B3" s="15" t="s">
        <v>296</v>
      </c>
      <c r="C3" s="16">
        <v>476</v>
      </c>
      <c r="D3" s="16">
        <v>276</v>
      </c>
      <c r="E3" s="17" t="s">
        <v>226</v>
      </c>
      <c r="F3">
        <f ca="1">IFERROR(IF(A3="","",OFFSET(Results!$AJ$1,MATCH(A3,Results!$A:$A,0)-1,0)),"")</f>
        <v>25</v>
      </c>
      <c r="G3" s="6" t="str">
        <f ca="1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247</v>
      </c>
      <c r="B4" s="15" t="s">
        <v>583</v>
      </c>
      <c r="C4" s="16">
        <v>357</v>
      </c>
      <c r="D4" s="16">
        <v>251</v>
      </c>
      <c r="E4" s="17" t="s">
        <v>226</v>
      </c>
      <c r="F4">
        <f ca="1">IFERROR(IF(A4="","",OFFSET(Results!$AJ$1,MATCH(A4,Results!$A:$A,0)-1,0)),"")</f>
        <v>36</v>
      </c>
      <c r="G4" s="6" t="str">
        <f ca="1">IF(OR(E4="",F4=""),"",IF(F4=1,(IF(COUNTIFS(F:F,"&lt;="&amp;F4)&lt;=1,1,(1-COUNTIFS(F:F,"&lt;"&amp;F4))/COUNTIFS(F:F,F4)))*50*E4*(1+VALUE(MID(H4,FIND(": ",H4)+2,FIND("/",H4)-FIND(":",H4)-2))-1)+50*E4*(1+VALUE(MID(H4,FIND(": ",H4)+2,FIND("/",H4)-FIND(":",H4)-2))-1)/VALUE(RIGHT(H4,1)),IF(F4&lt;=VALUE(MID(H4,FIND(", ",H4)+2,IF(MID(H4,FIND(", ",H4)+2,1)="1",2,1))),(IF(COUNTIFS(F:F,"&lt;="&amp;F4)&lt;=VALUE(MID(H4,FIND(", ",H4)+2,IF(MID(H4,FIND(", ",H4)+2,1)="1",2,1))),1,(VALUE(MID(H4,FIND(", ",H4)+2,IF(MID(H4,FIND(", ",H4)+2,1)="1",2,1)))-COUNTIFS(F:F,"&lt;"&amp;F4))/COUNTIFS(F:F,F4)))*(50*E4*(1+VALUE(MID(H4,FIND(": ",H4)+2,FIND("/",H4)-FIND(":",H4)-2))-1)/VALUE(RIGHT(H4,1))+50*E4)-(100*E4),-E4*100)))</f>
        <v/>
      </c>
      <c r="H4" t="str">
        <f ca="1">IF(E4="","",OFFSET([1]PGA!$AL$1,MATCH(A4,[1]PGA!$E$1:$E$500,0)-1,0))</f>
        <v/>
      </c>
    </row>
    <row r="5" spans="1:8" x14ac:dyDescent="0.25">
      <c r="A5" t="s">
        <v>249</v>
      </c>
      <c r="B5" s="15" t="s">
        <v>396</v>
      </c>
      <c r="C5" s="16">
        <v>152</v>
      </c>
      <c r="D5" s="16">
        <v>71</v>
      </c>
      <c r="E5" s="17" t="s">
        <v>226</v>
      </c>
      <c r="F5">
        <f ca="1">IFERROR(IF(A5="","",OFFSET(Results!$AJ$1,MATCH(A5,Results!$A:$A,0)-1,0)),"")</f>
        <v>32</v>
      </c>
      <c r="G5" s="6" t="str">
        <f ca="1">IF(OR(E5="",F5=""),"",IF(F5=1,(IF(COUNTIFS(F:F,"&lt;="&amp;F5)&lt;=1,1,(1-COUNTIFS(F:F,"&lt;"&amp;F5))/COUNTIFS(F:F,F5)))*50*E5*(1+VALUE(MID(H5,FIND(": ",H5)+2,FIND("/",H5)-FIND(":",H5)-2))-1)+50*E5*(1+VALUE(MID(H5,FIND(": ",H5)+2,FIND("/",H5)-FIND(":",H5)-2))-1)/VALUE(RIGHT(H5,1)),IF(F5&lt;=VALUE(MID(H5,FIND(", ",H5)+2,IF(MID(H5,FIND(", ",H5)+2,1)="1",2,1))),(IF(COUNTIFS(F:F,"&lt;="&amp;F5)&lt;=VALUE(MID(H5,FIND(", ",H5)+2,IF(MID(H5,FIND(", ",H5)+2,1)="1",2,1))),1,(VALUE(MID(H5,FIND(", ",H5)+2,IF(MID(H5,FIND(", ",H5)+2,1)="1",2,1)))-COUNTIFS(F:F,"&lt;"&amp;F5))/COUNTIFS(F:F,F5)))*(50*E5*(1+VALUE(MID(H5,FIND(": ",H5)+2,FIND("/",H5)-FIND(":",H5)-2))-1)/VALUE(RIGHT(H5,1))+50*E5)-(100*E5),-E5*100)))</f>
        <v/>
      </c>
      <c r="H5" t="str">
        <f ca="1">IF(E5="","",OFFSET([1]PGA!$AL$1,MATCH(A5,[1]PGA!$E$1:$E$500,0)-1,0))</f>
        <v/>
      </c>
    </row>
    <row r="6" spans="1:8" x14ac:dyDescent="0.25">
      <c r="A6" t="s">
        <v>250</v>
      </c>
      <c r="B6" s="15" t="s">
        <v>251</v>
      </c>
      <c r="C6" s="16">
        <v>385</v>
      </c>
      <c r="D6" s="16">
        <v>176</v>
      </c>
      <c r="E6" s="17" t="s">
        <v>226</v>
      </c>
      <c r="F6">
        <f ca="1">IFERROR(IF(A6="","",OFFSET(Results!$AJ$1,MATCH(A6,Results!$A:$A,0)-1,0)),"")</f>
        <v>21</v>
      </c>
      <c r="G6" s="6" t="str">
        <f ca="1">IF(OR(E6="",F6=""),"",IF(F6=1,(IF(COUNTIFS(F:F,"&lt;="&amp;F6)&lt;=1,1,(1-COUNTIFS(F:F,"&lt;"&amp;F6))/COUNTIFS(F:F,F6)))*50*E6*(1+VALUE(MID(H6,FIND(": ",H6)+2,FIND("/",H6)-FIND(":",H6)-2))-1)+50*E6*(1+VALUE(MID(H6,FIND(": ",H6)+2,FIND("/",H6)-FIND(":",H6)-2))-1)/VALUE(RIGHT(H6,1)),IF(F6&lt;=VALUE(MID(H6,FIND(", ",H6)+2,IF(MID(H6,FIND(", ",H6)+2,1)="1",2,1))),(IF(COUNTIFS(F:F,"&lt;="&amp;F6)&lt;=VALUE(MID(H6,FIND(", ",H6)+2,IF(MID(H6,FIND(", ",H6)+2,1)="1",2,1))),1,(VALUE(MID(H6,FIND(", ",H6)+2,IF(MID(H6,FIND(", ",H6)+2,1)="1",2,1)))-COUNTIFS(F:F,"&lt;"&amp;F6))/COUNTIFS(F:F,F6)))*(50*E6*(1+VALUE(MID(H6,FIND(": ",H6)+2,FIND("/",H6)-FIND(":",H6)-2))-1)/VALUE(RIGHT(H6,1))+50*E6)-(100*E6),-E6*100)))</f>
        <v/>
      </c>
      <c r="H6" t="str">
        <f ca="1">IF(E6="","",OFFSET([1]PGA!$AL$1,MATCH(A6,[1]PGA!$E$1:$E$500,0)-1,0))</f>
        <v/>
      </c>
    </row>
    <row r="7" spans="1:8" x14ac:dyDescent="0.25">
      <c r="A7" t="s">
        <v>252</v>
      </c>
      <c r="B7" s="15" t="s">
        <v>584</v>
      </c>
      <c r="C7" s="16">
        <v>145</v>
      </c>
      <c r="D7" s="16">
        <v>91</v>
      </c>
      <c r="E7" s="17" t="s">
        <v>226</v>
      </c>
      <c r="F7">
        <f ca="1">IFERROR(IF(A7="","",OFFSET(Results!$AJ$1,MATCH(A7,Results!$A:$A,0)-1,0)),"")</f>
        <v>78</v>
      </c>
      <c r="G7" s="6" t="str">
        <f ca="1">IF(OR(E7="",F7=""),"",IF(F7=1,(IF(COUNTIFS(F:F,"&lt;="&amp;F7)&lt;=1,1,(1-COUNTIFS(F:F,"&lt;"&amp;F7))/COUNTIFS(F:F,F7)))*50*E7*(1+VALUE(MID(H7,FIND(": ",H7)+2,FIND("/",H7)-FIND(":",H7)-2))-1)+50*E7*(1+VALUE(MID(H7,FIND(": ",H7)+2,FIND("/",H7)-FIND(":",H7)-2))-1)/VALUE(RIGHT(H7,1)),IF(F7&lt;=VALUE(MID(H7,FIND(", ",H7)+2,IF(MID(H7,FIND(", ",H7)+2,1)="1",2,1))),(IF(COUNTIFS(F:F,"&lt;="&amp;F7)&lt;=VALUE(MID(H7,FIND(", ",H7)+2,IF(MID(H7,FIND(", ",H7)+2,1)="1",2,1))),1,(VALUE(MID(H7,FIND(", ",H7)+2,IF(MID(H7,FIND(", ",H7)+2,1)="1",2,1)))-COUNTIFS(F:F,"&lt;"&amp;F7))/COUNTIFS(F:F,F7)))*(50*E7*(1+VALUE(MID(H7,FIND(": ",H7)+2,FIND("/",H7)-FIND(":",H7)-2))-1)/VALUE(RIGHT(H7,1))+50*E7)-(100*E7),-E7*100)))</f>
        <v/>
      </c>
      <c r="H7" t="str">
        <f ca="1">IF(E7="","",OFFSET([1]PGA!$AL$1,MATCH(A7,[1]PGA!$E$1:$E$500,0)-1,0))</f>
        <v/>
      </c>
    </row>
    <row r="8" spans="1:8" x14ac:dyDescent="0.25">
      <c r="A8" t="s">
        <v>254</v>
      </c>
      <c r="B8" s="15" t="s">
        <v>585</v>
      </c>
      <c r="C8" s="16">
        <v>200</v>
      </c>
      <c r="D8" s="16">
        <v>251</v>
      </c>
      <c r="E8" s="17" t="s">
        <v>389</v>
      </c>
      <c r="F8">
        <f ca="1">IFERROR(IF(A8="","",OFFSET(Results!$AJ$1,MATCH(A8,Results!$A:$A,0)-1,0)),"")</f>
        <v>25</v>
      </c>
      <c r="G8" s="6">
        <f ca="1">IF(OR(E8="",F8=""),"",IF(F8=1,(IF(COUNTIFS(F:F,"&lt;="&amp;F8)&lt;=1,1,(1-COUNTIFS(F:F,"&lt;"&amp;F8))/COUNTIFS(F:F,F8)))*50*E8*(1+VALUE(MID(H8,FIND(": ",H8)+2,FIND("/",H8)-FIND(":",H8)-2))-1)+50*E8*(1+VALUE(MID(H8,FIND(": ",H8)+2,FIND("/",H8)-FIND(":",H8)-2))-1)/VALUE(RIGHT(H8,1)),IF(F8&lt;=VALUE(MID(H8,FIND(", ",H8)+2,IF(MID(H8,FIND(", ",H8)+2,1)="1",2,1))),(IF(COUNTIFS(F:F,"&lt;="&amp;F8)&lt;=VALUE(MID(H8,FIND(", ",H8)+2,IF(MID(H8,FIND(", ",H8)+2,1)="1",2,1))),1,(VALUE(MID(H8,FIND(", ",H8)+2,IF(MID(H8,FIND(", ",H8)+2,1)="1",2,1)))-COUNTIFS(F:F,"&lt;"&amp;F8))/COUNTIFS(F:F,F8)))*(50*E8*(1+VALUE(MID(H8,FIND(": ",H8)+2,FIND("/",H8)-FIND(":",H8)-2))-1)/VALUE(RIGHT(H8,1))+50*E8)-(100*E8),-E8*100)))</f>
        <v>-0.1</v>
      </c>
      <c r="H8" t="str">
        <f ca="1">IF(E8="","",OFFSET([1]PGA!$AL$1,MATCH(A8,[1]PGA!$E$1:$E$500,0)-1,0))</f>
        <v>Skybet: 250/1, 8pl, 1/5</v>
      </c>
    </row>
    <row r="9" spans="1:8" x14ac:dyDescent="0.25">
      <c r="A9" t="s">
        <v>256</v>
      </c>
      <c r="B9" s="15" t="s">
        <v>385</v>
      </c>
      <c r="C9" s="16">
        <v>143</v>
      </c>
      <c r="D9" s="16">
        <v>81</v>
      </c>
      <c r="E9" s="17" t="s">
        <v>226</v>
      </c>
      <c r="F9">
        <f ca="1">IFERROR(IF(A9="","",OFFSET(Results!$AJ$1,MATCH(A9,Results!$A:$A,0)-1,0)),"")</f>
        <v>95</v>
      </c>
      <c r="G9" s="6" t="str">
        <f ca="1">IF(OR(E9="",F9=""),"",IF(F9=1,(IF(COUNTIFS(F:F,"&lt;="&amp;F9)&lt;=1,1,(1-COUNTIFS(F:F,"&lt;"&amp;F9))/COUNTIFS(F:F,F9)))*50*E9*(1+VALUE(MID(H9,FIND(": ",H9)+2,FIND("/",H9)-FIND(":",H9)-2))-1)+50*E9*(1+VALUE(MID(H9,FIND(": ",H9)+2,FIND("/",H9)-FIND(":",H9)-2))-1)/VALUE(RIGHT(H9,1)),IF(F9&lt;=VALUE(MID(H9,FIND(", ",H9)+2,IF(MID(H9,FIND(", ",H9)+2,1)="1",2,1))),(IF(COUNTIFS(F:F,"&lt;="&amp;F9)&lt;=VALUE(MID(H9,FIND(", ",H9)+2,IF(MID(H9,FIND(", ",H9)+2,1)="1",2,1))),1,(VALUE(MID(H9,FIND(", ",H9)+2,IF(MID(H9,FIND(", ",H9)+2,1)="1",2,1)))-COUNTIFS(F:F,"&lt;"&amp;F9))/COUNTIFS(F:F,F9)))*(50*E9*(1+VALUE(MID(H9,FIND(": ",H9)+2,FIND("/",H9)-FIND(":",H9)-2))-1)/VALUE(RIGHT(H9,1))+50*E9)-(100*E9),-E9*100)))</f>
        <v/>
      </c>
      <c r="H9" t="str">
        <f ca="1">IF(E9="","",OFFSET([1]PGA!$AL$1,MATCH(A9,[1]PGA!$E$1:$E$500,0)-1,0))</f>
        <v/>
      </c>
    </row>
    <row r="10" spans="1:8" x14ac:dyDescent="0.25">
      <c r="A10" t="s">
        <v>258</v>
      </c>
      <c r="B10" s="15" t="s">
        <v>584</v>
      </c>
      <c r="C10" s="16">
        <v>145</v>
      </c>
      <c r="D10" s="16">
        <v>81</v>
      </c>
      <c r="E10" s="17" t="s">
        <v>226</v>
      </c>
      <c r="F10">
        <f ca="1">IFERROR(IF(A10="","",OFFSET(Results!$AJ$1,MATCH(A10,Results!$A:$A,0)-1,0)),"")</f>
        <v>32</v>
      </c>
      <c r="G10" s="6" t="str">
        <f ca="1">IF(OR(E10="",F10=""),"",IF(F10=1,(IF(COUNTIFS(F:F,"&lt;="&amp;F10)&lt;=1,1,(1-COUNTIFS(F:F,"&lt;"&amp;F10))/COUNTIFS(F:F,F10)))*50*E10*(1+VALUE(MID(H10,FIND(": ",H10)+2,FIND("/",H10)-FIND(":",H10)-2))-1)+50*E10*(1+VALUE(MID(H10,FIND(": ",H10)+2,FIND("/",H10)-FIND(":",H10)-2))-1)/VALUE(RIGHT(H10,1)),IF(F10&lt;=VALUE(MID(H10,FIND(", ",H10)+2,IF(MID(H10,FIND(", ",H10)+2,1)="1",2,1))),(IF(COUNTIFS(F:F,"&lt;="&amp;F10)&lt;=VALUE(MID(H10,FIND(", ",H10)+2,IF(MID(H10,FIND(", ",H10)+2,1)="1",2,1))),1,(VALUE(MID(H10,FIND(", ",H10)+2,IF(MID(H10,FIND(", ",H10)+2,1)="1",2,1)))-COUNTIFS(F:F,"&lt;"&amp;F10))/COUNTIFS(F:F,F10)))*(50*E10*(1+VALUE(MID(H10,FIND(": ",H10)+2,FIND("/",H10)-FIND(":",H10)-2))-1)/VALUE(RIGHT(H10,1))+50*E10)-(100*E10),-E10*100)))</f>
        <v/>
      </c>
      <c r="H10" t="str">
        <f ca="1">IF(E10="","",OFFSET([1]PGA!$AL$1,MATCH(A10,[1]PGA!$E$1:$E$500,0)-1,0))</f>
        <v/>
      </c>
    </row>
    <row r="11" spans="1:8" x14ac:dyDescent="0.25">
      <c r="A11" t="s">
        <v>260</v>
      </c>
      <c r="B11" s="15" t="s">
        <v>255</v>
      </c>
      <c r="C11" s="16">
        <v>185</v>
      </c>
      <c r="D11" s="16">
        <v>126</v>
      </c>
      <c r="E11" s="17" t="s">
        <v>226</v>
      </c>
      <c r="F11">
        <f ca="1">IFERROR(IF(A11="","",OFFSET(Results!$AJ$1,MATCH(A11,Results!$A:$A,0)-1,0)),"")</f>
        <v>36</v>
      </c>
      <c r="G11" s="6" t="str">
        <f ca="1">IF(OR(E11="",F11=""),"",IF(F11=1,(IF(COUNTIFS(F:F,"&lt;="&amp;F11)&lt;=1,1,(1-COUNTIFS(F:F,"&lt;"&amp;F11))/COUNTIFS(F:F,F11)))*50*E11*(1+VALUE(MID(H11,FIND(": ",H11)+2,FIND("/",H11)-FIND(":",H11)-2))-1)+50*E11*(1+VALUE(MID(H11,FIND(": ",H11)+2,FIND("/",H11)-FIND(":",H11)-2))-1)/VALUE(RIGHT(H11,1)),IF(F11&lt;=VALUE(MID(H11,FIND(", ",H11)+2,IF(MID(H11,FIND(", ",H11)+2,1)="1",2,1))),(IF(COUNTIFS(F:F,"&lt;="&amp;F11)&lt;=VALUE(MID(H11,FIND(", ",H11)+2,IF(MID(H11,FIND(", ",H11)+2,1)="1",2,1))),1,(VALUE(MID(H11,FIND(", ",H11)+2,IF(MID(H11,FIND(", ",H11)+2,1)="1",2,1)))-COUNTIFS(F:F,"&lt;"&amp;F11))/COUNTIFS(F:F,F11)))*(50*E11*(1+VALUE(MID(H11,FIND(": ",H11)+2,FIND("/",H11)-FIND(":",H11)-2))-1)/VALUE(RIGHT(H11,1))+50*E11)-(100*E11),-E11*100)))</f>
        <v/>
      </c>
      <c r="H11" t="str">
        <f ca="1">IF(E11="","",OFFSET([1]PGA!$AL$1,MATCH(A11,[1]PGA!$E$1:$E$500,0)-1,0))</f>
        <v/>
      </c>
    </row>
    <row r="12" spans="1:8" x14ac:dyDescent="0.25">
      <c r="A12" t="s">
        <v>262</v>
      </c>
      <c r="B12" s="15" t="s">
        <v>263</v>
      </c>
      <c r="C12" s="16">
        <v>909</v>
      </c>
      <c r="D12" s="16">
        <v>501</v>
      </c>
      <c r="E12" s="17" t="s">
        <v>226</v>
      </c>
      <c r="F12">
        <f ca="1">IFERROR(IF(A12="","",OFFSET(Results!$AJ$1,MATCH(A12,Results!$A:$A,0)-1,0)),"")</f>
        <v>78</v>
      </c>
      <c r="G12" s="6" t="str">
        <f ca="1">IF(OR(E12="",F12=""),"",IF(F12=1,(IF(COUNTIFS(F:F,"&lt;="&amp;F12)&lt;=1,1,(1-COUNTIFS(F:F,"&lt;"&amp;F12))/COUNTIFS(F:F,F12)))*50*E12*(1+VALUE(MID(H12,FIND(": ",H12)+2,FIND("/",H12)-FIND(":",H12)-2))-1)+50*E12*(1+VALUE(MID(H12,FIND(": ",H12)+2,FIND("/",H12)-FIND(":",H12)-2))-1)/VALUE(RIGHT(H12,1)),IF(F12&lt;=VALUE(MID(H12,FIND(", ",H12)+2,IF(MID(H12,FIND(", ",H12)+2,1)="1",2,1))),(IF(COUNTIFS(F:F,"&lt;="&amp;F12)&lt;=VALUE(MID(H12,FIND(", ",H12)+2,IF(MID(H12,FIND(", ",H12)+2,1)="1",2,1))),1,(VALUE(MID(H12,FIND(", ",H12)+2,IF(MID(H12,FIND(", ",H12)+2,1)="1",2,1)))-COUNTIFS(F:F,"&lt;"&amp;F12))/COUNTIFS(F:F,F12)))*(50*E12*(1+VALUE(MID(H12,FIND(": ",H12)+2,FIND("/",H12)-FIND(":",H12)-2))-1)/VALUE(RIGHT(H12,1))+50*E12)-(100*E12),-E12*100)))</f>
        <v/>
      </c>
      <c r="H12" t="str">
        <f ca="1">IF(E12="","",OFFSET([1]PGA!$AL$1,MATCH(A12,[1]PGA!$E$1:$E$500,0)-1,0))</f>
        <v/>
      </c>
    </row>
    <row r="13" spans="1:8" x14ac:dyDescent="0.25">
      <c r="A13" t="s">
        <v>264</v>
      </c>
      <c r="B13" s="15" t="s">
        <v>393</v>
      </c>
      <c r="C13" s="16">
        <v>833</v>
      </c>
      <c r="D13" s="16">
        <v>601</v>
      </c>
      <c r="E13" s="17" t="s">
        <v>226</v>
      </c>
      <c r="F13">
        <f ca="1">IFERROR(IF(A13="","",OFFSET(Results!$AJ$1,MATCH(A13,Results!$A:$A,0)-1,0)),"")</f>
        <v>78</v>
      </c>
      <c r="G13" s="6" t="str">
        <f ca="1">IF(OR(E13="",F13=""),"",IF(F13=1,(IF(COUNTIFS(F:F,"&lt;="&amp;F13)&lt;=1,1,(1-COUNTIFS(F:F,"&lt;"&amp;F13))/COUNTIFS(F:F,F13)))*50*E13*(1+VALUE(MID(H13,FIND(": ",H13)+2,FIND("/",H13)-FIND(":",H13)-2))-1)+50*E13*(1+VALUE(MID(H13,FIND(": ",H13)+2,FIND("/",H13)-FIND(":",H13)-2))-1)/VALUE(RIGHT(H13,1)),IF(F13&lt;=VALUE(MID(H13,FIND(", ",H13)+2,IF(MID(H13,FIND(", ",H13)+2,1)="1",2,1))),(IF(COUNTIFS(F:F,"&lt;="&amp;F13)&lt;=VALUE(MID(H13,FIND(", ",H13)+2,IF(MID(H13,FIND(", ",H13)+2,1)="1",2,1))),1,(VALUE(MID(H13,FIND(", ",H13)+2,IF(MID(H13,FIND(", ",H13)+2,1)="1",2,1)))-COUNTIFS(F:F,"&lt;"&amp;F13))/COUNTIFS(F:F,F13)))*(50*E13*(1+VALUE(MID(H13,FIND(": ",H13)+2,FIND("/",H13)-FIND(":",H13)-2))-1)/VALUE(RIGHT(H13,1))+50*E13)-(100*E13),-E13*100)))</f>
        <v/>
      </c>
      <c r="H13" t="str">
        <f ca="1">IF(E13="","",OFFSET([1]PGA!$AL$1,MATCH(A13,[1]PGA!$E$1:$E$500,0)-1,0))</f>
        <v/>
      </c>
    </row>
    <row r="14" spans="1:8" x14ac:dyDescent="0.25">
      <c r="A14" t="s">
        <v>265</v>
      </c>
      <c r="B14" s="15" t="s">
        <v>362</v>
      </c>
      <c r="C14" s="16">
        <v>667</v>
      </c>
      <c r="D14" s="16">
        <v>501</v>
      </c>
      <c r="E14" s="17" t="s">
        <v>226</v>
      </c>
      <c r="F14">
        <f ca="1">IFERROR(IF(A14="","",OFFSET(Results!$AJ$1,MATCH(A14,Results!$A:$A,0)-1,0)),"")</f>
        <v>16</v>
      </c>
      <c r="G14" s="6" t="str">
        <f ca="1">IF(OR(E14="",F14=""),"",IF(F14=1,(IF(COUNTIFS(F:F,"&lt;="&amp;F14)&lt;=1,1,(1-COUNTIFS(F:F,"&lt;"&amp;F14))/COUNTIFS(F:F,F14)))*50*E14*(1+VALUE(MID(H14,FIND(": ",H14)+2,FIND("/",H14)-FIND(":",H14)-2))-1)+50*E14*(1+VALUE(MID(H14,FIND(": ",H14)+2,FIND("/",H14)-FIND(":",H14)-2))-1)/VALUE(RIGHT(H14,1)),IF(F14&lt;=VALUE(MID(H14,FIND(", ",H14)+2,IF(MID(H14,FIND(", ",H14)+2,1)="1",2,1))),(IF(COUNTIFS(F:F,"&lt;="&amp;F14)&lt;=VALUE(MID(H14,FIND(", ",H14)+2,IF(MID(H14,FIND(", ",H14)+2,1)="1",2,1))),1,(VALUE(MID(H14,FIND(", ",H14)+2,IF(MID(H14,FIND(", ",H14)+2,1)="1",2,1)))-COUNTIFS(F:F,"&lt;"&amp;F14))/COUNTIFS(F:F,F14)))*(50*E14*(1+VALUE(MID(H14,FIND(": ",H14)+2,FIND("/",H14)-FIND(":",H14)-2))-1)/VALUE(RIGHT(H14,1))+50*E14)-(100*E14),-E14*100)))</f>
        <v/>
      </c>
      <c r="H14" t="str">
        <f ca="1">IF(E14="","",OFFSET([1]PGA!$AL$1,MATCH(A14,[1]PGA!$E$1:$E$500,0)-1,0))</f>
        <v/>
      </c>
    </row>
    <row r="15" spans="1:8" x14ac:dyDescent="0.25">
      <c r="A15" t="s">
        <v>267</v>
      </c>
      <c r="B15" s="15" t="s">
        <v>451</v>
      </c>
      <c r="C15" s="16">
        <v>83</v>
      </c>
      <c r="D15" s="16">
        <v>61</v>
      </c>
      <c r="E15" s="17" t="s">
        <v>226</v>
      </c>
      <c r="F15">
        <f ca="1">IFERROR(IF(A15="","",OFFSET(Results!$AJ$1,MATCH(A15,Results!$A:$A,0)-1,0)),"")</f>
        <v>95</v>
      </c>
      <c r="G15" s="6" t="str">
        <f ca="1">IF(OR(E15="",F15=""),"",IF(F15=1,(IF(COUNTIFS(F:F,"&lt;="&amp;F15)&lt;=1,1,(1-COUNTIFS(F:F,"&lt;"&amp;F15))/COUNTIFS(F:F,F15)))*50*E15*(1+VALUE(MID(H15,FIND(": ",H15)+2,FIND("/",H15)-FIND(":",H15)-2))-1)+50*E15*(1+VALUE(MID(H15,FIND(": ",H15)+2,FIND("/",H15)-FIND(":",H15)-2))-1)/VALUE(RIGHT(H15,1)),IF(F15&lt;=VALUE(MID(H15,FIND(", ",H15)+2,IF(MID(H15,FIND(", ",H15)+2,1)="1",2,1))),(IF(COUNTIFS(F:F,"&lt;="&amp;F15)&lt;=VALUE(MID(H15,FIND(", ",H15)+2,IF(MID(H15,FIND(", ",H15)+2,1)="1",2,1))),1,(VALUE(MID(H15,FIND(", ",H15)+2,IF(MID(H15,FIND(", ",H15)+2,1)="1",2,1)))-COUNTIFS(F:F,"&lt;"&amp;F15))/COUNTIFS(F:F,F15)))*(50*E15*(1+VALUE(MID(H15,FIND(": ",H15)+2,FIND("/",H15)-FIND(":",H15)-2))-1)/VALUE(RIGHT(H15,1))+50*E15)-(100*E15),-E15*100)))</f>
        <v/>
      </c>
      <c r="H15" t="str">
        <f ca="1">IF(E15="","",OFFSET([1]PGA!$AL$1,MATCH(A15,[1]PGA!$E$1:$E$500,0)-1,0))</f>
        <v/>
      </c>
    </row>
    <row r="16" spans="1:8" x14ac:dyDescent="0.25">
      <c r="A16" t="s">
        <v>269</v>
      </c>
      <c r="B16" s="15" t="s">
        <v>586</v>
      </c>
      <c r="C16" s="16">
        <v>1429</v>
      </c>
      <c r="D16" s="16">
        <v>751</v>
      </c>
      <c r="E16" s="17" t="s">
        <v>226</v>
      </c>
      <c r="F16">
        <f ca="1">IFERROR(IF(A16="","",OFFSET(Results!$AJ$1,MATCH(A16,Results!$A:$A,0)-1,0)),"")</f>
        <v>66</v>
      </c>
      <c r="G16" s="6" t="str">
        <f ca="1">IF(OR(E16="",F16=""),"",IF(F16=1,(IF(COUNTIFS(F:F,"&lt;="&amp;F16)&lt;=1,1,(1-COUNTIFS(F:F,"&lt;"&amp;F16))/COUNTIFS(F:F,F16)))*50*E16*(1+VALUE(MID(H16,FIND(": ",H16)+2,FIND("/",H16)-FIND(":",H16)-2))-1)+50*E16*(1+VALUE(MID(H16,FIND(": ",H16)+2,FIND("/",H16)-FIND(":",H16)-2))-1)/VALUE(RIGHT(H16,1)),IF(F16&lt;=VALUE(MID(H16,FIND(", ",H16)+2,IF(MID(H16,FIND(", ",H16)+2,1)="1",2,1))),(IF(COUNTIFS(F:F,"&lt;="&amp;F16)&lt;=VALUE(MID(H16,FIND(", ",H16)+2,IF(MID(H16,FIND(", ",H16)+2,1)="1",2,1))),1,(VALUE(MID(H16,FIND(", ",H16)+2,IF(MID(H16,FIND(", ",H16)+2,1)="1",2,1)))-COUNTIFS(F:F,"&lt;"&amp;F16))/COUNTIFS(F:F,F16)))*(50*E16*(1+VALUE(MID(H16,FIND(": ",H16)+2,FIND("/",H16)-FIND(":",H16)-2))-1)/VALUE(RIGHT(H16,1))+50*E16)-(100*E16),-E16*100)))</f>
        <v/>
      </c>
      <c r="H16" t="str">
        <f ca="1">IF(E16="","",OFFSET([1]PGA!$AL$1,MATCH(A16,[1]PGA!$E$1:$E$500,0)-1,0))</f>
        <v/>
      </c>
    </row>
    <row r="17" spans="1:8" x14ac:dyDescent="0.25">
      <c r="A17" t="s">
        <v>271</v>
      </c>
      <c r="B17" s="15" t="s">
        <v>427</v>
      </c>
      <c r="C17" s="16">
        <v>1667</v>
      </c>
      <c r="D17" s="16">
        <v>1001</v>
      </c>
      <c r="E17" s="17" t="s">
        <v>226</v>
      </c>
      <c r="F17">
        <f ca="1">IFERROR(IF(A17="","",OFFSET(Results!$AJ$1,MATCH(A17,Results!$A:$A,0)-1,0)),"")</f>
        <v>130</v>
      </c>
      <c r="G17" s="6" t="str">
        <f ca="1">IF(OR(E17="",F17=""),"",IF(F17=1,(IF(COUNTIFS(F:F,"&lt;="&amp;F17)&lt;=1,1,(1-COUNTIFS(F:F,"&lt;"&amp;F17))/COUNTIFS(F:F,F17)))*50*E17*(1+VALUE(MID(H17,FIND(": ",H17)+2,FIND("/",H17)-FIND(":",H17)-2))-1)+50*E17*(1+VALUE(MID(H17,FIND(": ",H17)+2,FIND("/",H17)-FIND(":",H17)-2))-1)/VALUE(RIGHT(H17,1)),IF(F17&lt;=VALUE(MID(H17,FIND(", ",H17)+2,IF(MID(H17,FIND(", ",H17)+2,1)="1",2,1))),(IF(COUNTIFS(F:F,"&lt;="&amp;F17)&lt;=VALUE(MID(H17,FIND(", ",H17)+2,IF(MID(H17,FIND(", ",H17)+2,1)="1",2,1))),1,(VALUE(MID(H17,FIND(", ",H17)+2,IF(MID(H17,FIND(", ",H17)+2,1)="1",2,1)))-COUNTIFS(F:F,"&lt;"&amp;F17))/COUNTIFS(F:F,F17)))*(50*E17*(1+VALUE(MID(H17,FIND(": ",H17)+2,FIND("/",H17)-FIND(":",H17)-2))-1)/VALUE(RIGHT(H17,1))+50*E17)-(100*E17),-E17*100)))</f>
        <v/>
      </c>
      <c r="H17" t="str">
        <f ca="1">IF(E17="","",OFFSET([1]PGA!$AL$1,MATCH(A17,[1]PGA!$E$1:$E$500,0)-1,0))</f>
        <v/>
      </c>
    </row>
    <row r="18" spans="1:8" x14ac:dyDescent="0.25">
      <c r="A18" t="s">
        <v>273</v>
      </c>
      <c r="B18" s="15" t="s">
        <v>430</v>
      </c>
      <c r="C18" s="16">
        <v>132</v>
      </c>
      <c r="D18" s="16">
        <v>151</v>
      </c>
      <c r="E18" s="17" t="s">
        <v>389</v>
      </c>
      <c r="F18">
        <f ca="1">IFERROR(IF(A18="","",OFFSET(Results!$AJ$1,MATCH(A18,Results!$A:$A,0)-1,0)),"")</f>
        <v>25</v>
      </c>
      <c r="G18" s="6">
        <f ca="1">IF(OR(E18="",F18=""),"",IF(F18=1,(IF(COUNTIFS(F:F,"&lt;="&amp;F18)&lt;=1,1,(1-COUNTIFS(F:F,"&lt;"&amp;F18))/COUNTIFS(F:F,F18)))*50*E18*(1+VALUE(MID(H18,FIND(": ",H18)+2,FIND("/",H18)-FIND(":",H18)-2))-1)+50*E18*(1+VALUE(MID(H18,FIND(": ",H18)+2,FIND("/",H18)-FIND(":",H18)-2))-1)/VALUE(RIGHT(H18,1)),IF(F18&lt;=VALUE(MID(H18,FIND(", ",H18)+2,IF(MID(H18,FIND(", ",H18)+2,1)="1",2,1))),(IF(COUNTIFS(F:F,"&lt;="&amp;F18)&lt;=VALUE(MID(H18,FIND(", ",H18)+2,IF(MID(H18,FIND(", ",H18)+2,1)="1",2,1))),1,(VALUE(MID(H18,FIND(", ",H18)+2,IF(MID(H18,FIND(", ",H18)+2,1)="1",2,1)))-COUNTIFS(F:F,"&lt;"&amp;F18))/COUNTIFS(F:F,F18)))*(50*E18*(1+VALUE(MID(H18,FIND(": ",H18)+2,FIND("/",H18)-FIND(":",H18)-2))-1)/VALUE(RIGHT(H18,1))+50*E18)-(100*E18),-E18*100)))</f>
        <v>-0.1</v>
      </c>
      <c r="H18" t="str">
        <f ca="1">IF(E18="","",OFFSET([1]PGA!$AL$1,MATCH(A18,[1]PGA!$E$1:$E$500,0)-1,0))</f>
        <v>Betfair: 150/1, 8pl, 1/5</v>
      </c>
    </row>
    <row r="19" spans="1:8" x14ac:dyDescent="0.25">
      <c r="A19" t="s">
        <v>275</v>
      </c>
      <c r="B19" s="15" t="s">
        <v>374</v>
      </c>
      <c r="C19" s="16">
        <v>1111</v>
      </c>
      <c r="D19" s="16">
        <v>601</v>
      </c>
      <c r="E19" s="17" t="s">
        <v>226</v>
      </c>
      <c r="F19">
        <f ca="1">IFERROR(IF(A19="","",OFFSET(Results!$AJ$1,MATCH(A19,Results!$A:$A,0)-1,0)),"")</f>
        <v>67</v>
      </c>
      <c r="G19" s="6" t="str">
        <f ca="1">IF(OR(E19="",F19=""),"",IF(F19=1,(IF(COUNTIFS(F:F,"&lt;="&amp;F19)&lt;=1,1,(1-COUNTIFS(F:F,"&lt;"&amp;F19))/COUNTIFS(F:F,F19)))*50*E19*(1+VALUE(MID(H19,FIND(": ",H19)+2,FIND("/",H19)-FIND(":",H19)-2))-1)+50*E19*(1+VALUE(MID(H19,FIND(": ",H19)+2,FIND("/",H19)-FIND(":",H19)-2))-1)/VALUE(RIGHT(H19,1)),IF(F19&lt;=VALUE(MID(H19,FIND(", ",H19)+2,IF(MID(H19,FIND(", ",H19)+2,1)="1",2,1))),(IF(COUNTIFS(F:F,"&lt;="&amp;F19)&lt;=VALUE(MID(H19,FIND(", ",H19)+2,IF(MID(H19,FIND(", ",H19)+2,1)="1",2,1))),1,(VALUE(MID(H19,FIND(", ",H19)+2,IF(MID(H19,FIND(", ",H19)+2,1)="1",2,1)))-COUNTIFS(F:F,"&lt;"&amp;F19))/COUNTIFS(F:F,F19)))*(50*E19*(1+VALUE(MID(H19,FIND(": ",H19)+2,FIND("/",H19)-FIND(":",H19)-2))-1)/VALUE(RIGHT(H19,1))+50*E19)-(100*E19),-E19*100)))</f>
        <v/>
      </c>
      <c r="H19" t="str">
        <f ca="1">IF(E19="","",OFFSET([1]PGA!$AL$1,MATCH(A19,[1]PGA!$E$1:$E$500,0)-1,0))</f>
        <v/>
      </c>
    </row>
    <row r="20" spans="1:8" x14ac:dyDescent="0.25">
      <c r="A20" t="s">
        <v>277</v>
      </c>
      <c r="B20" s="15" t="s">
        <v>278</v>
      </c>
      <c r="C20" s="16">
        <v>435</v>
      </c>
      <c r="D20" s="16">
        <v>226</v>
      </c>
      <c r="E20" s="17" t="s">
        <v>226</v>
      </c>
      <c r="F20">
        <f ca="1">IFERROR(IF(A20="","",OFFSET(Results!$AJ$1,MATCH(A20,Results!$A:$A,0)-1,0)),"")</f>
        <v>21</v>
      </c>
      <c r="G20" s="6" t="str">
        <f ca="1">IF(OR(E20="",F20=""),"",IF(F20=1,(IF(COUNTIFS(F:F,"&lt;="&amp;F20)&lt;=1,1,(1-COUNTIFS(F:F,"&lt;"&amp;F20))/COUNTIFS(F:F,F20)))*50*E20*(1+VALUE(MID(H20,FIND(": ",H20)+2,FIND("/",H20)-FIND(":",H20)-2))-1)+50*E20*(1+VALUE(MID(H20,FIND(": ",H20)+2,FIND("/",H20)-FIND(":",H20)-2))-1)/VALUE(RIGHT(H20,1)),IF(F20&lt;=VALUE(MID(H20,FIND(", ",H20)+2,IF(MID(H20,FIND(", ",H20)+2,1)="1",2,1))),(IF(COUNTIFS(F:F,"&lt;="&amp;F20)&lt;=VALUE(MID(H20,FIND(", ",H20)+2,IF(MID(H20,FIND(", ",H20)+2,1)="1",2,1))),1,(VALUE(MID(H20,FIND(", ",H20)+2,IF(MID(H20,FIND(", ",H20)+2,1)="1",2,1)))-COUNTIFS(F:F,"&lt;"&amp;F20))/COUNTIFS(F:F,F20)))*(50*E20*(1+VALUE(MID(H20,FIND(": ",H20)+2,FIND("/",H20)-FIND(":",H20)-2))-1)/VALUE(RIGHT(H20,1))+50*E20)-(100*E20),-E20*100)))</f>
        <v/>
      </c>
      <c r="H20" t="str">
        <f ca="1">IF(E20="","",OFFSET([1]PGA!$AL$1,MATCH(A20,[1]PGA!$E$1:$E$500,0)-1,0))</f>
        <v/>
      </c>
    </row>
    <row r="21" spans="1:8" x14ac:dyDescent="0.25">
      <c r="A21" t="s">
        <v>279</v>
      </c>
      <c r="B21" s="15" t="s">
        <v>587</v>
      </c>
      <c r="C21" s="16">
        <v>90</v>
      </c>
      <c r="D21" s="16">
        <v>46</v>
      </c>
      <c r="E21" s="17" t="s">
        <v>226</v>
      </c>
      <c r="F21">
        <f ca="1">IFERROR(IF(A21="","",OFFSET(Results!$AJ$1,MATCH(A21,Results!$A:$A,0)-1,0)),"")</f>
        <v>73</v>
      </c>
      <c r="G21" s="6" t="str">
        <f ca="1">IF(OR(E21="",F21=""),"",IF(F21=1,(IF(COUNTIFS(F:F,"&lt;="&amp;F21)&lt;=1,1,(1-COUNTIFS(F:F,"&lt;"&amp;F21))/COUNTIFS(F:F,F21)))*50*E21*(1+VALUE(MID(H21,FIND(": ",H21)+2,FIND("/",H21)-FIND(":",H21)-2))-1)+50*E21*(1+VALUE(MID(H21,FIND(": ",H21)+2,FIND("/",H21)-FIND(":",H21)-2))-1)/VALUE(RIGHT(H21,1)),IF(F21&lt;=VALUE(MID(H21,FIND(", ",H21)+2,IF(MID(H21,FIND(", ",H21)+2,1)="1",2,1))),(IF(COUNTIFS(F:F,"&lt;="&amp;F21)&lt;=VALUE(MID(H21,FIND(", ",H21)+2,IF(MID(H21,FIND(", ",H21)+2,1)="1",2,1))),1,(VALUE(MID(H21,FIND(", ",H21)+2,IF(MID(H21,FIND(", ",H21)+2,1)="1",2,1)))-COUNTIFS(F:F,"&lt;"&amp;F21))/COUNTIFS(F:F,F21)))*(50*E21*(1+VALUE(MID(H21,FIND(": ",H21)+2,FIND("/",H21)-FIND(":",H21)-2))-1)/VALUE(RIGHT(H21,1))+50*E21)-(100*E21),-E21*100)))</f>
        <v/>
      </c>
      <c r="H21" t="str">
        <f ca="1">IF(E21="","",OFFSET([1]PGA!$AL$1,MATCH(A21,[1]PGA!$E$1:$E$500,0)-1,0))</f>
        <v/>
      </c>
    </row>
    <row r="22" spans="1:8" x14ac:dyDescent="0.25">
      <c r="A22" t="s">
        <v>281</v>
      </c>
      <c r="B22" s="15" t="s">
        <v>251</v>
      </c>
      <c r="C22" s="16">
        <v>385</v>
      </c>
      <c r="D22" s="16">
        <v>201</v>
      </c>
      <c r="E22" s="17" t="s">
        <v>226</v>
      </c>
      <c r="F22">
        <f ca="1">IFERROR(IF(A22="","",OFFSET(Results!$AJ$1,MATCH(A22,Results!$A:$A,0)-1,0)),"")</f>
        <v>57</v>
      </c>
      <c r="G22" s="6" t="str">
        <f ca="1">IF(OR(E22="",F22=""),"",IF(F22=1,(IF(COUNTIFS(F:F,"&lt;="&amp;F22)&lt;=1,1,(1-COUNTIFS(F:F,"&lt;"&amp;F22))/COUNTIFS(F:F,F22)))*50*E22*(1+VALUE(MID(H22,FIND(": ",H22)+2,FIND("/",H22)-FIND(":",H22)-2))-1)+50*E22*(1+VALUE(MID(H22,FIND(": ",H22)+2,FIND("/",H22)-FIND(":",H22)-2))-1)/VALUE(RIGHT(H22,1)),IF(F22&lt;=VALUE(MID(H22,FIND(", ",H22)+2,IF(MID(H22,FIND(", ",H22)+2,1)="1",2,1))),(IF(COUNTIFS(F:F,"&lt;="&amp;F22)&lt;=VALUE(MID(H22,FIND(", ",H22)+2,IF(MID(H22,FIND(", ",H22)+2,1)="1",2,1))),1,(VALUE(MID(H22,FIND(", ",H22)+2,IF(MID(H22,FIND(", ",H22)+2,1)="1",2,1)))-COUNTIFS(F:F,"&lt;"&amp;F22))/COUNTIFS(F:F,F22)))*(50*E22*(1+VALUE(MID(H22,FIND(": ",H22)+2,FIND("/",H22)-FIND(":",H22)-2))-1)/VALUE(RIGHT(H22,1))+50*E22)-(100*E22),-E22*100)))</f>
        <v/>
      </c>
      <c r="H22" t="str">
        <f ca="1">IF(E22="","",OFFSET([1]PGA!$AL$1,MATCH(A22,[1]PGA!$E$1:$E$500,0)-1,0))</f>
        <v/>
      </c>
    </row>
    <row r="23" spans="1:8" x14ac:dyDescent="0.25">
      <c r="A23" t="s">
        <v>282</v>
      </c>
      <c r="B23" s="15" t="s">
        <v>259</v>
      </c>
      <c r="C23" s="16">
        <v>159</v>
      </c>
      <c r="D23" s="16">
        <v>71</v>
      </c>
      <c r="E23" s="17" t="s">
        <v>226</v>
      </c>
      <c r="F23">
        <f ca="1">IFERROR(IF(A23="","",OFFSET(Results!$AJ$1,MATCH(A23,Results!$A:$A,0)-1,0)),"")</f>
        <v>12</v>
      </c>
      <c r="G23" s="6" t="str">
        <f ca="1">IF(OR(E23="",F23=""),"",IF(F23=1,(IF(COUNTIFS(F:F,"&lt;="&amp;F23)&lt;=1,1,(1-COUNTIFS(F:F,"&lt;"&amp;F23))/COUNTIFS(F:F,F23)))*50*E23*(1+VALUE(MID(H23,FIND(": ",H23)+2,FIND("/",H23)-FIND(":",H23)-2))-1)+50*E23*(1+VALUE(MID(H23,FIND(": ",H23)+2,FIND("/",H23)-FIND(":",H23)-2))-1)/VALUE(RIGHT(H23,1)),IF(F23&lt;=VALUE(MID(H23,FIND(", ",H23)+2,IF(MID(H23,FIND(", ",H23)+2,1)="1",2,1))),(IF(COUNTIFS(F:F,"&lt;="&amp;F23)&lt;=VALUE(MID(H23,FIND(", ",H23)+2,IF(MID(H23,FIND(", ",H23)+2,1)="1",2,1))),1,(VALUE(MID(H23,FIND(", ",H23)+2,IF(MID(H23,FIND(", ",H23)+2,1)="1",2,1)))-COUNTIFS(F:F,"&lt;"&amp;F23))/COUNTIFS(F:F,F23)))*(50*E23*(1+VALUE(MID(H23,FIND(": ",H23)+2,FIND("/",H23)-FIND(":",H23)-2))-1)/VALUE(RIGHT(H23,1))+50*E23)-(100*E23),-E23*100)))</f>
        <v/>
      </c>
      <c r="H23" t="str">
        <f ca="1">IF(E23="","",OFFSET([1]PGA!$AL$1,MATCH(A23,[1]PGA!$E$1:$E$500,0)-1,0))</f>
        <v/>
      </c>
    </row>
    <row r="24" spans="1:8" x14ac:dyDescent="0.25">
      <c r="A24" t="s">
        <v>284</v>
      </c>
      <c r="B24" s="15" t="s">
        <v>285</v>
      </c>
      <c r="C24" s="16">
        <v>5000</v>
      </c>
      <c r="D24" s="16">
        <v>2501</v>
      </c>
      <c r="E24" s="17" t="s">
        <v>226</v>
      </c>
      <c r="F24">
        <f ca="1">IFERROR(IF(A24="","",OFFSET(Results!$AJ$1,MATCH(A24,Results!$A:$A,0)-1,0)),"")</f>
        <v>44</v>
      </c>
      <c r="G24" s="6" t="str">
        <f ca="1">IF(OR(E24="",F24=""),"",IF(F24=1,(IF(COUNTIFS(F:F,"&lt;="&amp;F24)&lt;=1,1,(1-COUNTIFS(F:F,"&lt;"&amp;F24))/COUNTIFS(F:F,F24)))*50*E24*(1+VALUE(MID(H24,FIND(": ",H24)+2,FIND("/",H24)-FIND(":",H24)-2))-1)+50*E24*(1+VALUE(MID(H24,FIND(": ",H24)+2,FIND("/",H24)-FIND(":",H24)-2))-1)/VALUE(RIGHT(H24,1)),IF(F24&lt;=VALUE(MID(H24,FIND(", ",H24)+2,IF(MID(H24,FIND(", ",H24)+2,1)="1",2,1))),(IF(COUNTIFS(F:F,"&lt;="&amp;F24)&lt;=VALUE(MID(H24,FIND(", ",H24)+2,IF(MID(H24,FIND(", ",H24)+2,1)="1",2,1))),1,(VALUE(MID(H24,FIND(", ",H24)+2,IF(MID(H24,FIND(", ",H24)+2,1)="1",2,1)))-COUNTIFS(F:F,"&lt;"&amp;F24))/COUNTIFS(F:F,F24)))*(50*E24*(1+VALUE(MID(H24,FIND(": ",H24)+2,FIND("/",H24)-FIND(":",H24)-2))-1)/VALUE(RIGHT(H24,1))+50*E24)-(100*E24),-E24*100)))</f>
        <v/>
      </c>
      <c r="H24" t="str">
        <f ca="1">IF(E24="","",OFFSET([1]PGA!$AL$1,MATCH(A24,[1]PGA!$E$1:$E$500,0)-1,0))</f>
        <v/>
      </c>
    </row>
    <row r="25" spans="1:8" x14ac:dyDescent="0.25">
      <c r="A25" t="s">
        <v>286</v>
      </c>
      <c r="B25" s="15" t="s">
        <v>326</v>
      </c>
      <c r="C25" s="16">
        <v>625</v>
      </c>
      <c r="D25" s="16">
        <v>351</v>
      </c>
      <c r="E25" s="17" t="s">
        <v>226</v>
      </c>
      <c r="F25">
        <f ca="1">IFERROR(IF(A25="","",OFFSET(Results!$AJ$1,MATCH(A25,Results!$A:$A,0)-1,0)),"")</f>
        <v>57</v>
      </c>
      <c r="G25" s="6" t="str">
        <f ca="1">IF(OR(E25="",F25=""),"",IF(F25=1,(IF(COUNTIFS(F:F,"&lt;="&amp;F25)&lt;=1,1,(1-COUNTIFS(F:F,"&lt;"&amp;F25))/COUNTIFS(F:F,F25)))*50*E25*(1+VALUE(MID(H25,FIND(": ",H25)+2,FIND("/",H25)-FIND(":",H25)-2))-1)+50*E25*(1+VALUE(MID(H25,FIND(": ",H25)+2,FIND("/",H25)-FIND(":",H25)-2))-1)/VALUE(RIGHT(H25,1)),IF(F25&lt;=VALUE(MID(H25,FIND(", ",H25)+2,IF(MID(H25,FIND(", ",H25)+2,1)="1",2,1))),(IF(COUNTIFS(F:F,"&lt;="&amp;F25)&lt;=VALUE(MID(H25,FIND(", ",H25)+2,IF(MID(H25,FIND(", ",H25)+2,1)="1",2,1))),1,(VALUE(MID(H25,FIND(", ",H25)+2,IF(MID(H25,FIND(", ",H25)+2,1)="1",2,1)))-COUNTIFS(F:F,"&lt;"&amp;F25))/COUNTIFS(F:F,F25)))*(50*E25*(1+VALUE(MID(H25,FIND(": ",H25)+2,FIND("/",H25)-FIND(":",H25)-2))-1)/VALUE(RIGHT(H25,1))+50*E25)-(100*E25),-E25*100)))</f>
        <v/>
      </c>
      <c r="H25" t="str">
        <f ca="1">IF(E25="","",OFFSET([1]PGA!$AL$1,MATCH(A25,[1]PGA!$E$1:$E$500,0)-1,0))</f>
        <v/>
      </c>
    </row>
    <row r="26" spans="1:8" x14ac:dyDescent="0.25">
      <c r="A26" t="s">
        <v>287</v>
      </c>
      <c r="B26" s="15" t="s">
        <v>326</v>
      </c>
      <c r="C26" s="16">
        <v>625</v>
      </c>
      <c r="D26" s="16">
        <v>501</v>
      </c>
      <c r="E26" s="17" t="s">
        <v>226</v>
      </c>
      <c r="F26">
        <f ca="1">IFERROR(IF(A26="","",OFFSET(Results!$AJ$1,MATCH(A26,Results!$A:$A,0)-1,0)),"")</f>
        <v>122</v>
      </c>
      <c r="G26" s="6" t="str">
        <f ca="1">IF(OR(E26="",F26=""),"",IF(F26=1,(IF(COUNTIFS(F:F,"&lt;="&amp;F26)&lt;=1,1,(1-COUNTIFS(F:F,"&lt;"&amp;F26))/COUNTIFS(F:F,F26)))*50*E26*(1+VALUE(MID(H26,FIND(": ",H26)+2,FIND("/",H26)-FIND(":",H26)-2))-1)+50*E26*(1+VALUE(MID(H26,FIND(": ",H26)+2,FIND("/",H26)-FIND(":",H26)-2))-1)/VALUE(RIGHT(H26,1)),IF(F26&lt;=VALUE(MID(H26,FIND(", ",H26)+2,IF(MID(H26,FIND(", ",H26)+2,1)="1",2,1))),(IF(COUNTIFS(F:F,"&lt;="&amp;F26)&lt;=VALUE(MID(H26,FIND(", ",H26)+2,IF(MID(H26,FIND(", ",H26)+2,1)="1",2,1))),1,(VALUE(MID(H26,FIND(", ",H26)+2,IF(MID(H26,FIND(", ",H26)+2,1)="1",2,1)))-COUNTIFS(F:F,"&lt;"&amp;F26))/COUNTIFS(F:F,F26)))*(50*E26*(1+VALUE(MID(H26,FIND(": ",H26)+2,FIND("/",H26)-FIND(":",H26)-2))-1)/VALUE(RIGHT(H26,1))+50*E26)-(100*E26),-E26*100)))</f>
        <v/>
      </c>
      <c r="H26" t="str">
        <f ca="1">IF(E26="","",OFFSET([1]PGA!$AL$1,MATCH(A26,[1]PGA!$E$1:$E$500,0)-1,0))</f>
        <v/>
      </c>
    </row>
    <row r="27" spans="1:8" x14ac:dyDescent="0.25">
      <c r="A27" t="s">
        <v>289</v>
      </c>
      <c r="B27" s="15" t="s">
        <v>498</v>
      </c>
      <c r="C27" s="16">
        <v>323</v>
      </c>
      <c r="D27" s="16">
        <v>201</v>
      </c>
      <c r="E27" s="17" t="s">
        <v>226</v>
      </c>
      <c r="F27">
        <f ca="1">IFERROR(IF(A27="","",OFFSET(Results!$AJ$1,MATCH(A27,Results!$A:$A,0)-1,0)),"")</f>
        <v>115</v>
      </c>
      <c r="G27" s="6" t="str">
        <f ca="1">IF(OR(E27="",F27=""),"",IF(F27=1,(IF(COUNTIFS(F:F,"&lt;="&amp;F27)&lt;=1,1,(1-COUNTIFS(F:F,"&lt;"&amp;F27))/COUNTIFS(F:F,F27)))*50*E27*(1+VALUE(MID(H27,FIND(": ",H27)+2,FIND("/",H27)-FIND(":",H27)-2))-1)+50*E27*(1+VALUE(MID(H27,FIND(": ",H27)+2,FIND("/",H27)-FIND(":",H27)-2))-1)/VALUE(RIGHT(H27,1)),IF(F27&lt;=VALUE(MID(H27,FIND(", ",H27)+2,IF(MID(H27,FIND(", ",H27)+2,1)="1",2,1))),(IF(COUNTIFS(F:F,"&lt;="&amp;F27)&lt;=VALUE(MID(H27,FIND(", ",H27)+2,IF(MID(H27,FIND(", ",H27)+2,1)="1",2,1))),1,(VALUE(MID(H27,FIND(", ",H27)+2,IF(MID(H27,FIND(", ",H27)+2,1)="1",2,1)))-COUNTIFS(F:F,"&lt;"&amp;F27))/COUNTIFS(F:F,F27)))*(50*E27*(1+VALUE(MID(H27,FIND(": ",H27)+2,FIND("/",H27)-FIND(":",H27)-2))-1)/VALUE(RIGHT(H27,1))+50*E27)-(100*E27),-E27*100)))</f>
        <v/>
      </c>
      <c r="H27" t="str">
        <f ca="1">IF(E27="","",OFFSET([1]PGA!$AL$1,MATCH(A27,[1]PGA!$E$1:$E$500,0)-1,0))</f>
        <v/>
      </c>
    </row>
    <row r="28" spans="1:8" x14ac:dyDescent="0.25">
      <c r="A28" t="s">
        <v>291</v>
      </c>
      <c r="B28" s="15" t="s">
        <v>266</v>
      </c>
      <c r="C28" s="16">
        <v>588</v>
      </c>
      <c r="D28" s="16">
        <v>501</v>
      </c>
      <c r="E28" s="17" t="s">
        <v>226</v>
      </c>
      <c r="F28">
        <f ca="1">IFERROR(IF(A28="","",OFFSET(Results!$AJ$1,MATCH(A28,Results!$A:$A,0)-1,0)),"")</f>
        <v>49</v>
      </c>
      <c r="G28" s="6" t="str">
        <f ca="1">IF(OR(E28="",F28=""),"",IF(F28=1,(IF(COUNTIFS(F:F,"&lt;="&amp;F28)&lt;=1,1,(1-COUNTIFS(F:F,"&lt;"&amp;F28))/COUNTIFS(F:F,F28)))*50*E28*(1+VALUE(MID(H28,FIND(": ",H28)+2,FIND("/",H28)-FIND(":",H28)-2))-1)+50*E28*(1+VALUE(MID(H28,FIND(": ",H28)+2,FIND("/",H28)-FIND(":",H28)-2))-1)/VALUE(RIGHT(H28,1)),IF(F28&lt;=VALUE(MID(H28,FIND(", ",H28)+2,IF(MID(H28,FIND(", ",H28)+2,1)="1",2,1))),(IF(COUNTIFS(F:F,"&lt;="&amp;F28)&lt;=VALUE(MID(H28,FIND(", ",H28)+2,IF(MID(H28,FIND(", ",H28)+2,1)="1",2,1))),1,(VALUE(MID(H28,FIND(", ",H28)+2,IF(MID(H28,FIND(", ",H28)+2,1)="1",2,1)))-COUNTIFS(F:F,"&lt;"&amp;F28))/COUNTIFS(F:F,F28)))*(50*E28*(1+VALUE(MID(H28,FIND(": ",H28)+2,FIND("/",H28)-FIND(":",H28)-2))-1)/VALUE(RIGHT(H28,1))+50*E28)-(100*E28),-E28*100)))</f>
        <v/>
      </c>
      <c r="H28" t="str">
        <f ca="1">IF(E28="","",OFFSET([1]PGA!$AL$1,MATCH(A28,[1]PGA!$E$1:$E$500,0)-1,0))</f>
        <v/>
      </c>
    </row>
    <row r="29" spans="1:8" x14ac:dyDescent="0.25">
      <c r="A29" t="s">
        <v>292</v>
      </c>
      <c r="B29" s="15" t="s">
        <v>283</v>
      </c>
      <c r="C29" s="16">
        <v>172</v>
      </c>
      <c r="D29" s="16">
        <v>101</v>
      </c>
      <c r="E29" s="17" t="s">
        <v>226</v>
      </c>
      <c r="F29">
        <f ca="1">IFERROR(IF(A29="","",OFFSET(Results!$AJ$1,MATCH(A29,Results!$A:$A,0)-1,0)),"")</f>
        <v>115</v>
      </c>
      <c r="G29" s="6" t="str">
        <f ca="1">IF(OR(E29="",F29=""),"",IF(F29=1,(IF(COUNTIFS(F:F,"&lt;="&amp;F29)&lt;=1,1,(1-COUNTIFS(F:F,"&lt;"&amp;F29))/COUNTIFS(F:F,F29)))*50*E29*(1+VALUE(MID(H29,FIND(": ",H29)+2,FIND("/",H29)-FIND(":",H29)-2))-1)+50*E29*(1+VALUE(MID(H29,FIND(": ",H29)+2,FIND("/",H29)-FIND(":",H29)-2))-1)/VALUE(RIGHT(H29,1)),IF(F29&lt;=VALUE(MID(H29,FIND(", ",H29)+2,IF(MID(H29,FIND(", ",H29)+2,1)="1",2,1))),(IF(COUNTIFS(F:F,"&lt;="&amp;F29)&lt;=VALUE(MID(H29,FIND(", ",H29)+2,IF(MID(H29,FIND(", ",H29)+2,1)="1",2,1))),1,(VALUE(MID(H29,FIND(", ",H29)+2,IF(MID(H29,FIND(", ",H29)+2,1)="1",2,1)))-COUNTIFS(F:F,"&lt;"&amp;F29))/COUNTIFS(F:F,F29)))*(50*E29*(1+VALUE(MID(H29,FIND(": ",H29)+2,FIND("/",H29)-FIND(":",H29)-2))-1)/VALUE(RIGHT(H29,1))+50*E29)-(100*E29),-E29*100)))</f>
        <v/>
      </c>
      <c r="H29" t="str">
        <f ca="1">IF(E29="","",OFFSET([1]PGA!$AL$1,MATCH(A29,[1]PGA!$E$1:$E$500,0)-1,0))</f>
        <v/>
      </c>
    </row>
    <row r="30" spans="1:8" x14ac:dyDescent="0.25">
      <c r="A30" t="s">
        <v>294</v>
      </c>
      <c r="B30" s="15" t="s">
        <v>401</v>
      </c>
      <c r="C30" s="16">
        <v>3333</v>
      </c>
      <c r="D30" s="16">
        <v>1001</v>
      </c>
      <c r="E30" s="17" t="s">
        <v>226</v>
      </c>
      <c r="F30">
        <f ca="1">IFERROR(IF(A30="","",OFFSET(Results!$AJ$1,MATCH(A30,Results!$A:$A,0)-1,0)),"")</f>
        <v>103</v>
      </c>
      <c r="G30" s="6" t="str">
        <f ca="1">IF(OR(E30="",F30=""),"",IF(F30=1,(IF(COUNTIFS(F:F,"&lt;="&amp;F30)&lt;=1,1,(1-COUNTIFS(F:F,"&lt;"&amp;F30))/COUNTIFS(F:F,F30)))*50*E30*(1+VALUE(MID(H30,FIND(": ",H30)+2,FIND("/",H30)-FIND(":",H30)-2))-1)+50*E30*(1+VALUE(MID(H30,FIND(": ",H30)+2,FIND("/",H30)-FIND(":",H30)-2))-1)/VALUE(RIGHT(H30,1)),IF(F30&lt;=VALUE(MID(H30,FIND(", ",H30)+2,IF(MID(H30,FIND(", ",H30)+2,1)="1",2,1))),(IF(COUNTIFS(F:F,"&lt;="&amp;F30)&lt;=VALUE(MID(H30,FIND(", ",H30)+2,IF(MID(H30,FIND(", ",H30)+2,1)="1",2,1))),1,(VALUE(MID(H30,FIND(", ",H30)+2,IF(MID(H30,FIND(", ",H30)+2,1)="1",2,1)))-COUNTIFS(F:F,"&lt;"&amp;F30))/COUNTIFS(F:F,F30)))*(50*E30*(1+VALUE(MID(H30,FIND(": ",H30)+2,FIND("/",H30)-FIND(":",H30)-2))-1)/VALUE(RIGHT(H30,1))+50*E30)-(100*E30),-E30*100)))</f>
        <v/>
      </c>
      <c r="H30" t="str">
        <f ca="1">IF(E30="","",OFFSET([1]PGA!$AL$1,MATCH(A30,[1]PGA!$E$1:$E$500,0)-1,0))</f>
        <v/>
      </c>
    </row>
    <row r="31" spans="1:8" x14ac:dyDescent="0.25">
      <c r="A31" t="s">
        <v>295</v>
      </c>
      <c r="B31" s="15" t="s">
        <v>318</v>
      </c>
      <c r="C31" s="16">
        <v>500</v>
      </c>
      <c r="D31" s="16">
        <v>351</v>
      </c>
      <c r="E31" s="17" t="s">
        <v>226</v>
      </c>
      <c r="F31">
        <f ca="1">IFERROR(IF(A31="","",OFFSET(Results!$AJ$1,MATCH(A31,Results!$A:$A,0)-1,0)),"")</f>
        <v>88</v>
      </c>
      <c r="G31" s="6" t="str">
        <f ca="1">IF(OR(E31="",F31=""),"",IF(F31=1,(IF(COUNTIFS(F:F,"&lt;="&amp;F31)&lt;=1,1,(1-COUNTIFS(F:F,"&lt;"&amp;F31))/COUNTIFS(F:F,F31)))*50*E31*(1+VALUE(MID(H31,FIND(": ",H31)+2,FIND("/",H31)-FIND(":",H31)-2))-1)+50*E31*(1+VALUE(MID(H31,FIND(": ",H31)+2,FIND("/",H31)-FIND(":",H31)-2))-1)/VALUE(RIGHT(H31,1)),IF(F31&lt;=VALUE(MID(H31,FIND(", ",H31)+2,IF(MID(H31,FIND(", ",H31)+2,1)="1",2,1))),(IF(COUNTIFS(F:F,"&lt;="&amp;F31)&lt;=VALUE(MID(H31,FIND(", ",H31)+2,IF(MID(H31,FIND(", ",H31)+2,1)="1",2,1))),1,(VALUE(MID(H31,FIND(", ",H31)+2,IF(MID(H31,FIND(", ",H31)+2,1)="1",2,1)))-COUNTIFS(F:F,"&lt;"&amp;F31))/COUNTIFS(F:F,F31)))*(50*E31*(1+VALUE(MID(H31,FIND(": ",H31)+2,FIND("/",H31)-FIND(":",H31)-2))-1)/VALUE(RIGHT(H31,1))+50*E31)-(100*E31),-E31*100)))</f>
        <v/>
      </c>
      <c r="H31" t="str">
        <f ca="1">IF(E31="","",OFFSET([1]PGA!$AL$1,MATCH(A31,[1]PGA!$E$1:$E$500,0)-1,0))</f>
        <v/>
      </c>
    </row>
    <row r="32" spans="1:8" x14ac:dyDescent="0.25">
      <c r="A32" t="s">
        <v>297</v>
      </c>
      <c r="B32" s="15" t="s">
        <v>255</v>
      </c>
      <c r="C32" s="16">
        <v>185</v>
      </c>
      <c r="D32" s="16">
        <v>151</v>
      </c>
      <c r="E32" s="17" t="s">
        <v>226</v>
      </c>
      <c r="F32">
        <f ca="1">IFERROR(IF(A32="","",OFFSET(Results!$AJ$1,MATCH(A32,Results!$A:$A,0)-1,0)),"")</f>
        <v>115</v>
      </c>
      <c r="G32" s="6" t="str">
        <f ca="1">IF(OR(E32="",F32=""),"",IF(F32=1,(IF(COUNTIFS(F:F,"&lt;="&amp;F32)&lt;=1,1,(1-COUNTIFS(F:F,"&lt;"&amp;F32))/COUNTIFS(F:F,F32)))*50*E32*(1+VALUE(MID(H32,FIND(": ",H32)+2,FIND("/",H32)-FIND(":",H32)-2))-1)+50*E32*(1+VALUE(MID(H32,FIND(": ",H32)+2,FIND("/",H32)-FIND(":",H32)-2))-1)/VALUE(RIGHT(H32,1)),IF(F32&lt;=VALUE(MID(H32,FIND(", ",H32)+2,IF(MID(H32,FIND(", ",H32)+2,1)="1",2,1))),(IF(COUNTIFS(F:F,"&lt;="&amp;F32)&lt;=VALUE(MID(H32,FIND(", ",H32)+2,IF(MID(H32,FIND(", ",H32)+2,1)="1",2,1))),1,(VALUE(MID(H32,FIND(", ",H32)+2,IF(MID(H32,FIND(", ",H32)+2,1)="1",2,1)))-COUNTIFS(F:F,"&lt;"&amp;F32))/COUNTIFS(F:F,F32)))*(50*E32*(1+VALUE(MID(H32,FIND(": ",H32)+2,FIND("/",H32)-FIND(":",H32)-2))-1)/VALUE(RIGHT(H32,1))+50*E32)-(100*E32),-E32*100)))</f>
        <v/>
      </c>
      <c r="H32" t="str">
        <f ca="1">IF(E32="","",OFFSET([1]PGA!$AL$1,MATCH(A32,[1]PGA!$E$1:$E$500,0)-1,0))</f>
        <v/>
      </c>
    </row>
    <row r="33" spans="1:8" x14ac:dyDescent="0.25">
      <c r="A33" t="s">
        <v>299</v>
      </c>
      <c r="B33" s="15" t="s">
        <v>421</v>
      </c>
      <c r="C33" s="16">
        <v>119</v>
      </c>
      <c r="D33" s="16">
        <v>151</v>
      </c>
      <c r="E33" s="17" t="s">
        <v>318</v>
      </c>
      <c r="F33">
        <f ca="1">IFERROR(IF(A33="","",OFFSET(Results!$AJ$1,MATCH(A33,Results!$A:$A,0)-1,0)),"")</f>
        <v>4</v>
      </c>
      <c r="G33" s="6">
        <f ca="1">IF(OR(E33="",F33=""),"",IF(F33=1,(IF(COUNTIFS(F:F,"&lt;="&amp;F33)&lt;=1,1,(1-COUNTIFS(F:F,"&lt;"&amp;F33))/COUNTIFS(F:F,F33)))*50*E33*(1+VALUE(MID(H33,FIND(": ",H33)+2,FIND("/",H33)-FIND(":",H33)-2))-1)+50*E33*(1+VALUE(MID(H33,FIND(": ",H33)+2,FIND("/",H33)-FIND(":",H33)-2))-1)/VALUE(RIGHT(H33,1)),IF(F33&lt;=VALUE(MID(H33,FIND(", ",H33)+2,IF(MID(H33,FIND(", ",H33)+2,1)="1",2,1))),(IF(COUNTIFS(F:F,"&lt;="&amp;F33)&lt;=VALUE(MID(H33,FIND(", ",H33)+2,IF(MID(H33,FIND(", ",H33)+2,1)="1",2,1))),1,(VALUE(MID(H33,FIND(", ",H33)+2,IF(MID(H33,FIND(", ",H33)+2,1)="1",2,1)))-COUNTIFS(F:F,"&lt;"&amp;F33))/COUNTIFS(F:F,F33)))*(50*E33*(1+VALUE(MID(H33,FIND(": ",H33)+2,FIND("/",H33)-FIND(":",H33)-2))-1)/VALUE(RIGHT(H33,1))+50*E33)-(100*E33),-E33*100)))</f>
        <v>2.9</v>
      </c>
      <c r="H33" t="str">
        <f ca="1">IF(E33="","",OFFSET([1]PGA!$AL$1,MATCH(A33,[1]PGA!$E$1:$E$500,0)-1,0))</f>
        <v>Paddy Power: 150/1, 8pl, 1/5</v>
      </c>
    </row>
    <row r="34" spans="1:8" x14ac:dyDescent="0.25">
      <c r="A34" t="s">
        <v>300</v>
      </c>
      <c r="B34" s="15" t="s">
        <v>301</v>
      </c>
      <c r="C34" s="16">
        <v>60</v>
      </c>
      <c r="D34" s="16">
        <v>46</v>
      </c>
      <c r="E34" s="17" t="s">
        <v>226</v>
      </c>
      <c r="F34">
        <f ca="1">IFERROR(IF(A34="","",OFFSET(Results!$AJ$1,MATCH(A34,Results!$A:$A,0)-1,0)),"")</f>
        <v>74</v>
      </c>
      <c r="G34" s="6" t="str">
        <f ca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",H34)+2,IF(MID(H34,FIND(", ",H34)+2,1)="1",2,1))),(IF(COUNTIFS(F:F,"&lt;="&amp;F34)&lt;=VALUE(MID(H34,FIND(", ",H34)+2,IF(MID(H34,FIND(", ",H34)+2,1)="1",2,1))),1,(VALUE(MID(H34,FIND(", ",H34)+2,IF(MID(H34,FIND(", ",H34)+2,1)="1",2,1)))-COUNTIFS(F:F,"&lt;"&amp;F34))/COUNTIFS(F:F,F34)))*(50*E34*(1+VALUE(MID(H34,FIND(": ",H34)+2,FIND("/",H34)-FIND(":",H34)-2))-1)/VALUE(RIGHT(H34,1))+50*E34)-(100*E34),-E34*100)))</f>
        <v/>
      </c>
      <c r="H34" t="str">
        <f ca="1">IF(E34="","",OFFSET([1]PGA!$AL$1,MATCH(A34,[1]PGA!$E$1:$E$500,0)-1,0))</f>
        <v/>
      </c>
    </row>
    <row r="35" spans="1:8" x14ac:dyDescent="0.25">
      <c r="A35" t="s">
        <v>302</v>
      </c>
      <c r="B35" s="15" t="s">
        <v>364</v>
      </c>
      <c r="C35" s="16">
        <v>303</v>
      </c>
      <c r="D35" s="16">
        <v>126</v>
      </c>
      <c r="E35" s="17" t="s">
        <v>226</v>
      </c>
      <c r="F35">
        <f ca="1">IFERROR(IF(A35="","",OFFSET(Results!$AJ$1,MATCH(A35,Results!$A:$A,0)-1,0)),"")</f>
        <v>2</v>
      </c>
      <c r="G35" s="6" t="str">
        <f ca="1">IF(OR(E35="",F35=""),"",IF(F35=1,(IF(COUNTIFS(F:F,"&lt;="&amp;F35)&lt;=1,1,(1-COUNTIFS(F:F,"&lt;"&amp;F35))/COUNTIFS(F:F,F35)))*50*E35*(1+VALUE(MID(H35,FIND(": ",H35)+2,FIND("/",H35)-FIND(":",H35)-2))-1)+50*E35*(1+VALUE(MID(H35,FIND(": ",H35)+2,FIND("/",H35)-FIND(":",H35)-2))-1)/VALUE(RIGHT(H35,1)),IF(F35&lt;=VALUE(MID(H35,FIND(", ",H35)+2,IF(MID(H35,FIND(", ",H35)+2,1)="1",2,1))),(IF(COUNTIFS(F:F,"&lt;="&amp;F35)&lt;=VALUE(MID(H35,FIND(", ",H35)+2,IF(MID(H35,FIND(", ",H35)+2,1)="1",2,1))),1,(VALUE(MID(H35,FIND(", ",H35)+2,IF(MID(H35,FIND(", ",H35)+2,1)="1",2,1)))-COUNTIFS(F:F,"&lt;"&amp;F35))/COUNTIFS(F:F,F35)))*(50*E35*(1+VALUE(MID(H35,FIND(": ",H35)+2,FIND("/",H35)-FIND(":",H35)-2))-1)/VALUE(RIGHT(H35,1))+50*E35)-(100*E35),-E35*100)))</f>
        <v/>
      </c>
      <c r="H35" t="str">
        <f ca="1">IF(E35="","",OFFSET([1]PGA!$AL$1,MATCH(A35,[1]PGA!$E$1:$E$500,0)-1,0))</f>
        <v/>
      </c>
    </row>
    <row r="36" spans="1:8" x14ac:dyDescent="0.25">
      <c r="A36" t="s">
        <v>304</v>
      </c>
      <c r="B36" s="15" t="s">
        <v>389</v>
      </c>
      <c r="C36" s="16">
        <v>1000</v>
      </c>
      <c r="D36" s="16">
        <v>601</v>
      </c>
      <c r="E36" s="17" t="s">
        <v>226</v>
      </c>
      <c r="F36">
        <f ca="1">IFERROR(IF(A36="","",OFFSET(Results!$AJ$1,MATCH(A36,Results!$A:$A,0)-1,0)),"")</f>
        <v>108</v>
      </c>
      <c r="G36" s="6" t="str">
        <f ca="1">IF(OR(E36="",F36=""),"",IF(F36=1,(IF(COUNTIFS(F:F,"&lt;="&amp;F36)&lt;=1,1,(1-COUNTIFS(F:F,"&lt;"&amp;F36))/COUNTIFS(F:F,F36)))*50*E36*(1+VALUE(MID(H36,FIND(": ",H36)+2,FIND("/",H36)-FIND(":",H36)-2))-1)+50*E36*(1+VALUE(MID(H36,FIND(": ",H36)+2,FIND("/",H36)-FIND(":",H36)-2))-1)/VALUE(RIGHT(H36,1)),IF(F36&lt;=VALUE(MID(H36,FIND(", ",H36)+2,IF(MID(H36,FIND(", ",H36)+2,1)="1",2,1))),(IF(COUNTIFS(F:F,"&lt;="&amp;F36)&lt;=VALUE(MID(H36,FIND(", ",H36)+2,IF(MID(H36,FIND(", ",H36)+2,1)="1",2,1))),1,(VALUE(MID(H36,FIND(", ",H36)+2,IF(MID(H36,FIND(", ",H36)+2,1)="1",2,1)))-COUNTIFS(F:F,"&lt;"&amp;F36))/COUNTIFS(F:F,F36)))*(50*E36*(1+VALUE(MID(H36,FIND(": ",H36)+2,FIND("/",H36)-FIND(":",H36)-2))-1)/VALUE(RIGHT(H36,1))+50*E36)-(100*E36),-E36*100)))</f>
        <v/>
      </c>
      <c r="H36" t="str">
        <f ca="1">IF(E36="","",OFFSET([1]PGA!$AL$1,MATCH(A36,[1]PGA!$E$1:$E$500,0)-1,0))</f>
        <v/>
      </c>
    </row>
    <row r="37" spans="1:8" x14ac:dyDescent="0.25">
      <c r="A37" t="s">
        <v>305</v>
      </c>
      <c r="B37" s="15" t="s">
        <v>285</v>
      </c>
      <c r="C37" s="16">
        <v>5000</v>
      </c>
      <c r="D37" s="16">
        <v>2001</v>
      </c>
      <c r="E37" s="17" t="s">
        <v>226</v>
      </c>
      <c r="F37">
        <f ca="1">IFERROR(IF(A37="","",OFFSET(Results!$AJ$1,MATCH(A37,Results!$A:$A,0)-1,0)),"")</f>
        <v>49</v>
      </c>
      <c r="G37" s="6" t="str">
        <f ca="1">IF(OR(E37="",F37=""),"",IF(F37=1,(IF(COUNTIFS(F:F,"&lt;="&amp;F37)&lt;=1,1,(1-COUNTIFS(F:F,"&lt;"&amp;F37))/COUNTIFS(F:F,F37)))*50*E37*(1+VALUE(MID(H37,FIND(": ",H37)+2,FIND("/",H37)-FIND(":",H37)-2))-1)+50*E37*(1+VALUE(MID(H37,FIND(": ",H37)+2,FIND("/",H37)-FIND(":",H37)-2))-1)/VALUE(RIGHT(H37,1)),IF(F37&lt;=VALUE(MID(H37,FIND(", ",H37)+2,IF(MID(H37,FIND(", ",H37)+2,1)="1",2,1))),(IF(COUNTIFS(F:F,"&lt;="&amp;F37)&lt;=VALUE(MID(H37,FIND(", ",H37)+2,IF(MID(H37,FIND(", ",H37)+2,1)="1",2,1))),1,(VALUE(MID(H37,FIND(", ",H37)+2,IF(MID(H37,FIND(", ",H37)+2,1)="1",2,1)))-COUNTIFS(F:F,"&lt;"&amp;F37))/COUNTIFS(F:F,F37)))*(50*E37*(1+VALUE(MID(H37,FIND(": ",H37)+2,FIND("/",H37)-FIND(":",H37)-2))-1)/VALUE(RIGHT(H37,1))+50*E37)-(100*E37),-E37*100)))</f>
        <v/>
      </c>
      <c r="H37" t="str">
        <f ca="1">IF(E37="","",OFFSET([1]PGA!$AL$1,MATCH(A37,[1]PGA!$E$1:$E$500,0)-1,0))</f>
        <v/>
      </c>
    </row>
    <row r="38" spans="1:8" x14ac:dyDescent="0.25">
      <c r="A38" t="s">
        <v>306</v>
      </c>
      <c r="B38" s="15" t="s">
        <v>285</v>
      </c>
      <c r="C38" s="16">
        <v>5000</v>
      </c>
      <c r="D38" s="16">
        <v>1001</v>
      </c>
      <c r="E38" s="17" t="s">
        <v>226</v>
      </c>
      <c r="F38">
        <f ca="1">IFERROR(IF(A38="","",OFFSET(Results!$AJ$1,MATCH(A38,Results!$A:$A,0)-1,0)),"")</f>
        <v>122</v>
      </c>
      <c r="G38" s="6" t="str">
        <f ca="1">IF(OR(E38="",F38=""),"",IF(F38=1,(IF(COUNTIFS(F:F,"&lt;="&amp;F38)&lt;=1,1,(1-COUNTIFS(F:F,"&lt;"&amp;F38))/COUNTIFS(F:F,F38)))*50*E38*(1+VALUE(MID(H38,FIND(": ",H38)+2,FIND("/",H38)-FIND(":",H38)-2))-1)+50*E38*(1+VALUE(MID(H38,FIND(": ",H38)+2,FIND("/",H38)-FIND(":",H38)-2))-1)/VALUE(RIGHT(H38,1)),IF(F38&lt;=VALUE(MID(H38,FIND(", ",H38)+2,IF(MID(H38,FIND(", ",H38)+2,1)="1",2,1))),(IF(COUNTIFS(F:F,"&lt;="&amp;F38)&lt;=VALUE(MID(H38,FIND(", ",H38)+2,IF(MID(H38,FIND(", ",H38)+2,1)="1",2,1))),1,(VALUE(MID(H38,FIND(", ",H38)+2,IF(MID(H38,FIND(", ",H38)+2,1)="1",2,1)))-COUNTIFS(F:F,"&lt;"&amp;F38))/COUNTIFS(F:F,F38)))*(50*E38*(1+VALUE(MID(H38,FIND(": ",H38)+2,FIND("/",H38)-FIND(":",H38)-2))-1)/VALUE(RIGHT(H38,1))+50*E38)-(100*E38),-E38*100)))</f>
        <v/>
      </c>
      <c r="H38" t="str">
        <f ca="1">IF(E38="","",OFFSET([1]PGA!$AL$1,MATCH(A38,[1]PGA!$E$1:$E$500,0)-1,0))</f>
        <v/>
      </c>
    </row>
    <row r="39" spans="1:8" x14ac:dyDescent="0.25">
      <c r="A39" t="s">
        <v>307</v>
      </c>
      <c r="B39" s="15" t="s">
        <v>396</v>
      </c>
      <c r="C39" s="16">
        <v>152</v>
      </c>
      <c r="D39" s="16">
        <v>81</v>
      </c>
      <c r="E39" s="17" t="s">
        <v>226</v>
      </c>
      <c r="F39">
        <f ca="1">IFERROR(IF(A39="","",OFFSET(Results!$AJ$1,MATCH(A39,Results!$A:$A,0)-1,0)),"")</f>
        <v>36</v>
      </c>
      <c r="G39" s="6" t="str">
        <f ca="1">IF(OR(E39="",F39=""),"",IF(F39=1,(IF(COUNTIFS(F:F,"&lt;="&amp;F39)&lt;=1,1,(1-COUNTIFS(F:F,"&lt;"&amp;F39))/COUNTIFS(F:F,F39)))*50*E39*(1+VALUE(MID(H39,FIND(": ",H39)+2,FIND("/",H39)-FIND(":",H39)-2))-1)+50*E39*(1+VALUE(MID(H39,FIND(": ",H39)+2,FIND("/",H39)-FIND(":",H39)-2))-1)/VALUE(RIGHT(H39,1)),IF(F39&lt;=VALUE(MID(H39,FIND(", ",H39)+2,IF(MID(H39,FIND(", ",H39)+2,1)="1",2,1))),(IF(COUNTIFS(F:F,"&lt;="&amp;F39)&lt;=VALUE(MID(H39,FIND(", ",H39)+2,IF(MID(H39,FIND(", ",H39)+2,1)="1",2,1))),1,(VALUE(MID(H39,FIND(", ",H39)+2,IF(MID(H39,FIND(", ",H39)+2,1)="1",2,1)))-COUNTIFS(F:F,"&lt;"&amp;F39))/COUNTIFS(F:F,F39)))*(50*E39*(1+VALUE(MID(H39,FIND(": ",H39)+2,FIND("/",H39)-FIND(":",H39)-2))-1)/VALUE(RIGHT(H39,1))+50*E39)-(100*E39),-E39*100)))</f>
        <v/>
      </c>
      <c r="H39" t="str">
        <f ca="1">IF(E39="","",OFFSET([1]PGA!$AL$1,MATCH(A39,[1]PGA!$E$1:$E$500,0)-1,0))</f>
        <v/>
      </c>
    </row>
    <row r="40" spans="1:8" x14ac:dyDescent="0.25">
      <c r="A40" t="s">
        <v>308</v>
      </c>
      <c r="B40" s="15" t="s">
        <v>588</v>
      </c>
      <c r="C40" s="16">
        <v>93</v>
      </c>
      <c r="D40" s="16">
        <v>86</v>
      </c>
      <c r="E40" s="17" t="s">
        <v>226</v>
      </c>
      <c r="F40">
        <f ca="1">IFERROR(IF(A40="","",OFFSET(Results!$AJ$1,MATCH(A40,Results!$A:$A,0)-1,0)),"")</f>
        <v>16</v>
      </c>
      <c r="G40" s="6" t="str">
        <f ca="1">IF(OR(E40="",F40=""),"",IF(F40=1,(IF(COUNTIFS(F:F,"&lt;="&amp;F40)&lt;=1,1,(1-COUNTIFS(F:F,"&lt;"&amp;F40))/COUNTIFS(F:F,F40)))*50*E40*(1+VALUE(MID(H40,FIND(": ",H40)+2,FIND("/",H40)-FIND(":",H40)-2))-1)+50*E40*(1+VALUE(MID(H40,FIND(": ",H40)+2,FIND("/",H40)-FIND(":",H40)-2))-1)/VALUE(RIGHT(H40,1)),IF(F40&lt;=VALUE(MID(H40,FIND(", ",H40)+2,IF(MID(H40,FIND(", ",H40)+2,1)="1",2,1))),(IF(COUNTIFS(F:F,"&lt;="&amp;F40)&lt;=VALUE(MID(H40,FIND(", ",H40)+2,IF(MID(H40,FIND(", ",H40)+2,1)="1",2,1))),1,(VALUE(MID(H40,FIND(", ",H40)+2,IF(MID(H40,FIND(", ",H40)+2,1)="1",2,1)))-COUNTIFS(F:F,"&lt;"&amp;F40))/COUNTIFS(F:F,F40)))*(50*E40*(1+VALUE(MID(H40,FIND(": ",H40)+2,FIND("/",H40)-FIND(":",H40)-2))-1)/VALUE(RIGHT(H40,1))+50*E40)-(100*E40),-E40*100)))</f>
        <v/>
      </c>
      <c r="H40" t="str">
        <f ca="1">IF(E40="","",OFFSET([1]PGA!$AL$1,MATCH(A40,[1]PGA!$E$1:$E$500,0)-1,0))</f>
        <v/>
      </c>
    </row>
    <row r="41" spans="1:8" x14ac:dyDescent="0.25">
      <c r="A41" t="s">
        <v>310</v>
      </c>
      <c r="B41" s="15" t="s">
        <v>582</v>
      </c>
      <c r="C41" s="16">
        <v>238</v>
      </c>
      <c r="D41" s="16">
        <v>131</v>
      </c>
      <c r="E41" s="17" t="s">
        <v>226</v>
      </c>
      <c r="F41">
        <f ca="1">IFERROR(IF(A41="","",OFFSET(Results!$AJ$1,MATCH(A41,Results!$A:$A,0)-1,0)),"")</f>
        <v>49</v>
      </c>
      <c r="G41" s="6" t="str">
        <f ca="1">IF(OR(E41="",F41=""),"",IF(F41=1,(IF(COUNTIFS(F:F,"&lt;="&amp;F41)&lt;=1,1,(1-COUNTIFS(F:F,"&lt;"&amp;F41))/COUNTIFS(F:F,F41)))*50*E41*(1+VALUE(MID(H41,FIND(": ",H41)+2,FIND("/",H41)-FIND(":",H41)-2))-1)+50*E41*(1+VALUE(MID(H41,FIND(": ",H41)+2,FIND("/",H41)-FIND(":",H41)-2))-1)/VALUE(RIGHT(H41,1)),IF(F41&lt;=VALUE(MID(H41,FIND(", ",H41)+2,IF(MID(H41,FIND(", ",H41)+2,1)="1",2,1))),(IF(COUNTIFS(F:F,"&lt;="&amp;F41)&lt;=VALUE(MID(H41,FIND(", ",H41)+2,IF(MID(H41,FIND(", ",H41)+2,1)="1",2,1))),1,(VALUE(MID(H41,FIND(", ",H41)+2,IF(MID(H41,FIND(", ",H41)+2,1)="1",2,1)))-COUNTIFS(F:F,"&lt;"&amp;F41))/COUNTIFS(F:F,F41)))*(50*E41*(1+VALUE(MID(H41,FIND(": ",H41)+2,FIND("/",H41)-FIND(":",H41)-2))-1)/VALUE(RIGHT(H41,1))+50*E41)-(100*E41),-E41*100)))</f>
        <v/>
      </c>
      <c r="H41" t="str">
        <f ca="1">IF(E41="","",OFFSET([1]PGA!$AL$1,MATCH(A41,[1]PGA!$E$1:$E$500,0)-1,0))</f>
        <v/>
      </c>
    </row>
    <row r="42" spans="1:8" x14ac:dyDescent="0.25">
      <c r="A42" t="s">
        <v>312</v>
      </c>
      <c r="B42" s="15" t="s">
        <v>263</v>
      </c>
      <c r="C42" s="16">
        <v>909</v>
      </c>
      <c r="D42" s="16">
        <v>501</v>
      </c>
      <c r="E42" s="17" t="s">
        <v>226</v>
      </c>
      <c r="F42">
        <f ca="1">IFERROR(IF(A42="","",OFFSET(Results!$AJ$1,MATCH(A42,Results!$A:$A,0)-1,0)),"")</f>
        <v>76</v>
      </c>
      <c r="G42" s="6" t="str">
        <f ca="1">IF(OR(E42="",F42=""),"",IF(F42=1,(IF(COUNTIFS(F:F,"&lt;="&amp;F42)&lt;=1,1,(1-COUNTIFS(F:F,"&lt;"&amp;F42))/COUNTIFS(F:F,F42)))*50*E42*(1+VALUE(MID(H42,FIND(": ",H42)+2,FIND("/",H42)-FIND(":",H42)-2))-1)+50*E42*(1+VALUE(MID(H42,FIND(": ",H42)+2,FIND("/",H42)-FIND(":",H42)-2))-1)/VALUE(RIGHT(H42,1)),IF(F42&lt;=VALUE(MID(H42,FIND(", ",H42)+2,IF(MID(H42,FIND(", ",H42)+2,1)="1",2,1))),(IF(COUNTIFS(F:F,"&lt;="&amp;F42)&lt;=VALUE(MID(H42,FIND(", ",H42)+2,IF(MID(H42,FIND(", ",H42)+2,1)="1",2,1))),1,(VALUE(MID(H42,FIND(", ",H42)+2,IF(MID(H42,FIND(", ",H42)+2,1)="1",2,1)))-COUNTIFS(F:F,"&lt;"&amp;F42))/COUNTIFS(F:F,F42)))*(50*E42*(1+VALUE(MID(H42,FIND(": ",H42)+2,FIND("/",H42)-FIND(":",H42)-2))-1)/VALUE(RIGHT(H42,1))+50*E42)-(100*E42),-E42*100)))</f>
        <v/>
      </c>
      <c r="H42" t="str">
        <f ca="1">IF(E42="","",OFFSET([1]PGA!$AL$1,MATCH(A42,[1]PGA!$E$1:$E$500,0)-1,0))</f>
        <v/>
      </c>
    </row>
    <row r="43" spans="1:8" x14ac:dyDescent="0.25">
      <c r="A43" t="s">
        <v>313</v>
      </c>
      <c r="B43" s="15" t="s">
        <v>298</v>
      </c>
      <c r="C43" s="16">
        <v>192</v>
      </c>
      <c r="D43" s="16">
        <v>126</v>
      </c>
      <c r="E43" s="17" t="s">
        <v>226</v>
      </c>
      <c r="F43">
        <f ca="1">IFERROR(IF(A43="","",OFFSET(Results!$AJ$1,MATCH(A43,Results!$A:$A,0)-1,0)),"")</f>
        <v>122</v>
      </c>
      <c r="G43" s="6" t="str">
        <f ca="1">IF(OR(E43="",F43=""),"",IF(F43=1,(IF(COUNTIFS(F:F,"&lt;="&amp;F43)&lt;=1,1,(1-COUNTIFS(F:F,"&lt;"&amp;F43))/COUNTIFS(F:F,F43)))*50*E43*(1+VALUE(MID(H43,FIND(": ",H43)+2,FIND("/",H43)-FIND(":",H43)-2))-1)+50*E43*(1+VALUE(MID(H43,FIND(": ",H43)+2,FIND("/",H43)-FIND(":",H43)-2))-1)/VALUE(RIGHT(H43,1)),IF(F43&lt;=VALUE(MID(H43,FIND(", ",H43)+2,IF(MID(H43,FIND(", ",H43)+2,1)="1",2,1))),(IF(COUNTIFS(F:F,"&lt;="&amp;F43)&lt;=VALUE(MID(H43,FIND(", ",H43)+2,IF(MID(H43,FIND(", ",H43)+2,1)="1",2,1))),1,(VALUE(MID(H43,FIND(", ",H43)+2,IF(MID(H43,FIND(", ",H43)+2,1)="1",2,1)))-COUNTIFS(F:F,"&lt;"&amp;F43))/COUNTIFS(F:F,F43)))*(50*E43*(1+VALUE(MID(H43,FIND(": ",H43)+2,FIND("/",H43)-FIND(":",H43)-2))-1)/VALUE(RIGHT(H43,1))+50*E43)-(100*E43),-E43*100)))</f>
        <v/>
      </c>
      <c r="H43" t="str">
        <f ca="1">IF(E43="","",OFFSET([1]PGA!$AL$1,MATCH(A43,[1]PGA!$E$1:$E$500,0)-1,0))</f>
        <v/>
      </c>
    </row>
    <row r="44" spans="1:8" x14ac:dyDescent="0.25">
      <c r="A44" t="s">
        <v>315</v>
      </c>
      <c r="B44" s="15" t="s">
        <v>316</v>
      </c>
      <c r="C44" s="16">
        <v>345</v>
      </c>
      <c r="D44" s="16">
        <v>251</v>
      </c>
      <c r="E44" s="17" t="s">
        <v>226</v>
      </c>
      <c r="F44">
        <f ca="1">IFERROR(IF(A44="","",OFFSET(Results!$AJ$1,MATCH(A44,Results!$A:$A,0)-1,0)),"")</f>
        <v>95</v>
      </c>
      <c r="G44" s="6" t="str">
        <f ca="1">IF(OR(E44="",F44=""),"",IF(F44=1,(IF(COUNTIFS(F:F,"&lt;="&amp;F44)&lt;=1,1,(1-COUNTIFS(F:F,"&lt;"&amp;F44))/COUNTIFS(F:F,F44)))*50*E44*(1+VALUE(MID(H44,FIND(": ",H44)+2,FIND("/",H44)-FIND(":",H44)-2))-1)+50*E44*(1+VALUE(MID(H44,FIND(": ",H44)+2,FIND("/",H44)-FIND(":",H44)-2))-1)/VALUE(RIGHT(H44,1)),IF(F44&lt;=VALUE(MID(H44,FIND(", ",H44)+2,IF(MID(H44,FIND(", ",H44)+2,1)="1",2,1))),(IF(COUNTIFS(F:F,"&lt;="&amp;F44)&lt;=VALUE(MID(H44,FIND(", ",H44)+2,IF(MID(H44,FIND(", ",H44)+2,1)="1",2,1))),1,(VALUE(MID(H44,FIND(", ",H44)+2,IF(MID(H44,FIND(", ",H44)+2,1)="1",2,1)))-COUNTIFS(F:F,"&lt;"&amp;F44))/COUNTIFS(F:F,F44)))*(50*E44*(1+VALUE(MID(H44,FIND(": ",H44)+2,FIND("/",H44)-FIND(":",H44)-2))-1)/VALUE(RIGHT(H44,1))+50*E44)-(100*E44),-E44*100)))</f>
        <v/>
      </c>
      <c r="H44" t="str">
        <f ca="1">IF(E44="","",OFFSET([1]PGA!$AL$1,MATCH(A44,[1]PGA!$E$1:$E$500,0)-1,0))</f>
        <v/>
      </c>
    </row>
    <row r="45" spans="1:8" x14ac:dyDescent="0.25">
      <c r="A45" t="s">
        <v>317</v>
      </c>
      <c r="B45" s="15" t="s">
        <v>296</v>
      </c>
      <c r="C45" s="16">
        <v>476</v>
      </c>
      <c r="D45" s="16">
        <v>201</v>
      </c>
      <c r="E45" s="17" t="s">
        <v>226</v>
      </c>
      <c r="F45">
        <f ca="1">IFERROR(IF(A45="","",OFFSET(Results!$AJ$1,MATCH(A45,Results!$A:$A,0)-1,0)),"")</f>
        <v>126</v>
      </c>
      <c r="G45" s="6" t="str">
        <f ca="1">IF(OR(E45="",F45=""),"",IF(F45=1,(IF(COUNTIFS(F:F,"&lt;="&amp;F45)&lt;=1,1,(1-COUNTIFS(F:F,"&lt;"&amp;F45))/COUNTIFS(F:F,F45)))*50*E45*(1+VALUE(MID(H45,FIND(": ",H45)+2,FIND("/",H45)-FIND(":",H45)-2))-1)+50*E45*(1+VALUE(MID(H45,FIND(": ",H45)+2,FIND("/",H45)-FIND(":",H45)-2))-1)/VALUE(RIGHT(H45,1)),IF(F45&lt;=VALUE(MID(H45,FIND(", ",H45)+2,IF(MID(H45,FIND(", ",H45)+2,1)="1",2,1))),(IF(COUNTIFS(F:F,"&lt;="&amp;F45)&lt;=VALUE(MID(H45,FIND(", ",H45)+2,IF(MID(H45,FIND(", ",H45)+2,1)="1",2,1))),1,(VALUE(MID(H45,FIND(", ",H45)+2,IF(MID(H45,FIND(", ",H45)+2,1)="1",2,1)))-COUNTIFS(F:F,"&lt;"&amp;F45))/COUNTIFS(F:F,F45)))*(50*E45*(1+VALUE(MID(H45,FIND(": ",H45)+2,FIND("/",H45)-FIND(":",H45)-2))-1)/VALUE(RIGHT(H45,1))+50*E45)-(100*E45),-E45*100)))</f>
        <v/>
      </c>
      <c r="H45" t="str">
        <f ca="1">IF(E45="","",OFFSET([1]PGA!$AL$1,MATCH(A45,[1]PGA!$E$1:$E$500,0)-1,0))</f>
        <v/>
      </c>
    </row>
    <row r="46" spans="1:8" x14ac:dyDescent="0.25">
      <c r="A46" t="s">
        <v>319</v>
      </c>
      <c r="B46" s="15" t="s">
        <v>481</v>
      </c>
      <c r="C46" s="16">
        <v>217</v>
      </c>
      <c r="D46" s="16">
        <v>101</v>
      </c>
      <c r="E46" s="17" t="s">
        <v>226</v>
      </c>
      <c r="F46">
        <f ca="1">IFERROR(IF(A46="","",OFFSET(Results!$AJ$1,MATCH(A46,Results!$A:$A,0)-1,0)),"")</f>
        <v>21</v>
      </c>
      <c r="G46" s="6" t="str">
        <f ca="1">IF(OR(E46="",F46=""),"",IF(F46=1,(IF(COUNTIFS(F:F,"&lt;="&amp;F46)&lt;=1,1,(1-COUNTIFS(F:F,"&lt;"&amp;F46))/COUNTIFS(F:F,F46)))*50*E46*(1+VALUE(MID(H46,FIND(": ",H46)+2,FIND("/",H46)-FIND(":",H46)-2))-1)+50*E46*(1+VALUE(MID(H46,FIND(": ",H46)+2,FIND("/",H46)-FIND(":",H46)-2))-1)/VALUE(RIGHT(H46,1)),IF(F46&lt;=VALUE(MID(H46,FIND(", ",H46)+2,IF(MID(H46,FIND(", ",H46)+2,1)="1",2,1))),(IF(COUNTIFS(F:F,"&lt;="&amp;F46)&lt;=VALUE(MID(H46,FIND(", ",H46)+2,IF(MID(H46,FIND(", ",H46)+2,1)="1",2,1))),1,(VALUE(MID(H46,FIND(", ",H46)+2,IF(MID(H46,FIND(", ",H46)+2,1)="1",2,1)))-COUNTIFS(F:F,"&lt;"&amp;F46))/COUNTIFS(F:F,F46)))*(50*E46*(1+VALUE(MID(H46,FIND(": ",H46)+2,FIND("/",H46)-FIND(":",H46)-2))-1)/VALUE(RIGHT(H46,1))+50*E46)-(100*E46),-E46*100)))</f>
        <v/>
      </c>
      <c r="H46" t="str">
        <f ca="1">IF(E46="","",OFFSET([1]PGA!$AL$1,MATCH(A46,[1]PGA!$E$1:$E$500,0)-1,0))</f>
        <v/>
      </c>
    </row>
    <row r="47" spans="1:8" x14ac:dyDescent="0.25">
      <c r="A47" t="s">
        <v>320</v>
      </c>
      <c r="B47" s="15" t="s">
        <v>248</v>
      </c>
      <c r="C47" s="16">
        <v>455</v>
      </c>
      <c r="D47" s="16">
        <v>301</v>
      </c>
      <c r="E47" s="17" t="s">
        <v>226</v>
      </c>
      <c r="F47">
        <f ca="1">IFERROR(IF(A47="","",OFFSET(Results!$AJ$1,MATCH(A47,Results!$A:$A,0)-1,0)),"")</f>
        <v>32</v>
      </c>
      <c r="G47" s="6" t="str">
        <f ca="1">IF(OR(E47="",F47=""),"",IF(F47=1,(IF(COUNTIFS(F:F,"&lt;="&amp;F47)&lt;=1,1,(1-COUNTIFS(F:F,"&lt;"&amp;F47))/COUNTIFS(F:F,F47)))*50*E47*(1+VALUE(MID(H47,FIND(": ",H47)+2,FIND("/",H47)-FIND(":",H47)-2))-1)+50*E47*(1+VALUE(MID(H47,FIND(": ",H47)+2,FIND("/",H47)-FIND(":",H47)-2))-1)/VALUE(RIGHT(H47,1)),IF(F47&lt;=VALUE(MID(H47,FIND(", ",H47)+2,IF(MID(H47,FIND(", ",H47)+2,1)="1",2,1))),(IF(COUNTIFS(F:F,"&lt;="&amp;F47)&lt;=VALUE(MID(H47,FIND(", ",H47)+2,IF(MID(H47,FIND(", ",H47)+2,1)="1",2,1))),1,(VALUE(MID(H47,FIND(", ",H47)+2,IF(MID(H47,FIND(", ",H47)+2,1)="1",2,1)))-COUNTIFS(F:F,"&lt;"&amp;F47))/COUNTIFS(F:F,F47)))*(50*E47*(1+VALUE(MID(H47,FIND(": ",H47)+2,FIND("/",H47)-FIND(":",H47)-2))-1)/VALUE(RIGHT(H47,1))+50*E47)-(100*E47),-E47*100)))</f>
        <v/>
      </c>
      <c r="H47" t="str">
        <f ca="1">IF(E47="","",OFFSET([1]PGA!$AL$1,MATCH(A47,[1]PGA!$E$1:$E$500,0)-1,0))</f>
        <v/>
      </c>
    </row>
    <row r="48" spans="1:8" x14ac:dyDescent="0.25">
      <c r="A48" t="s">
        <v>321</v>
      </c>
      <c r="B48" s="15" t="s">
        <v>589</v>
      </c>
      <c r="C48" s="16">
        <v>179</v>
      </c>
      <c r="D48" s="16">
        <v>91</v>
      </c>
      <c r="E48" s="17" t="s">
        <v>226</v>
      </c>
      <c r="F48">
        <f ca="1">IFERROR(IF(A48="","",OFFSET(Results!$AJ$1,MATCH(A48,Results!$A:$A,0)-1,0)),"")</f>
        <v>78</v>
      </c>
      <c r="G48" s="6" t="str">
        <f ca="1">IF(OR(E48="",F48=""),"",IF(F48=1,(IF(COUNTIFS(F:F,"&lt;="&amp;F48)&lt;=1,1,(1-COUNTIFS(F:F,"&lt;"&amp;F48))/COUNTIFS(F:F,F48)))*50*E48*(1+VALUE(MID(H48,FIND(": ",H48)+2,FIND("/",H48)-FIND(":",H48)-2))-1)+50*E48*(1+VALUE(MID(H48,FIND(": ",H48)+2,FIND("/",H48)-FIND(":",H48)-2))-1)/VALUE(RIGHT(H48,1)),IF(F48&lt;=VALUE(MID(H48,FIND(", ",H48)+2,IF(MID(H48,FIND(", ",H48)+2,1)="1",2,1))),(IF(COUNTIFS(F:F,"&lt;="&amp;F48)&lt;=VALUE(MID(H48,FIND(", ",H48)+2,IF(MID(H48,FIND(", ",H48)+2,1)="1",2,1))),1,(VALUE(MID(H48,FIND(", ",H48)+2,IF(MID(H48,FIND(", ",H48)+2,1)="1",2,1)))-COUNTIFS(F:F,"&lt;"&amp;F48))/COUNTIFS(F:F,F48)))*(50*E48*(1+VALUE(MID(H48,FIND(": ",H48)+2,FIND("/",H48)-FIND(":",H48)-2))-1)/VALUE(RIGHT(H48,1))+50*E48)-(100*E48),-E48*100)))</f>
        <v/>
      </c>
      <c r="H48" t="str">
        <f ca="1">IF(E48="","",OFFSET([1]PGA!$AL$1,MATCH(A48,[1]PGA!$E$1:$E$500,0)-1,0))</f>
        <v/>
      </c>
    </row>
    <row r="49" spans="1:8" x14ac:dyDescent="0.25">
      <c r="A49" t="s">
        <v>323</v>
      </c>
      <c r="B49" s="15" t="s">
        <v>498</v>
      </c>
      <c r="C49" s="16">
        <v>323</v>
      </c>
      <c r="D49" s="16">
        <v>251</v>
      </c>
      <c r="E49" s="17" t="s">
        <v>226</v>
      </c>
      <c r="F49">
        <f ca="1">IFERROR(IF(A49="","",OFFSET(Results!$AJ$1,MATCH(A49,Results!$A:$A,0)-1,0)),"")</f>
        <v>115</v>
      </c>
      <c r="G49" s="6" t="str">
        <f ca="1">IF(OR(E49="",F49=""),"",IF(F49=1,(IF(COUNTIFS(F:F,"&lt;="&amp;F49)&lt;=1,1,(1-COUNTIFS(F:F,"&lt;"&amp;F49))/COUNTIFS(F:F,F49)))*50*E49*(1+VALUE(MID(H49,FIND(": ",H49)+2,FIND("/",H49)-FIND(":",H49)-2))-1)+50*E49*(1+VALUE(MID(H49,FIND(": ",H49)+2,FIND("/",H49)-FIND(":",H49)-2))-1)/VALUE(RIGHT(H49,1)),IF(F49&lt;=VALUE(MID(H49,FIND(", ",H49)+2,IF(MID(H49,FIND(", ",H49)+2,1)="1",2,1))),(IF(COUNTIFS(F:F,"&lt;="&amp;F49)&lt;=VALUE(MID(H49,FIND(", ",H49)+2,IF(MID(H49,FIND(", ",H49)+2,1)="1",2,1))),1,(VALUE(MID(H49,FIND(", ",H49)+2,IF(MID(H49,FIND(", ",H49)+2,1)="1",2,1)))-COUNTIFS(F:F,"&lt;"&amp;F49))/COUNTIFS(F:F,F49)))*(50*E49*(1+VALUE(MID(H49,FIND(": ",H49)+2,FIND("/",H49)-FIND(":",H49)-2))-1)/VALUE(RIGHT(H49,1))+50*E49)-(100*E49),-E49*100)))</f>
        <v/>
      </c>
      <c r="H49" t="str">
        <f ca="1">IF(E49="","",OFFSET([1]PGA!$AL$1,MATCH(A49,[1]PGA!$E$1:$E$500,0)-1,0))</f>
        <v/>
      </c>
    </row>
    <row r="50" spans="1:8" x14ac:dyDescent="0.25">
      <c r="A50" t="s">
        <v>325</v>
      </c>
      <c r="B50" s="15" t="s">
        <v>288</v>
      </c>
      <c r="C50" s="16">
        <v>714</v>
      </c>
      <c r="D50" s="16">
        <v>501</v>
      </c>
      <c r="E50" s="17" t="s">
        <v>226</v>
      </c>
      <c r="F50">
        <f ca="1">IFERROR(IF(A50="","",OFFSET(Results!$AJ$1,MATCH(A50,Results!$A:$A,0)-1,0)),"")</f>
        <v>108</v>
      </c>
      <c r="G50" s="6" t="str">
        <f ca="1">IF(OR(E50="",F50=""),"",IF(F50=1,(IF(COUNTIFS(F:F,"&lt;="&amp;F50)&lt;=1,1,(1-COUNTIFS(F:F,"&lt;"&amp;F50))/COUNTIFS(F:F,F50)))*50*E50*(1+VALUE(MID(H50,FIND(": ",H50)+2,FIND("/",H50)-FIND(":",H50)-2))-1)+50*E50*(1+VALUE(MID(H50,FIND(": ",H50)+2,FIND("/",H50)-FIND(":",H50)-2))-1)/VALUE(RIGHT(H50,1)),IF(F50&lt;=VALUE(MID(H50,FIND(", ",H50)+2,IF(MID(H50,FIND(", ",H50)+2,1)="1",2,1))),(IF(COUNTIFS(F:F,"&lt;="&amp;F50)&lt;=VALUE(MID(H50,FIND(", ",H50)+2,IF(MID(H50,FIND(", ",H50)+2,1)="1",2,1))),1,(VALUE(MID(H50,FIND(", ",H50)+2,IF(MID(H50,FIND(", ",H50)+2,1)="1",2,1)))-COUNTIFS(F:F,"&lt;"&amp;F50))/COUNTIFS(F:F,F50)))*(50*E50*(1+VALUE(MID(H50,FIND(": ",H50)+2,FIND("/",H50)-FIND(":",H50)-2))-1)/VALUE(RIGHT(H50,1))+50*E50)-(100*E50),-E50*100)))</f>
        <v/>
      </c>
      <c r="H50" t="str">
        <f ca="1">IF(E50="","",OFFSET([1]PGA!$AL$1,MATCH(A50,[1]PGA!$E$1:$E$500,0)-1,0))</f>
        <v/>
      </c>
    </row>
    <row r="51" spans="1:8" x14ac:dyDescent="0.25">
      <c r="A51" t="s">
        <v>327</v>
      </c>
      <c r="B51" s="15" t="s">
        <v>328</v>
      </c>
      <c r="C51" s="16">
        <v>25</v>
      </c>
      <c r="D51" s="16">
        <v>17</v>
      </c>
      <c r="E51" s="17" t="s">
        <v>226</v>
      </c>
      <c r="F51">
        <f ca="1">IFERROR(IF(A51="","",OFFSET(Results!$AJ$1,MATCH(A51,Results!$A:$A,0)-1,0)),"")</f>
        <v>25</v>
      </c>
      <c r="G51" s="6" t="str">
        <f ca="1">IF(OR(E51="",F51=""),"",IF(F51=1,(IF(COUNTIFS(F:F,"&lt;="&amp;F51)&lt;=1,1,(1-COUNTIFS(F:F,"&lt;"&amp;F51))/COUNTIFS(F:F,F51)))*50*E51*(1+VALUE(MID(H51,FIND(": ",H51)+2,FIND("/",H51)-FIND(":",H51)-2))-1)+50*E51*(1+VALUE(MID(H51,FIND(": ",H51)+2,FIND("/",H51)-FIND(":",H51)-2))-1)/VALUE(RIGHT(H51,1)),IF(F51&lt;=VALUE(MID(H51,FIND(", ",H51)+2,IF(MID(H51,FIND(", ",H51)+2,1)="1",2,1))),(IF(COUNTIFS(F:F,"&lt;="&amp;F51)&lt;=VALUE(MID(H51,FIND(", ",H51)+2,IF(MID(H51,FIND(", ",H51)+2,1)="1",2,1))),1,(VALUE(MID(H51,FIND(", ",H51)+2,IF(MID(H51,FIND(", ",H51)+2,1)="1",2,1)))-COUNTIFS(F:F,"&lt;"&amp;F51))/COUNTIFS(F:F,F51)))*(50*E51*(1+VALUE(MID(H51,FIND(": ",H51)+2,FIND("/",H51)-FIND(":",H51)-2))-1)/VALUE(RIGHT(H51,1))+50*E51)-(100*E51),-E51*100)))</f>
        <v/>
      </c>
      <c r="H51" t="str">
        <f ca="1">IF(E51="","",OFFSET([1]PGA!$AL$1,MATCH(A51,[1]PGA!$E$1:$E$500,0)-1,0))</f>
        <v/>
      </c>
    </row>
    <row r="52" spans="1:8" x14ac:dyDescent="0.25">
      <c r="A52" t="s">
        <v>329</v>
      </c>
      <c r="B52" s="15" t="s">
        <v>455</v>
      </c>
      <c r="C52" s="16">
        <v>154</v>
      </c>
      <c r="D52" s="16">
        <v>71</v>
      </c>
      <c r="E52" s="17" t="s">
        <v>226</v>
      </c>
      <c r="F52">
        <f ca="1">IFERROR(IF(A52="","",OFFSET(Results!$AJ$1,MATCH(A52,Results!$A:$A,0)-1,0)),"")</f>
        <v>131</v>
      </c>
      <c r="G52" s="6" t="str">
        <f ca="1">IF(OR(E52="",F52=""),"",IF(F52=1,(IF(COUNTIFS(F:F,"&lt;="&amp;F52)&lt;=1,1,(1-COUNTIFS(F:F,"&lt;"&amp;F52))/COUNTIFS(F:F,F52)))*50*E52*(1+VALUE(MID(H52,FIND(": ",H52)+2,FIND("/",H52)-FIND(":",H52)-2))-1)+50*E52*(1+VALUE(MID(H52,FIND(": ",H52)+2,FIND("/",H52)-FIND(":",H52)-2))-1)/VALUE(RIGHT(H52,1)),IF(F52&lt;=VALUE(MID(H52,FIND(", ",H52)+2,IF(MID(H52,FIND(", ",H52)+2,1)="1",2,1))),(IF(COUNTIFS(F:F,"&lt;="&amp;F52)&lt;=VALUE(MID(H52,FIND(", ",H52)+2,IF(MID(H52,FIND(", ",H52)+2,1)="1",2,1))),1,(VALUE(MID(H52,FIND(", ",H52)+2,IF(MID(H52,FIND(", ",H52)+2,1)="1",2,1)))-COUNTIFS(F:F,"&lt;"&amp;F52))/COUNTIFS(F:F,F52)))*(50*E52*(1+VALUE(MID(H52,FIND(": ",H52)+2,FIND("/",H52)-FIND(":",H52)-2))-1)/VALUE(RIGHT(H52,1))+50*E52)-(100*E52),-E52*100)))</f>
        <v/>
      </c>
      <c r="H52" t="str">
        <f ca="1">IF(E52="","",OFFSET([1]PGA!$AL$1,MATCH(A52,[1]PGA!$E$1:$E$500,0)-1,0))</f>
        <v/>
      </c>
    </row>
    <row r="53" spans="1:8" x14ac:dyDescent="0.25">
      <c r="A53" t="s">
        <v>330</v>
      </c>
      <c r="B53" s="15" t="s">
        <v>590</v>
      </c>
      <c r="C53" s="16">
        <v>105</v>
      </c>
      <c r="D53" s="16">
        <v>67</v>
      </c>
      <c r="E53" s="17" t="s">
        <v>226</v>
      </c>
      <c r="F53">
        <f ca="1">IFERROR(IF(A53="","",OFFSET(Results!$AJ$1,MATCH(A53,Results!$A:$A,0)-1,0)),"")</f>
        <v>16</v>
      </c>
      <c r="G53" s="6" t="str">
        <f ca="1">IF(OR(E53="",F53=""),"",IF(F53=1,(IF(COUNTIFS(F:F,"&lt;="&amp;F53)&lt;=1,1,(1-COUNTIFS(F:F,"&lt;"&amp;F53))/COUNTIFS(F:F,F53)))*50*E53*(1+VALUE(MID(H53,FIND(": ",H53)+2,FIND("/",H53)-FIND(":",H53)-2))-1)+50*E53*(1+VALUE(MID(H53,FIND(": ",H53)+2,FIND("/",H53)-FIND(":",H53)-2))-1)/VALUE(RIGHT(H53,1)),IF(F53&lt;=VALUE(MID(H53,FIND(", ",H53)+2,IF(MID(H53,FIND(", ",H53)+2,1)="1",2,1))),(IF(COUNTIFS(F:F,"&lt;="&amp;F53)&lt;=VALUE(MID(H53,FIND(", ",H53)+2,IF(MID(H53,FIND(", ",H53)+2,1)="1",2,1))),1,(VALUE(MID(H53,FIND(", ",H53)+2,IF(MID(H53,FIND(", ",H53)+2,1)="1",2,1)))-COUNTIFS(F:F,"&lt;"&amp;F53))/COUNTIFS(F:F,F53)))*(50*E53*(1+VALUE(MID(H53,FIND(": ",H53)+2,FIND("/",H53)-FIND(":",H53)-2))-1)/VALUE(RIGHT(H53,1))+50*E53)-(100*E53),-E53*100)))</f>
        <v/>
      </c>
      <c r="H53" t="str">
        <f ca="1">IF(E53="","",OFFSET([1]PGA!$AL$1,MATCH(A53,[1]PGA!$E$1:$E$500,0)-1,0))</f>
        <v/>
      </c>
    </row>
    <row r="54" spans="1:8" x14ac:dyDescent="0.25">
      <c r="A54" t="s">
        <v>332</v>
      </c>
      <c r="B54" s="15" t="s">
        <v>498</v>
      </c>
      <c r="C54" s="16">
        <v>323</v>
      </c>
      <c r="D54" s="16">
        <v>201</v>
      </c>
      <c r="E54" s="17" t="s">
        <v>226</v>
      </c>
      <c r="F54">
        <f ca="1">IFERROR(IF(A54="","",OFFSET(Results!$AJ$1,MATCH(A54,Results!$A:$A,0)-1,0)),"")</f>
        <v>95</v>
      </c>
      <c r="G54" s="6" t="str">
        <f ca="1">IF(OR(E54="",F54=""),"",IF(F54=1,(IF(COUNTIFS(F:F,"&lt;="&amp;F54)&lt;=1,1,(1-COUNTIFS(F:F,"&lt;"&amp;F54))/COUNTIFS(F:F,F54)))*50*E54*(1+VALUE(MID(H54,FIND(": ",H54)+2,FIND("/",H54)-FIND(":",H54)-2))-1)+50*E54*(1+VALUE(MID(H54,FIND(": ",H54)+2,FIND("/",H54)-FIND(":",H54)-2))-1)/VALUE(RIGHT(H54,1)),IF(F54&lt;=VALUE(MID(H54,FIND(", ",H54)+2,IF(MID(H54,FIND(", ",H54)+2,1)="1",2,1))),(IF(COUNTIFS(F:F,"&lt;="&amp;F54)&lt;=VALUE(MID(H54,FIND(", ",H54)+2,IF(MID(H54,FIND(", ",H54)+2,1)="1",2,1))),1,(VALUE(MID(H54,FIND(", ",H54)+2,IF(MID(H54,FIND(", ",H54)+2,1)="1",2,1)))-COUNTIFS(F:F,"&lt;"&amp;F54))/COUNTIFS(F:F,F54)))*(50*E54*(1+VALUE(MID(H54,FIND(": ",H54)+2,FIND("/",H54)-FIND(":",H54)-2))-1)/VALUE(RIGHT(H54,1))+50*E54)-(100*E54),-E54*100)))</f>
        <v/>
      </c>
      <c r="H54" t="str">
        <f ca="1">IF(E54="","",OFFSET([1]PGA!$AL$1,MATCH(A54,[1]PGA!$E$1:$E$500,0)-1,0))</f>
        <v/>
      </c>
    </row>
    <row r="55" spans="1:8" x14ac:dyDescent="0.25">
      <c r="A55" t="s">
        <v>334</v>
      </c>
      <c r="B55" s="15" t="s">
        <v>362</v>
      </c>
      <c r="C55" s="16">
        <v>667</v>
      </c>
      <c r="D55" s="16">
        <v>176</v>
      </c>
      <c r="E55" s="17" t="s">
        <v>226</v>
      </c>
      <c r="F55">
        <f ca="1">IFERROR(IF(A55="","",OFFSET(Results!$AJ$1,MATCH(A55,Results!$A:$A,0)-1,0)),"")</f>
        <v>44</v>
      </c>
      <c r="G55" s="6" t="str">
        <f ca="1">IF(OR(E55="",F55=""),"",IF(F55=1,(IF(COUNTIFS(F:F,"&lt;="&amp;F55)&lt;=1,1,(1-COUNTIFS(F:F,"&lt;"&amp;F55))/COUNTIFS(F:F,F55)))*50*E55*(1+VALUE(MID(H55,FIND(": ",H55)+2,FIND("/",H55)-FIND(":",H55)-2))-1)+50*E55*(1+VALUE(MID(H55,FIND(": ",H55)+2,FIND("/",H55)-FIND(":",H55)-2))-1)/VALUE(RIGHT(H55,1)),IF(F55&lt;=VALUE(MID(H55,FIND(", ",H55)+2,IF(MID(H55,FIND(", ",H55)+2,1)="1",2,1))),(IF(COUNTIFS(F:F,"&lt;="&amp;F55)&lt;=VALUE(MID(H55,FIND(", ",H55)+2,IF(MID(H55,FIND(", ",H55)+2,1)="1",2,1))),1,(VALUE(MID(H55,FIND(", ",H55)+2,IF(MID(H55,FIND(", ",H55)+2,1)="1",2,1)))-COUNTIFS(F:F,"&lt;"&amp;F55))/COUNTIFS(F:F,F55)))*(50*E55*(1+VALUE(MID(H55,FIND(": ",H55)+2,FIND("/",H55)-FIND(":",H55)-2))-1)/VALUE(RIGHT(H55,1))+50*E55)-(100*E55),-E55*100)))</f>
        <v/>
      </c>
      <c r="H55" t="str">
        <f ca="1">IF(E55="","",OFFSET([1]PGA!$AL$1,MATCH(A55,[1]PGA!$E$1:$E$500,0)-1,0))</f>
        <v/>
      </c>
    </row>
    <row r="56" spans="1:8" x14ac:dyDescent="0.25">
      <c r="A56" t="s">
        <v>335</v>
      </c>
      <c r="B56" s="15" t="s">
        <v>336</v>
      </c>
      <c r="C56" s="16">
        <v>10000</v>
      </c>
      <c r="D56" s="16">
        <v>4001</v>
      </c>
      <c r="E56" s="17" t="s">
        <v>226</v>
      </c>
      <c r="F56">
        <f ca="1">IFERROR(IF(A56="","",OFFSET(Results!$AJ$1,MATCH(A56,Results!$A:$A,0)-1,0)),"")</f>
        <v>127</v>
      </c>
      <c r="G56" s="6" t="str">
        <f ca="1">IF(OR(E56="",F56=""),"",IF(F56=1,(IF(COUNTIFS(F:F,"&lt;="&amp;F56)&lt;=1,1,(1-COUNTIFS(F:F,"&lt;"&amp;F56))/COUNTIFS(F:F,F56)))*50*E56*(1+VALUE(MID(H56,FIND(": ",H56)+2,FIND("/",H56)-FIND(":",H56)-2))-1)+50*E56*(1+VALUE(MID(H56,FIND(": ",H56)+2,FIND("/",H56)-FIND(":",H56)-2))-1)/VALUE(RIGHT(H56,1)),IF(F56&lt;=VALUE(MID(H56,FIND(", ",H56)+2,IF(MID(H56,FIND(", ",H56)+2,1)="1",2,1))),(IF(COUNTIFS(F:F,"&lt;="&amp;F56)&lt;=VALUE(MID(H56,FIND(", ",H56)+2,IF(MID(H56,FIND(", ",H56)+2,1)="1",2,1))),1,(VALUE(MID(H56,FIND(", ",H56)+2,IF(MID(H56,FIND(", ",H56)+2,1)="1",2,1)))-COUNTIFS(F:F,"&lt;"&amp;F56))/COUNTIFS(F:F,F56)))*(50*E56*(1+VALUE(MID(H56,FIND(": ",H56)+2,FIND("/",H56)-FIND(":",H56)-2))-1)/VALUE(RIGHT(H56,1))+50*E56)-(100*E56),-E56*100)))</f>
        <v/>
      </c>
      <c r="H56" t="str">
        <f ca="1">IF(E56="","",OFFSET([1]PGA!$AL$1,MATCH(A56,[1]PGA!$E$1:$E$500,0)-1,0))</f>
        <v/>
      </c>
    </row>
    <row r="57" spans="1:8" x14ac:dyDescent="0.25">
      <c r="A57" t="s">
        <v>337</v>
      </c>
      <c r="B57" s="15" t="s">
        <v>351</v>
      </c>
      <c r="C57" s="16">
        <v>526</v>
      </c>
      <c r="D57" s="16">
        <v>251</v>
      </c>
      <c r="E57" s="17" t="s">
        <v>226</v>
      </c>
      <c r="F57">
        <f ca="1">IFERROR(IF(A57="","",OFFSET(Results!$AJ$1,MATCH(A57,Results!$A:$A,0)-1,0)),"")</f>
        <v>88</v>
      </c>
      <c r="G57" s="6" t="str">
        <f ca="1">IF(OR(E57="",F57=""),"",IF(F57=1,(IF(COUNTIFS(F:F,"&lt;="&amp;F57)&lt;=1,1,(1-COUNTIFS(F:F,"&lt;"&amp;F57))/COUNTIFS(F:F,F57)))*50*E57*(1+VALUE(MID(H57,FIND(": ",H57)+2,FIND("/",H57)-FIND(":",H57)-2))-1)+50*E57*(1+VALUE(MID(H57,FIND(": ",H57)+2,FIND("/",H57)-FIND(":",H57)-2))-1)/VALUE(RIGHT(H57,1)),IF(F57&lt;=VALUE(MID(H57,FIND(", ",H57)+2,IF(MID(H57,FIND(", ",H57)+2,1)="1",2,1))),(IF(COUNTIFS(F:F,"&lt;="&amp;F57)&lt;=VALUE(MID(H57,FIND(", ",H57)+2,IF(MID(H57,FIND(", ",H57)+2,1)="1",2,1))),1,(VALUE(MID(H57,FIND(", ",H57)+2,IF(MID(H57,FIND(", ",H57)+2,1)="1",2,1)))-COUNTIFS(F:F,"&lt;"&amp;F57))/COUNTIFS(F:F,F57)))*(50*E57*(1+VALUE(MID(H57,FIND(": ",H57)+2,FIND("/",H57)-FIND(":",H57)-2))-1)/VALUE(RIGHT(H57,1))+50*E57)-(100*E57),-E57*100)))</f>
        <v/>
      </c>
      <c r="H57" t="str">
        <f ca="1">IF(E57="","",OFFSET([1]PGA!$AL$1,MATCH(A57,[1]PGA!$E$1:$E$500,0)-1,0))</f>
        <v/>
      </c>
    </row>
    <row r="58" spans="1:8" x14ac:dyDescent="0.25">
      <c r="A58" t="s">
        <v>338</v>
      </c>
      <c r="B58" s="15" t="s">
        <v>288</v>
      </c>
      <c r="C58" s="16">
        <v>714</v>
      </c>
      <c r="D58" s="16">
        <v>301</v>
      </c>
      <c r="E58" s="17" t="s">
        <v>226</v>
      </c>
      <c r="F58">
        <f ca="1">IFERROR(IF(A58="","",OFFSET(Results!$AJ$1,MATCH(A58,Results!$A:$A,0)-1,0)),"")</f>
        <v>95</v>
      </c>
      <c r="G58" s="6" t="str">
        <f ca="1">IF(OR(E58="",F58=""),"",IF(F58=1,(IF(COUNTIFS(F:F,"&lt;="&amp;F58)&lt;=1,1,(1-COUNTIFS(F:F,"&lt;"&amp;F58))/COUNTIFS(F:F,F58)))*50*E58*(1+VALUE(MID(H58,FIND(": ",H58)+2,FIND("/",H58)-FIND(":",H58)-2))-1)+50*E58*(1+VALUE(MID(H58,FIND(": ",H58)+2,FIND("/",H58)-FIND(":",H58)-2))-1)/VALUE(RIGHT(H58,1)),IF(F58&lt;=VALUE(MID(H58,FIND(", ",H58)+2,IF(MID(H58,FIND(", ",H58)+2,1)="1",2,1))),(IF(COUNTIFS(F:F,"&lt;="&amp;F58)&lt;=VALUE(MID(H58,FIND(", ",H58)+2,IF(MID(H58,FIND(", ",H58)+2,1)="1",2,1))),1,(VALUE(MID(H58,FIND(", ",H58)+2,IF(MID(H58,FIND(", ",H58)+2,1)="1",2,1)))-COUNTIFS(F:F,"&lt;"&amp;F58))/COUNTIFS(F:F,F58)))*(50*E58*(1+VALUE(MID(H58,FIND(": ",H58)+2,FIND("/",H58)-FIND(":",H58)-2))-1)/VALUE(RIGHT(H58,1))+50*E58)-(100*E58),-E58*100)))</f>
        <v/>
      </c>
      <c r="H58" t="str">
        <f ca="1">IF(E58="","",OFFSET([1]PGA!$AL$1,MATCH(A58,[1]PGA!$E$1:$E$500,0)-1,0))</f>
        <v/>
      </c>
    </row>
    <row r="59" spans="1:8" x14ac:dyDescent="0.25">
      <c r="A59" t="s">
        <v>339</v>
      </c>
      <c r="B59" s="15" t="s">
        <v>333</v>
      </c>
      <c r="C59" s="16">
        <v>294</v>
      </c>
      <c r="D59" s="16">
        <v>101</v>
      </c>
      <c r="E59" s="17" t="s">
        <v>226</v>
      </c>
      <c r="F59">
        <f ca="1">IFERROR(IF(A59="","",OFFSET(Results!$AJ$1,MATCH(A59,Results!$A:$A,0)-1,0)),"")</f>
        <v>4</v>
      </c>
      <c r="G59" s="6" t="str">
        <f ca="1">IF(OR(E59="",F59=""),"",IF(F59=1,(IF(COUNTIFS(F:F,"&lt;="&amp;F59)&lt;=1,1,(1-COUNTIFS(F:F,"&lt;"&amp;F59))/COUNTIFS(F:F,F59)))*50*E59*(1+VALUE(MID(H59,FIND(": ",H59)+2,FIND("/",H59)-FIND(":",H59)-2))-1)+50*E59*(1+VALUE(MID(H59,FIND(": ",H59)+2,FIND("/",H59)-FIND(":",H59)-2))-1)/VALUE(RIGHT(H59,1)),IF(F59&lt;=VALUE(MID(H59,FIND(", ",H59)+2,IF(MID(H59,FIND(", ",H59)+2,1)="1",2,1))),(IF(COUNTIFS(F:F,"&lt;="&amp;F59)&lt;=VALUE(MID(H59,FIND(", ",H59)+2,IF(MID(H59,FIND(", ",H59)+2,1)="1",2,1))),1,(VALUE(MID(H59,FIND(", ",H59)+2,IF(MID(H59,FIND(", ",H59)+2,1)="1",2,1)))-COUNTIFS(F:F,"&lt;"&amp;F59))/COUNTIFS(F:F,F59)))*(50*E59*(1+VALUE(MID(H59,FIND(": ",H59)+2,FIND("/",H59)-FIND(":",H59)-2))-1)/VALUE(RIGHT(H59,1))+50*E59)-(100*E59),-E59*100)))</f>
        <v/>
      </c>
      <c r="H59" t="str">
        <f ca="1">IF(E59="","",OFFSET([1]PGA!$AL$1,MATCH(A59,[1]PGA!$E$1:$E$500,0)-1,0))</f>
        <v/>
      </c>
    </row>
    <row r="60" spans="1:8" x14ac:dyDescent="0.25">
      <c r="A60" t="s">
        <v>341</v>
      </c>
      <c r="B60" s="15" t="s">
        <v>342</v>
      </c>
      <c r="C60" s="16">
        <v>10000</v>
      </c>
      <c r="D60" s="16">
        <v>501</v>
      </c>
      <c r="E60" s="17" t="s">
        <v>226</v>
      </c>
      <c r="F60">
        <f ca="1">IFERROR(IF(A60="","",OFFSET(Results!$AJ$1,MATCH(A60,Results!$A:$A,0)-1,0)),"")</f>
        <v>115</v>
      </c>
      <c r="G60" s="6" t="str">
        <f ca="1">IF(OR(E60="",F60=""),"",IF(F60=1,(IF(COUNTIFS(F:F,"&lt;="&amp;F60)&lt;=1,1,(1-COUNTIFS(F:F,"&lt;"&amp;F60))/COUNTIFS(F:F,F60)))*50*E60*(1+VALUE(MID(H60,FIND(": ",H60)+2,FIND("/",H60)-FIND(":",H60)-2))-1)+50*E60*(1+VALUE(MID(H60,FIND(": ",H60)+2,FIND("/",H60)-FIND(":",H60)-2))-1)/VALUE(RIGHT(H60,1)),IF(F60&lt;=VALUE(MID(H60,FIND(", ",H60)+2,IF(MID(H60,FIND(", ",H60)+2,1)="1",2,1))),(IF(COUNTIFS(F:F,"&lt;="&amp;F60)&lt;=VALUE(MID(H60,FIND(", ",H60)+2,IF(MID(H60,FIND(", ",H60)+2,1)="1",2,1))),1,(VALUE(MID(H60,FIND(", ",H60)+2,IF(MID(H60,FIND(", ",H60)+2,1)="1",2,1)))-COUNTIFS(F:F,"&lt;"&amp;F60))/COUNTIFS(F:F,F60)))*(50*E60*(1+VALUE(MID(H60,FIND(": ",H60)+2,FIND("/",H60)-FIND(":",H60)-2))-1)/VALUE(RIGHT(H60,1))+50*E60)-(100*E60),-E60*100)))</f>
        <v/>
      </c>
      <c r="H60" t="str">
        <f ca="1">IF(E60="","",OFFSET([1]PGA!$AL$1,MATCH(A60,[1]PGA!$E$1:$E$500,0)-1,0))</f>
        <v/>
      </c>
    </row>
    <row r="61" spans="1:8" x14ac:dyDescent="0.25">
      <c r="A61" t="s">
        <v>343</v>
      </c>
      <c r="B61" s="15" t="s">
        <v>591</v>
      </c>
      <c r="C61" s="16">
        <v>23</v>
      </c>
      <c r="D61" s="16">
        <v>15</v>
      </c>
      <c r="E61" s="17" t="s">
        <v>226</v>
      </c>
      <c r="F61">
        <f ca="1">IFERROR(IF(A61="","",OFFSET(Results!$AJ$1,MATCH(A61,Results!$A:$A,0)-1,0)),"")</f>
        <v>6</v>
      </c>
      <c r="G61" s="6" t="str">
        <f ca="1">IF(OR(E61="",F61=""),"",IF(F61=1,(IF(COUNTIFS(F:F,"&lt;="&amp;F61)&lt;=1,1,(1-COUNTIFS(F:F,"&lt;"&amp;F61))/COUNTIFS(F:F,F61)))*50*E61*(1+VALUE(MID(H61,FIND(": ",H61)+2,FIND("/",H61)-FIND(":",H61)-2))-1)+50*E61*(1+VALUE(MID(H61,FIND(": ",H61)+2,FIND("/",H61)-FIND(":",H61)-2))-1)/VALUE(RIGHT(H61,1)),IF(F61&lt;=VALUE(MID(H61,FIND(", ",H61)+2,IF(MID(H61,FIND(", ",H61)+2,1)="1",2,1))),(IF(COUNTIFS(F:F,"&lt;="&amp;F61)&lt;=VALUE(MID(H61,FIND(", ",H61)+2,IF(MID(H61,FIND(", ",H61)+2,1)="1",2,1))),1,(VALUE(MID(H61,FIND(", ",H61)+2,IF(MID(H61,FIND(", ",H61)+2,1)="1",2,1)))-COUNTIFS(F:F,"&lt;"&amp;F61))/COUNTIFS(F:F,F61)))*(50*E61*(1+VALUE(MID(H61,FIND(": ",H61)+2,FIND("/",H61)-FIND(":",H61)-2))-1)/VALUE(RIGHT(H61,1))+50*E61)-(100*E61),-E61*100)))</f>
        <v/>
      </c>
      <c r="H61" t="str">
        <f ca="1">IF(E61="","",OFFSET([1]PGA!$AL$1,MATCH(A61,[1]PGA!$E$1:$E$500,0)-1,0))</f>
        <v/>
      </c>
    </row>
    <row r="62" spans="1:8" x14ac:dyDescent="0.25">
      <c r="A62" t="s">
        <v>345</v>
      </c>
      <c r="B62" s="15" t="s">
        <v>592</v>
      </c>
      <c r="C62" s="16">
        <v>95</v>
      </c>
      <c r="D62" s="16">
        <v>101</v>
      </c>
      <c r="E62" s="17" t="s">
        <v>389</v>
      </c>
      <c r="F62">
        <f ca="1">IFERROR(IF(A62="","",OFFSET(Results!$AJ$1,MATCH(A62,Results!$A:$A,0)-1,0)),"")</f>
        <v>25</v>
      </c>
      <c r="G62" s="6">
        <f ca="1">IF(OR(E62="",F62=""),"",IF(F62=1,(IF(COUNTIFS(F:F,"&lt;="&amp;F62)&lt;=1,1,(1-COUNTIFS(F:F,"&lt;"&amp;F62))/COUNTIFS(F:F,F62)))*50*E62*(1+VALUE(MID(H62,FIND(": ",H62)+2,FIND("/",H62)-FIND(":",H62)-2))-1)+50*E62*(1+VALUE(MID(H62,FIND(": ",H62)+2,FIND("/",H62)-FIND(":",H62)-2))-1)/VALUE(RIGHT(H62,1)),IF(F62&lt;=VALUE(MID(H62,FIND(", ",H62)+2,IF(MID(H62,FIND(", ",H62)+2,1)="1",2,1))),(IF(COUNTIFS(F:F,"&lt;="&amp;F62)&lt;=VALUE(MID(H62,FIND(", ",H62)+2,IF(MID(H62,FIND(", ",H62)+2,1)="1",2,1))),1,(VALUE(MID(H62,FIND(", ",H62)+2,IF(MID(H62,FIND(", ",H62)+2,1)="1",2,1)))-COUNTIFS(F:F,"&lt;"&amp;F62))/COUNTIFS(F:F,F62)))*(50*E62*(1+VALUE(MID(H62,FIND(": ",H62)+2,FIND("/",H62)-FIND(":",H62)-2))-1)/VALUE(RIGHT(H62,1))+50*E62)-(100*E62),-E62*100)))</f>
        <v>-0.1</v>
      </c>
      <c r="H62" t="str">
        <f ca="1">IF(E62="","",OFFSET([1]PGA!$AL$1,MATCH(A62,[1]PGA!$E$1:$E$500,0)-1,0))</f>
        <v>Betfair: 100/1, 8pl, 1/5</v>
      </c>
    </row>
    <row r="63" spans="1:8" x14ac:dyDescent="0.25">
      <c r="A63" t="s">
        <v>347</v>
      </c>
      <c r="B63" s="15" t="s">
        <v>336</v>
      </c>
      <c r="C63" s="16">
        <v>10000</v>
      </c>
      <c r="D63" s="16">
        <v>2501</v>
      </c>
      <c r="E63" s="17" t="s">
        <v>226</v>
      </c>
      <c r="F63">
        <f ca="1">IFERROR(IF(A63="","",OFFSET(Results!$AJ$1,MATCH(A63,Results!$A:$A,0)-1,0)),"")</f>
        <v>95</v>
      </c>
      <c r="G63" s="6" t="str">
        <f ca="1">IF(OR(E63="",F63=""),"",IF(F63=1,(IF(COUNTIFS(F:F,"&lt;="&amp;F63)&lt;=1,1,(1-COUNTIFS(F:F,"&lt;"&amp;F63))/COUNTIFS(F:F,F63)))*50*E63*(1+VALUE(MID(H63,FIND(": ",H63)+2,FIND("/",H63)-FIND(":",H63)-2))-1)+50*E63*(1+VALUE(MID(H63,FIND(": ",H63)+2,FIND("/",H63)-FIND(":",H63)-2))-1)/VALUE(RIGHT(H63,1)),IF(F63&lt;=VALUE(MID(H63,FIND(", ",H63)+2,IF(MID(H63,FIND(", ",H63)+2,1)="1",2,1))),(IF(COUNTIFS(F:F,"&lt;="&amp;F63)&lt;=VALUE(MID(H63,FIND(", ",H63)+2,IF(MID(H63,FIND(", ",H63)+2,1)="1",2,1))),1,(VALUE(MID(H63,FIND(", ",H63)+2,IF(MID(H63,FIND(", ",H63)+2,1)="1",2,1)))-COUNTIFS(F:F,"&lt;"&amp;F63))/COUNTIFS(F:F,F63)))*(50*E63*(1+VALUE(MID(H63,FIND(": ",H63)+2,FIND("/",H63)-FIND(":",H63)-2))-1)/VALUE(RIGHT(H63,1))+50*E63)-(100*E63),-E63*100)))</f>
        <v/>
      </c>
      <c r="H63" t="str">
        <f ca="1">IF(E63="","",OFFSET([1]PGA!$AL$1,MATCH(A63,[1]PGA!$E$1:$E$500,0)-1,0))</f>
        <v/>
      </c>
    </row>
    <row r="64" spans="1:8" x14ac:dyDescent="0.25">
      <c r="A64" t="s">
        <v>348</v>
      </c>
      <c r="B64" s="15" t="s">
        <v>389</v>
      </c>
      <c r="C64" s="16">
        <v>1000</v>
      </c>
      <c r="D64" s="16">
        <v>601</v>
      </c>
      <c r="E64" s="17" t="s">
        <v>226</v>
      </c>
      <c r="F64">
        <f ca="1">IFERROR(IF(A64="","",OFFSET(Results!$AJ$1,MATCH(A64,Results!$A:$A,0)-1,0)),"")</f>
        <v>71</v>
      </c>
      <c r="G64" s="6" t="str">
        <f ca="1">IF(OR(E64="",F64=""),"",IF(F64=1,(IF(COUNTIFS(F:F,"&lt;="&amp;F64)&lt;=1,1,(1-COUNTIFS(F:F,"&lt;"&amp;F64))/COUNTIFS(F:F,F64)))*50*E64*(1+VALUE(MID(H64,FIND(": ",H64)+2,FIND("/",H64)-FIND(":",H64)-2))-1)+50*E64*(1+VALUE(MID(H64,FIND(": ",H64)+2,FIND("/",H64)-FIND(":",H64)-2))-1)/VALUE(RIGHT(H64,1)),IF(F64&lt;=VALUE(MID(H64,FIND(", ",H64)+2,IF(MID(H64,FIND(", ",H64)+2,1)="1",2,1))),(IF(COUNTIFS(F:F,"&lt;="&amp;F64)&lt;=VALUE(MID(H64,FIND(", ",H64)+2,IF(MID(H64,FIND(", ",H64)+2,1)="1",2,1))),1,(VALUE(MID(H64,FIND(", ",H64)+2,IF(MID(H64,FIND(", ",H64)+2,1)="1",2,1)))-COUNTIFS(F:F,"&lt;"&amp;F64))/COUNTIFS(F:F,F64)))*(50*E64*(1+VALUE(MID(H64,FIND(": ",H64)+2,FIND("/",H64)-FIND(":",H64)-2))-1)/VALUE(RIGHT(H64,1))+50*E64)-(100*E64),-E64*100)))</f>
        <v/>
      </c>
      <c r="H64" t="str">
        <f ca="1">IF(E64="","",OFFSET([1]PGA!$AL$1,MATCH(A64,[1]PGA!$E$1:$E$500,0)-1,0))</f>
        <v/>
      </c>
    </row>
    <row r="65" spans="1:8" x14ac:dyDescent="0.25">
      <c r="A65" t="s">
        <v>350</v>
      </c>
      <c r="B65" s="15" t="s">
        <v>246</v>
      </c>
      <c r="C65" s="16">
        <v>556</v>
      </c>
      <c r="D65" s="16">
        <v>251</v>
      </c>
      <c r="E65" s="17" t="s">
        <v>226</v>
      </c>
      <c r="F65">
        <f ca="1">IFERROR(IF(A65="","",OFFSET(Results!$AJ$1,MATCH(A65,Results!$A:$A,0)-1,0)),"")</f>
        <v>16</v>
      </c>
      <c r="G65" s="6" t="str">
        <f ca="1">IF(OR(E65="",F65=""),"",IF(F65=1,(IF(COUNTIFS(F:F,"&lt;="&amp;F65)&lt;=1,1,(1-COUNTIFS(F:F,"&lt;"&amp;F65))/COUNTIFS(F:F,F65)))*50*E65*(1+VALUE(MID(H65,FIND(": ",H65)+2,FIND("/",H65)-FIND(":",H65)-2))-1)+50*E65*(1+VALUE(MID(H65,FIND(": ",H65)+2,FIND("/",H65)-FIND(":",H65)-2))-1)/VALUE(RIGHT(H65,1)),IF(F65&lt;=VALUE(MID(H65,FIND(", ",H65)+2,IF(MID(H65,FIND(", ",H65)+2,1)="1",2,1))),(IF(COUNTIFS(F:F,"&lt;="&amp;F65)&lt;=VALUE(MID(H65,FIND(", ",H65)+2,IF(MID(H65,FIND(", ",H65)+2,1)="1",2,1))),1,(VALUE(MID(H65,FIND(", ",H65)+2,IF(MID(H65,FIND(", ",H65)+2,1)="1",2,1)))-COUNTIFS(F:F,"&lt;"&amp;F65))/COUNTIFS(F:F,F65)))*(50*E65*(1+VALUE(MID(H65,FIND(": ",H65)+2,FIND("/",H65)-FIND(":",H65)-2))-1)/VALUE(RIGHT(H65,1))+50*E65)-(100*E65),-E65*100)))</f>
        <v/>
      </c>
      <c r="H65" t="str">
        <f ca="1">IF(E65="","",OFFSET([1]PGA!$AL$1,MATCH(A65,[1]PGA!$E$1:$E$500,0)-1,0))</f>
        <v/>
      </c>
    </row>
    <row r="66" spans="1:8" x14ac:dyDescent="0.25">
      <c r="A66" t="s">
        <v>352</v>
      </c>
      <c r="B66" s="15" t="s">
        <v>393</v>
      </c>
      <c r="C66" s="16">
        <v>833</v>
      </c>
      <c r="D66" s="16">
        <v>301</v>
      </c>
      <c r="E66" s="17" t="s">
        <v>226</v>
      </c>
      <c r="F66">
        <f ca="1">IFERROR(IF(A66="","",OFFSET(Results!$AJ$1,MATCH(A66,Results!$A:$A,0)-1,0)),"")</f>
        <v>49</v>
      </c>
      <c r="G66" s="6" t="str">
        <f ca="1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",H66)+2,IF(MID(H66,FIND(", ",H66)+2,1)="1",2,1))),(IF(COUNTIFS(F:F,"&lt;="&amp;F66)&lt;=VALUE(MID(H66,FIND(", ",H66)+2,IF(MID(H66,FIND(", ",H66)+2,1)="1",2,1))),1,(VALUE(MID(H66,FIND(", ",H66)+2,IF(MID(H66,FIND(", ",H66)+2,1)="1",2,1)))-COUNTIFS(F:F,"&lt;"&amp;F66))/COUNTIFS(F:F,F66)))*(50*E66*(1+VALUE(MID(H66,FIND(": ",H66)+2,FIND("/",H66)-FIND(":",H66)-2))-1)/VALUE(RIGHT(H66,1))+50*E66)-(100*E66),-E66*100)))</f>
        <v/>
      </c>
      <c r="H66" t="str">
        <f ca="1">IF(E66="","",OFFSET([1]PGA!$AL$1,MATCH(A66,[1]PGA!$E$1:$E$500,0)-1,0))</f>
        <v/>
      </c>
    </row>
    <row r="67" spans="1:8" x14ac:dyDescent="0.25">
      <c r="A67" t="s">
        <v>353</v>
      </c>
      <c r="B67" s="15" t="s">
        <v>257</v>
      </c>
      <c r="C67" s="16">
        <v>141</v>
      </c>
      <c r="D67" s="16">
        <v>71</v>
      </c>
      <c r="E67" s="17" t="s">
        <v>226</v>
      </c>
      <c r="F67">
        <f ca="1">IFERROR(IF(A67="","",OFFSET(Results!$AJ$1,MATCH(A67,Results!$A:$A,0)-1,0)),"")</f>
        <v>49</v>
      </c>
      <c r="G67" s="6" t="str">
        <f ca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354</v>
      </c>
      <c r="B68" s="15" t="s">
        <v>583</v>
      </c>
      <c r="C68" s="16">
        <v>357</v>
      </c>
      <c r="D68" s="16">
        <v>226</v>
      </c>
      <c r="E68" s="17" t="s">
        <v>226</v>
      </c>
      <c r="F68">
        <f ca="1">IFERROR(IF(A68="","",OFFSET(Results!$AJ$1,MATCH(A68,Results!$A:$A,0)-1,0)),"")</f>
        <v>67</v>
      </c>
      <c r="G68" s="6" t="str">
        <f ca="1">IF(OR(E68="",F68=""),"",IF(F68=1,(IF(COUNTIFS(F:F,"&lt;="&amp;F68)&lt;=1,1,(1-COUNTIFS(F:F,"&lt;"&amp;F68))/COUNTIFS(F:F,F68)))*50*E68*(1+VALUE(MID(H68,FIND(": ",H68)+2,FIND("/",H68)-FIND(":",H68)-2))-1)+50*E68*(1+VALUE(MID(H68,FIND(": ",H68)+2,FIND("/",H68)-FIND(":",H68)-2))-1)/VALUE(RIGHT(H68,1)),IF(F68&lt;=VALUE(MID(H68,FIND(", ",H68)+2,IF(MID(H68,FIND(", ",H68)+2,1)="1",2,1))),(IF(COUNTIFS(F:F,"&lt;="&amp;F68)&lt;=VALUE(MID(H68,FIND(", ",H68)+2,IF(MID(H68,FIND(", ",H68)+2,1)="1",2,1))),1,(VALUE(MID(H68,FIND(", ",H68)+2,IF(MID(H68,FIND(", ",H68)+2,1)="1",2,1)))-COUNTIFS(F:F,"&lt;"&amp;F68))/COUNTIFS(F:F,F68)))*(50*E68*(1+VALUE(MID(H68,FIND(": ",H68)+2,FIND("/",H68)-FIND(":",H68)-2))-1)/VALUE(RIGHT(H68,1))+50*E68)-(100*E68),-E68*100)))</f>
        <v/>
      </c>
      <c r="H68" t="str">
        <f ca="1">IF(E68="","",OFFSET([1]PGA!$AL$1,MATCH(A68,[1]PGA!$E$1:$E$500,0)-1,0))</f>
        <v/>
      </c>
    </row>
    <row r="69" spans="1:8" x14ac:dyDescent="0.25">
      <c r="A69" t="s">
        <v>355</v>
      </c>
      <c r="B69" s="15" t="s">
        <v>288</v>
      </c>
      <c r="C69" s="16">
        <v>714</v>
      </c>
      <c r="D69" s="16">
        <v>351</v>
      </c>
      <c r="E69" s="17" t="s">
        <v>226</v>
      </c>
      <c r="F69">
        <f ca="1">IFERROR(IF(A69="","",OFFSET(Results!$AJ$1,MATCH(A69,Results!$A:$A,0)-1,0)),"")</f>
        <v>78</v>
      </c>
      <c r="G69" s="6" t="str">
        <f ca="1">IF(OR(E69="",F69=""),"",IF(F69=1,(IF(COUNTIFS(F:F,"&lt;="&amp;F69)&lt;=1,1,(1-COUNTIFS(F:F,"&lt;"&amp;F69))/COUNTIFS(F:F,F69)))*50*E69*(1+VALUE(MID(H69,FIND(": ",H69)+2,FIND("/",H69)-FIND(":",H69)-2))-1)+50*E69*(1+VALUE(MID(H69,FIND(": ",H69)+2,FIND("/",H69)-FIND(":",H69)-2))-1)/VALUE(RIGHT(H69,1)),IF(F69&lt;=VALUE(MID(H69,FIND(", ",H69)+2,IF(MID(H69,FIND(", ",H69)+2,1)="1",2,1))),(IF(COUNTIFS(F:F,"&lt;="&amp;F69)&lt;=VALUE(MID(H69,FIND(", ",H69)+2,IF(MID(H69,FIND(", ",H69)+2,1)="1",2,1))),1,(VALUE(MID(H69,FIND(", ",H69)+2,IF(MID(H69,FIND(", ",H69)+2,1)="1",2,1)))-COUNTIFS(F:F,"&lt;"&amp;F69))/COUNTIFS(F:F,F69)))*(50*E69*(1+VALUE(MID(H69,FIND(": ",H69)+2,FIND("/",H69)-FIND(":",H69)-2))-1)/VALUE(RIGHT(H69,1))+50*E69)-(100*E69),-E69*100)))</f>
        <v/>
      </c>
      <c r="H69" t="str">
        <f ca="1">IF(E69="","",OFFSET([1]PGA!$AL$1,MATCH(A69,[1]PGA!$E$1:$E$500,0)-1,0))</f>
        <v/>
      </c>
    </row>
    <row r="70" spans="1:8" x14ac:dyDescent="0.25">
      <c r="A70" t="s">
        <v>356</v>
      </c>
      <c r="B70" s="15" t="s">
        <v>255</v>
      </c>
      <c r="C70" s="16">
        <v>185</v>
      </c>
      <c r="D70" s="16">
        <v>111</v>
      </c>
      <c r="E70" s="17" t="s">
        <v>226</v>
      </c>
      <c r="F70">
        <f ca="1">IFERROR(IF(A70="","",OFFSET(Results!$AJ$1,MATCH(A70,Results!$A:$A,0)-1,0)),"")</f>
        <v>57</v>
      </c>
      <c r="G70" s="6" t="str">
        <f ca="1">IF(OR(E70="",F70=""),"",IF(F70=1,(IF(COUNTIFS(F:F,"&lt;="&amp;F70)&lt;=1,1,(1-COUNTIFS(F:F,"&lt;"&amp;F70))/COUNTIFS(F:F,F70)))*50*E70*(1+VALUE(MID(H70,FIND(": ",H70)+2,FIND("/",H70)-FIND(":",H70)-2))-1)+50*E70*(1+VALUE(MID(H70,FIND(": ",H70)+2,FIND("/",H70)-FIND(":",H70)-2))-1)/VALUE(RIGHT(H70,1)),IF(F70&lt;=VALUE(MID(H70,FIND(", ",H70)+2,IF(MID(H70,FIND(", ",H70)+2,1)="1",2,1))),(IF(COUNTIFS(F:F,"&lt;="&amp;F70)&lt;=VALUE(MID(H70,FIND(", ",H70)+2,IF(MID(H70,FIND(", ",H70)+2,1)="1",2,1))),1,(VALUE(MID(H70,FIND(", ",H70)+2,IF(MID(H70,FIND(", ",H70)+2,1)="1",2,1)))-COUNTIFS(F:F,"&lt;"&amp;F70))/COUNTIFS(F:F,F70)))*(50*E70*(1+VALUE(MID(H70,FIND(": ",H70)+2,FIND("/",H70)-FIND(":",H70)-2))-1)/VALUE(RIGHT(H70,1))+50*E70)-(100*E70),-E70*100)))</f>
        <v/>
      </c>
      <c r="H70" t="str">
        <f ca="1">IF(E70="","",OFFSET([1]PGA!$AL$1,MATCH(A70,[1]PGA!$E$1:$E$500,0)-1,0))</f>
        <v/>
      </c>
    </row>
    <row r="71" spans="1:8" x14ac:dyDescent="0.25">
      <c r="A71" t="s">
        <v>358</v>
      </c>
      <c r="B71" s="15" t="s">
        <v>593</v>
      </c>
      <c r="C71" s="16">
        <v>111</v>
      </c>
      <c r="D71" s="16">
        <v>81</v>
      </c>
      <c r="E71" s="17" t="s">
        <v>226</v>
      </c>
      <c r="F71">
        <f ca="1">IFERROR(IF(A71="","",OFFSET(Results!$AJ$1,MATCH(A71,Results!$A:$A,0)-1,0)),"")</f>
        <v>88</v>
      </c>
      <c r="G71" s="6" t="str">
        <f ca="1">IF(OR(E71="",F71=""),"",IF(F71=1,(IF(COUNTIFS(F:F,"&lt;="&amp;F71)&lt;=1,1,(1-COUNTIFS(F:F,"&lt;"&amp;F71))/COUNTIFS(F:F,F71)))*50*E71*(1+VALUE(MID(H71,FIND(": ",H71)+2,FIND("/",H71)-FIND(":",H71)-2))-1)+50*E71*(1+VALUE(MID(H71,FIND(": ",H71)+2,FIND("/",H71)-FIND(":",H71)-2))-1)/VALUE(RIGHT(H71,1)),IF(F71&lt;=VALUE(MID(H71,FIND(", ",H71)+2,IF(MID(H71,FIND(", ",H71)+2,1)="1",2,1))),(IF(COUNTIFS(F:F,"&lt;="&amp;F71)&lt;=VALUE(MID(H71,FIND(", ",H71)+2,IF(MID(H71,FIND(", ",H71)+2,1)="1",2,1))),1,(VALUE(MID(H71,FIND(", ",H71)+2,IF(MID(H71,FIND(", ",H71)+2,1)="1",2,1)))-COUNTIFS(F:F,"&lt;"&amp;F71))/COUNTIFS(F:F,F71)))*(50*E71*(1+VALUE(MID(H71,FIND(": ",H71)+2,FIND("/",H71)-FIND(":",H71)-2))-1)/VALUE(RIGHT(H71,1))+50*E71)-(100*E71),-E71*100)))</f>
        <v/>
      </c>
      <c r="H71" t="str">
        <f ca="1">IF(E71="","",OFFSET([1]PGA!$AL$1,MATCH(A71,[1]PGA!$E$1:$E$500,0)-1,0))</f>
        <v/>
      </c>
    </row>
    <row r="72" spans="1:8" x14ac:dyDescent="0.25">
      <c r="A72" t="s">
        <v>359</v>
      </c>
      <c r="B72" s="15" t="s">
        <v>360</v>
      </c>
      <c r="C72" s="16">
        <v>55</v>
      </c>
      <c r="D72" s="16">
        <v>67</v>
      </c>
      <c r="E72" s="17" t="s">
        <v>594</v>
      </c>
      <c r="F72">
        <f ca="1">IFERROR(IF(A72="","",OFFSET(Results!$AJ$1,MATCH(A72,Results!$A:$A,0)-1,0)),"")</f>
        <v>78</v>
      </c>
      <c r="G72" s="6">
        <f ca="1">IF(OR(E72="",F72=""),"",IF(F72=1,(IF(COUNTIFS(F:F,"&lt;="&amp;F72)&lt;=1,1,(1-COUNTIFS(F:F,"&lt;"&amp;F72))/COUNTIFS(F:F,F72)))*50*E72*(1+VALUE(MID(H72,FIND(": ",H72)+2,FIND("/",H72)-FIND(":",H72)-2))-1)+50*E72*(1+VALUE(MID(H72,FIND(": ",H72)+2,FIND("/",H72)-FIND(":",H72)-2))-1)/VALUE(RIGHT(H72,1)),IF(F72&lt;=VALUE(MID(H72,FIND(", ",H72)+2,IF(MID(H72,FIND(", ",H72)+2,1)="1",2,1))),(IF(COUNTIFS(F:F,"&lt;="&amp;F72)&lt;=VALUE(MID(H72,FIND(", ",H72)+2,IF(MID(H72,FIND(", ",H72)+2,1)="1",2,1))),1,(VALUE(MID(H72,FIND(", ",H72)+2,IF(MID(H72,FIND(", ",H72)+2,1)="1",2,1)))-COUNTIFS(F:F,"&lt;"&amp;F72))/COUNTIFS(F:F,F72)))*(50*E72*(1+VALUE(MID(H72,FIND(": ",H72)+2,FIND("/",H72)-FIND(":",H72)-2))-1)/VALUE(RIGHT(H72,1))+50*E72)-(100*E72),-E72*100)))</f>
        <v>-0.3</v>
      </c>
      <c r="H72" t="str">
        <f ca="1">IF(E72="","",OFFSET([1]PGA!$AL$1,MATCH(A72,[1]PGA!$E$1:$E$500,0)-1,0))</f>
        <v>Skybet: 60/1, 8pl, 1/5</v>
      </c>
    </row>
    <row r="73" spans="1:8" x14ac:dyDescent="0.25">
      <c r="A73" t="s">
        <v>361</v>
      </c>
      <c r="B73" s="15" t="s">
        <v>276</v>
      </c>
      <c r="C73" s="16">
        <v>769</v>
      </c>
      <c r="D73" s="16">
        <v>501</v>
      </c>
      <c r="E73" s="17" t="s">
        <v>226</v>
      </c>
      <c r="F73">
        <f ca="1">IFERROR(IF(A73="","",OFFSET(Results!$AJ$1,MATCH(A73,Results!$A:$A,0)-1,0)),"")</f>
        <v>36</v>
      </c>
      <c r="G73" s="6" t="str">
        <f ca="1">IF(OR(E73="",F73=""),"",IF(F73=1,(IF(COUNTIFS(F:F,"&lt;="&amp;F73)&lt;=1,1,(1-COUNTIFS(F:F,"&lt;"&amp;F73))/COUNTIFS(F:F,F73)))*50*E73*(1+VALUE(MID(H73,FIND(": ",H73)+2,FIND("/",H73)-FIND(":",H73)-2))-1)+50*E73*(1+VALUE(MID(H73,FIND(": ",H73)+2,FIND("/",H73)-FIND(":",H73)-2))-1)/VALUE(RIGHT(H73,1)),IF(F73&lt;=VALUE(MID(H73,FIND(", ",H73)+2,IF(MID(H73,FIND(", ",H73)+2,1)="1",2,1))),(IF(COUNTIFS(F:F,"&lt;="&amp;F73)&lt;=VALUE(MID(H73,FIND(", ",H73)+2,IF(MID(H73,FIND(", ",H73)+2,1)="1",2,1))),1,(VALUE(MID(H73,FIND(", ",H73)+2,IF(MID(H73,FIND(", ",H73)+2,1)="1",2,1)))-COUNTIFS(F:F,"&lt;"&amp;F73))/COUNTIFS(F:F,F73)))*(50*E73*(1+VALUE(MID(H73,FIND(": ",H73)+2,FIND("/",H73)-FIND(":",H73)-2))-1)/VALUE(RIGHT(H73,1))+50*E73)-(100*E73),-E73*100)))</f>
        <v/>
      </c>
      <c r="H73" t="str">
        <f ca="1">IF(E73="","",OFFSET([1]PGA!$AL$1,MATCH(A73,[1]PGA!$E$1:$E$500,0)-1,0))</f>
        <v/>
      </c>
    </row>
    <row r="74" spans="1:8" x14ac:dyDescent="0.25">
      <c r="A74" t="s">
        <v>363</v>
      </c>
      <c r="B74" s="15" t="s">
        <v>303</v>
      </c>
      <c r="C74" s="16">
        <v>313</v>
      </c>
      <c r="D74" s="16">
        <v>201</v>
      </c>
      <c r="E74" s="17" t="s">
        <v>226</v>
      </c>
      <c r="F74">
        <f ca="1">IFERROR(IF(A74="","",OFFSET(Results!$AJ$1,MATCH(A74,Results!$A:$A,0)-1,0)),"")</f>
        <v>88</v>
      </c>
      <c r="G74" s="6" t="str">
        <f ca="1">IF(OR(E74="",F74=""),"",IF(F74=1,(IF(COUNTIFS(F:F,"&lt;="&amp;F74)&lt;=1,1,(1-COUNTIFS(F:F,"&lt;"&amp;F74))/COUNTIFS(F:F,F74)))*50*E74*(1+VALUE(MID(H74,FIND(": ",H74)+2,FIND("/",H74)-FIND(":",H74)-2))-1)+50*E74*(1+VALUE(MID(H74,FIND(": ",H74)+2,FIND("/",H74)-FIND(":",H74)-2))-1)/VALUE(RIGHT(H74,1)),IF(F74&lt;=VALUE(MID(H74,FIND(", ",H74)+2,IF(MID(H74,FIND(", ",H74)+2,1)="1",2,1))),(IF(COUNTIFS(F:F,"&lt;="&amp;F74)&lt;=VALUE(MID(H74,FIND(", ",H74)+2,IF(MID(H74,FIND(", ",H74)+2,1)="1",2,1))),1,(VALUE(MID(H74,FIND(", ",H74)+2,IF(MID(H74,FIND(", ",H74)+2,1)="1",2,1)))-COUNTIFS(F:F,"&lt;"&amp;F74))/COUNTIFS(F:F,F74)))*(50*E74*(1+VALUE(MID(H74,FIND(": ",H74)+2,FIND("/",H74)-FIND(":",H74)-2))-1)/VALUE(RIGHT(H74,1))+50*E74)-(100*E74),-E74*100)))</f>
        <v/>
      </c>
      <c r="H74" t="str">
        <f ca="1">IF(E74="","",OFFSET([1]PGA!$AL$1,MATCH(A74,[1]PGA!$E$1:$E$500,0)-1,0))</f>
        <v/>
      </c>
    </row>
    <row r="75" spans="1:8" x14ac:dyDescent="0.25">
      <c r="A75" t="s">
        <v>365</v>
      </c>
      <c r="B75" s="15" t="s">
        <v>283</v>
      </c>
      <c r="C75" s="16">
        <v>172</v>
      </c>
      <c r="D75" s="16">
        <v>176</v>
      </c>
      <c r="E75" s="17" t="s">
        <v>226</v>
      </c>
      <c r="F75">
        <f ca="1">IFERROR(IF(A75="","",OFFSET(Results!$AJ$1,MATCH(A75,Results!$A:$A,0)-1,0)),"")</f>
        <v>36</v>
      </c>
      <c r="G75" s="6" t="str">
        <f ca="1">IF(OR(E75="",F75=""),"",IF(F75=1,(IF(COUNTIFS(F:F,"&lt;="&amp;F75)&lt;=1,1,(1-COUNTIFS(F:F,"&lt;"&amp;F75))/COUNTIFS(F:F,F75)))*50*E75*(1+VALUE(MID(H75,FIND(": ",H75)+2,FIND("/",H75)-FIND(":",H75)-2))-1)+50*E75*(1+VALUE(MID(H75,FIND(": ",H75)+2,FIND("/",H75)-FIND(":",H75)-2))-1)/VALUE(RIGHT(H75,1)),IF(F75&lt;=VALUE(MID(H75,FIND(", ",H75)+2,IF(MID(H75,FIND(", ",H75)+2,1)="1",2,1))),(IF(COUNTIFS(F:F,"&lt;="&amp;F75)&lt;=VALUE(MID(H75,FIND(", ",H75)+2,IF(MID(H75,FIND(", ",H75)+2,1)="1",2,1))),1,(VALUE(MID(H75,FIND(", ",H75)+2,IF(MID(H75,FIND(", ",H75)+2,1)="1",2,1)))-COUNTIFS(F:F,"&lt;"&amp;F75))/COUNTIFS(F:F,F75)))*(50*E75*(1+VALUE(MID(H75,FIND(": ",H75)+2,FIND("/",H75)-FIND(":",H75)-2))-1)/VALUE(RIGHT(H75,1))+50*E75)-(100*E75),-E75*100)))</f>
        <v/>
      </c>
      <c r="H75" t="str">
        <f ca="1">IF(E75="","",OFFSET([1]PGA!$AL$1,MATCH(A75,[1]PGA!$E$1:$E$500,0)-1,0))</f>
        <v/>
      </c>
    </row>
    <row r="76" spans="1:8" x14ac:dyDescent="0.25">
      <c r="A76" t="s">
        <v>366</v>
      </c>
      <c r="B76" s="15" t="s">
        <v>595</v>
      </c>
      <c r="C76" s="16">
        <v>270</v>
      </c>
      <c r="D76" s="16">
        <v>201</v>
      </c>
      <c r="E76" s="17" t="s">
        <v>226</v>
      </c>
      <c r="F76">
        <f ca="1">IFERROR(IF(A76="","",OFFSET(Results!$AJ$1,MATCH(A76,Results!$A:$A,0)-1,0)),"")</f>
        <v>103</v>
      </c>
      <c r="G76" s="6" t="str">
        <f ca="1">IF(OR(E76="",F76=""),"",IF(F76=1,(IF(COUNTIFS(F:F,"&lt;="&amp;F76)&lt;=1,1,(1-COUNTIFS(F:F,"&lt;"&amp;F76))/COUNTIFS(F:F,F76)))*50*E76*(1+VALUE(MID(H76,FIND(": ",H76)+2,FIND("/",H76)-FIND(":",H76)-2))-1)+50*E76*(1+VALUE(MID(H76,FIND(": ",H76)+2,FIND("/",H76)-FIND(":",H76)-2))-1)/VALUE(RIGHT(H76,1)),IF(F76&lt;=VALUE(MID(H76,FIND(", ",H76)+2,IF(MID(H76,FIND(", ",H76)+2,1)="1",2,1))),(IF(COUNTIFS(F:F,"&lt;="&amp;F76)&lt;=VALUE(MID(H76,FIND(", ",H76)+2,IF(MID(H76,FIND(", ",H76)+2,1)="1",2,1))),1,(VALUE(MID(H76,FIND(", ",H76)+2,IF(MID(H76,FIND(", ",H76)+2,1)="1",2,1)))-COUNTIFS(F:F,"&lt;"&amp;F76))/COUNTIFS(F:F,F76)))*(50*E76*(1+VALUE(MID(H76,FIND(": ",H76)+2,FIND("/",H76)-FIND(":",H76)-2))-1)/VALUE(RIGHT(H76,1))+50*E76)-(100*E76),-E76*100)))</f>
        <v/>
      </c>
      <c r="H76" t="str">
        <f ca="1">IF(E76="","",OFFSET([1]PGA!$AL$1,MATCH(A76,[1]PGA!$E$1:$E$500,0)-1,0))</f>
        <v/>
      </c>
    </row>
    <row r="77" spans="1:8" x14ac:dyDescent="0.25">
      <c r="A77" t="s">
        <v>368</v>
      </c>
      <c r="B77" s="15" t="s">
        <v>596</v>
      </c>
      <c r="C77" s="16">
        <v>69</v>
      </c>
      <c r="D77" s="16">
        <v>61</v>
      </c>
      <c r="E77" s="17" t="s">
        <v>226</v>
      </c>
      <c r="F77">
        <f ca="1">IFERROR(IF(A77="","",OFFSET(Results!$AJ$1,MATCH(A77,Results!$A:$A,0)-1,0)),"")</f>
        <v>78</v>
      </c>
      <c r="G77" s="6" t="str">
        <f ca="1">IF(OR(E77="",F77=""),"",IF(F77=1,(IF(COUNTIFS(F:F,"&lt;="&amp;F77)&lt;=1,1,(1-COUNTIFS(F:F,"&lt;"&amp;F77))/COUNTIFS(F:F,F77)))*50*E77*(1+VALUE(MID(H77,FIND(": ",H77)+2,FIND("/",H77)-FIND(":",H77)-2))-1)+50*E77*(1+VALUE(MID(H77,FIND(": ",H77)+2,FIND("/",H77)-FIND(":",H77)-2))-1)/VALUE(RIGHT(H77,1)),IF(F77&lt;=VALUE(MID(H77,FIND(", ",H77)+2,IF(MID(H77,FIND(", ",H77)+2,1)="1",2,1))),(IF(COUNTIFS(F:F,"&lt;="&amp;F77)&lt;=VALUE(MID(H77,FIND(", ",H77)+2,IF(MID(H77,FIND(", ",H77)+2,1)="1",2,1))),1,(VALUE(MID(H77,FIND(", ",H77)+2,IF(MID(H77,FIND(", ",H77)+2,1)="1",2,1)))-COUNTIFS(F:F,"&lt;"&amp;F77))/COUNTIFS(F:F,F77)))*(50*E77*(1+VALUE(MID(H77,FIND(": ",H77)+2,FIND("/",H77)-FIND(":",H77)-2))-1)/VALUE(RIGHT(H77,1))+50*E77)-(100*E77),-E77*100)))</f>
        <v/>
      </c>
      <c r="H77" t="str">
        <f ca="1">IF(E77="","",OFFSET([1]PGA!$AL$1,MATCH(A77,[1]PGA!$E$1:$E$500,0)-1,0))</f>
        <v/>
      </c>
    </row>
    <row r="78" spans="1:8" x14ac:dyDescent="0.25">
      <c r="A78" t="s">
        <v>370</v>
      </c>
      <c r="B78" s="15" t="s">
        <v>498</v>
      </c>
      <c r="C78" s="16">
        <v>323</v>
      </c>
      <c r="D78" s="16">
        <v>81</v>
      </c>
      <c r="E78" s="17" t="s">
        <v>226</v>
      </c>
      <c r="F78" t="str">
        <f ca="1">IFERROR(IF(A78="","",OFFSET(Results!$AJ$1,MATCH(A78,Results!$A:$A,0)-1,0)),"")</f>
        <v/>
      </c>
      <c r="G78" s="6" t="str">
        <f ca="1">IF(OR(E78="",F78=""),"",IF(F78=1,(IF(COUNTIFS(F:F,"&lt;="&amp;F78)&lt;=1,1,(1-COUNTIFS(F:F,"&lt;"&amp;F78))/COUNTIFS(F:F,F78)))*50*E78*(1+VALUE(MID(H78,FIND(": ",H78)+2,FIND("/",H78)-FIND(":",H78)-2))-1)+50*E78*(1+VALUE(MID(H78,FIND(": ",H78)+2,FIND("/",H78)-FIND(":",H78)-2))-1)/VALUE(RIGHT(H78,1)),IF(F78&lt;=VALUE(MID(H78,FIND(", ",H78)+2,IF(MID(H78,FIND(", ",H78)+2,1)="1",2,1))),(IF(COUNTIFS(F:F,"&lt;="&amp;F78)&lt;=VALUE(MID(H78,FIND(", ",H78)+2,IF(MID(H78,FIND(", ",H78)+2,1)="1",2,1))),1,(VALUE(MID(H78,FIND(", ",H78)+2,IF(MID(H78,FIND(", ",H78)+2,1)="1",2,1)))-COUNTIFS(F:F,"&lt;"&amp;F78))/COUNTIFS(F:F,F78)))*(50*E78*(1+VALUE(MID(H78,FIND(": ",H78)+2,FIND("/",H78)-FIND(":",H78)-2))-1)/VALUE(RIGHT(H78,1))+50*E78)-(100*E78),-E78*100)))</f>
        <v/>
      </c>
      <c r="H78" t="str">
        <f ca="1">IF(E78="","",OFFSET([1]PGA!$AL$1,MATCH(A78,[1]PGA!$E$1:$E$500,0)-1,0))</f>
        <v/>
      </c>
    </row>
    <row r="79" spans="1:8" x14ac:dyDescent="0.25">
      <c r="A79" t="s">
        <v>371</v>
      </c>
      <c r="B79" s="15" t="s">
        <v>393</v>
      </c>
      <c r="C79" s="16">
        <v>833</v>
      </c>
      <c r="D79" s="16">
        <v>301</v>
      </c>
      <c r="E79" s="17" t="s">
        <v>226</v>
      </c>
      <c r="F79">
        <f ca="1">IFERROR(IF(A79="","",OFFSET(Results!$AJ$1,MATCH(A79,Results!$A:$A,0)-1,0)),"")</f>
        <v>108</v>
      </c>
      <c r="G79" s="6" t="str">
        <f ca="1">IF(OR(E79="",F79=""),"",IF(F79=1,(IF(COUNTIFS(F:F,"&lt;="&amp;F79)&lt;=1,1,(1-COUNTIFS(F:F,"&lt;"&amp;F79))/COUNTIFS(F:F,F79)))*50*E79*(1+VALUE(MID(H79,FIND(": ",H79)+2,FIND("/",H79)-FIND(":",H79)-2))-1)+50*E79*(1+VALUE(MID(H79,FIND(": ",H79)+2,FIND("/",H79)-FIND(":",H79)-2))-1)/VALUE(RIGHT(H79,1)),IF(F79&lt;=VALUE(MID(H79,FIND(", ",H79)+2,IF(MID(H79,FIND(", ",H79)+2,1)="1",2,1))),(IF(COUNTIFS(F:F,"&lt;="&amp;F79)&lt;=VALUE(MID(H79,FIND(", ",H79)+2,IF(MID(H79,FIND(", ",H79)+2,1)="1",2,1))),1,(VALUE(MID(H79,FIND(", ",H79)+2,IF(MID(H79,FIND(", ",H79)+2,1)="1",2,1)))-COUNTIFS(F:F,"&lt;"&amp;F79))/COUNTIFS(F:F,F79)))*(50*E79*(1+VALUE(MID(H79,FIND(": ",H79)+2,FIND("/",H79)-FIND(":",H79)-2))-1)/VALUE(RIGHT(H79,1))+50*E79)-(100*E79),-E79*100)))</f>
        <v/>
      </c>
      <c r="H79" t="str">
        <f ca="1">IF(E79="","",OFFSET([1]PGA!$AL$1,MATCH(A79,[1]PGA!$E$1:$E$500,0)-1,0))</f>
        <v/>
      </c>
    </row>
    <row r="80" spans="1:8" x14ac:dyDescent="0.25">
      <c r="A80" t="s">
        <v>372</v>
      </c>
      <c r="B80" s="15" t="s">
        <v>248</v>
      </c>
      <c r="C80" s="16">
        <v>455</v>
      </c>
      <c r="D80" s="16">
        <v>176</v>
      </c>
      <c r="E80" s="17" t="s">
        <v>226</v>
      </c>
      <c r="F80">
        <f ca="1">IFERROR(IF(A80="","",OFFSET(Results!$AJ$1,MATCH(A80,Results!$A:$A,0)-1,0)),"")</f>
        <v>44</v>
      </c>
      <c r="G80" s="6" t="str">
        <f ca="1">IF(OR(E80="",F80=""),"",IF(F80=1,(IF(COUNTIFS(F:F,"&lt;="&amp;F80)&lt;=1,1,(1-COUNTIFS(F:F,"&lt;"&amp;F80))/COUNTIFS(F:F,F80)))*50*E80*(1+VALUE(MID(H80,FIND(": ",H80)+2,FIND("/",H80)-FIND(":",H80)-2))-1)+50*E80*(1+VALUE(MID(H80,FIND(": ",H80)+2,FIND("/",H80)-FIND(":",H80)-2))-1)/VALUE(RIGHT(H80,1)),IF(F80&lt;=VALUE(MID(H80,FIND(", ",H80)+2,IF(MID(H80,FIND(", ",H80)+2,1)="1",2,1))),(IF(COUNTIFS(F:F,"&lt;="&amp;F80)&lt;=VALUE(MID(H80,FIND(", ",H80)+2,IF(MID(H80,FIND(", ",H80)+2,1)="1",2,1))),1,(VALUE(MID(H80,FIND(", ",H80)+2,IF(MID(H80,FIND(", ",H80)+2,1)="1",2,1)))-COUNTIFS(F:F,"&lt;"&amp;F80))/COUNTIFS(F:F,F80)))*(50*E80*(1+VALUE(MID(H80,FIND(": ",H80)+2,FIND("/",H80)-FIND(":",H80)-2))-1)/VALUE(RIGHT(H80,1))+50*E80)-(100*E80),-E80*100)))</f>
        <v/>
      </c>
      <c r="H80" t="str">
        <f ca="1">IF(E80="","",OFFSET([1]PGA!$AL$1,MATCH(A80,[1]PGA!$E$1:$E$500,0)-1,0))</f>
        <v/>
      </c>
    </row>
    <row r="81" spans="1:8" x14ac:dyDescent="0.25">
      <c r="A81" t="s">
        <v>373</v>
      </c>
      <c r="B81" s="15" t="s">
        <v>349</v>
      </c>
      <c r="C81" s="16">
        <v>1250</v>
      </c>
      <c r="D81" s="16">
        <v>501</v>
      </c>
      <c r="E81" s="17" t="s">
        <v>226</v>
      </c>
      <c r="F81">
        <f ca="1">IFERROR(IF(A81="","",OFFSET(Results!$AJ$1,MATCH(A81,Results!$A:$A,0)-1,0)),"")</f>
        <v>63</v>
      </c>
      <c r="G81" s="6" t="str">
        <f ca="1">IF(OR(E81="",F81=""),"",IF(F81=1,(IF(COUNTIFS(F:F,"&lt;="&amp;F81)&lt;=1,1,(1-COUNTIFS(F:F,"&lt;"&amp;F81))/COUNTIFS(F:F,F81)))*50*E81*(1+VALUE(MID(H81,FIND(": ",H81)+2,FIND("/",H81)-FIND(":",H81)-2))-1)+50*E81*(1+VALUE(MID(H81,FIND(": ",H81)+2,FIND("/",H81)-FIND(":",H81)-2))-1)/VALUE(RIGHT(H81,1)),IF(F81&lt;=VALUE(MID(H81,FIND(", ",H81)+2,IF(MID(H81,FIND(", ",H81)+2,1)="1",2,1))),(IF(COUNTIFS(F:F,"&lt;="&amp;F81)&lt;=VALUE(MID(H81,FIND(", ",H81)+2,IF(MID(H81,FIND(", ",H81)+2,1)="1",2,1))),1,(VALUE(MID(H81,FIND(", ",H81)+2,IF(MID(H81,FIND(", ",H81)+2,1)="1",2,1)))-COUNTIFS(F:F,"&lt;"&amp;F81))/COUNTIFS(F:F,F81)))*(50*E81*(1+VALUE(MID(H81,FIND(": ",H81)+2,FIND("/",H81)-FIND(":",H81)-2))-1)/VALUE(RIGHT(H81,1))+50*E81)-(100*E81),-E81*100)))</f>
        <v/>
      </c>
      <c r="H81" t="str">
        <f ca="1">IF(E81="","",OFFSET([1]PGA!$AL$1,MATCH(A81,[1]PGA!$E$1:$E$500,0)-1,0))</f>
        <v/>
      </c>
    </row>
    <row r="82" spans="1:8" x14ac:dyDescent="0.25">
      <c r="A82" t="s">
        <v>375</v>
      </c>
      <c r="B82" s="15" t="s">
        <v>266</v>
      </c>
      <c r="C82" s="16">
        <v>588</v>
      </c>
      <c r="D82" s="16">
        <v>251</v>
      </c>
      <c r="E82" s="17" t="s">
        <v>226</v>
      </c>
      <c r="F82">
        <f ca="1">IFERROR(IF(A82="","",OFFSET(Results!$AJ$1,MATCH(A82,Results!$A:$A,0)-1,0)),"")</f>
        <v>115</v>
      </c>
      <c r="G82" s="6" t="str">
        <f ca="1">IF(OR(E82="",F82=""),"",IF(F82=1,(IF(COUNTIFS(F:F,"&lt;="&amp;F82)&lt;=1,1,(1-COUNTIFS(F:F,"&lt;"&amp;F82))/COUNTIFS(F:F,F82)))*50*E82*(1+VALUE(MID(H82,FIND(": ",H82)+2,FIND("/",H82)-FIND(":",H82)-2))-1)+50*E82*(1+VALUE(MID(H82,FIND(": ",H82)+2,FIND("/",H82)-FIND(":",H82)-2))-1)/VALUE(RIGHT(H82,1)),IF(F82&lt;=VALUE(MID(H82,FIND(", ",H82)+2,IF(MID(H82,FIND(", ",H82)+2,1)="1",2,1))),(IF(COUNTIFS(F:F,"&lt;="&amp;F82)&lt;=VALUE(MID(H82,FIND(", ",H82)+2,IF(MID(H82,FIND(", ",H82)+2,1)="1",2,1))),1,(VALUE(MID(H82,FIND(", ",H82)+2,IF(MID(H82,FIND(", ",H82)+2,1)="1",2,1)))-COUNTIFS(F:F,"&lt;"&amp;F82))/COUNTIFS(F:F,F82)))*(50*E82*(1+VALUE(MID(H82,FIND(": ",H82)+2,FIND("/",H82)-FIND(":",H82)-2))-1)/VALUE(RIGHT(H82,1))+50*E82)-(100*E82),-E82*100)))</f>
        <v/>
      </c>
      <c r="H82" t="str">
        <f ca="1">IF(E82="","",OFFSET([1]PGA!$AL$1,MATCH(A82,[1]PGA!$E$1:$E$500,0)-1,0))</f>
        <v/>
      </c>
    </row>
    <row r="83" spans="1:8" x14ac:dyDescent="0.25">
      <c r="A83" t="s">
        <v>376</v>
      </c>
      <c r="B83" s="15" t="s">
        <v>597</v>
      </c>
      <c r="C83" s="16">
        <v>99</v>
      </c>
      <c r="D83" s="16">
        <v>61</v>
      </c>
      <c r="E83" s="17" t="s">
        <v>226</v>
      </c>
      <c r="F83">
        <f ca="1">IFERROR(IF(A83="","",OFFSET(Results!$AJ$1,MATCH(A83,Results!$A:$A,0)-1,0)),"")</f>
        <v>9</v>
      </c>
      <c r="G83" s="6" t="str">
        <f ca="1">IF(OR(E83="",F83=""),"",IF(F83=1,(IF(COUNTIFS(F:F,"&lt;="&amp;F83)&lt;=1,1,(1-COUNTIFS(F:F,"&lt;"&amp;F83))/COUNTIFS(F:F,F83)))*50*E83*(1+VALUE(MID(H83,FIND(": ",H83)+2,FIND("/",H83)-FIND(":",H83)-2))-1)+50*E83*(1+VALUE(MID(H83,FIND(": ",H83)+2,FIND("/",H83)-FIND(":",H83)-2))-1)/VALUE(RIGHT(H83,1)),IF(F83&lt;=VALUE(MID(H83,FIND(", ",H83)+2,IF(MID(H83,FIND(", ",H83)+2,1)="1",2,1))),(IF(COUNTIFS(F:F,"&lt;="&amp;F83)&lt;=VALUE(MID(H83,FIND(", ",H83)+2,IF(MID(H83,FIND(", ",H83)+2,1)="1",2,1))),1,(VALUE(MID(H83,FIND(", ",H83)+2,IF(MID(H83,FIND(", ",H83)+2,1)="1",2,1)))-COUNTIFS(F:F,"&lt;"&amp;F83))/COUNTIFS(F:F,F83)))*(50*E83*(1+VALUE(MID(H83,FIND(": ",H83)+2,FIND("/",H83)-FIND(":",H83)-2))-1)/VALUE(RIGHT(H83,1))+50*E83)-(100*E83),-E83*100)))</f>
        <v/>
      </c>
      <c r="H83" t="str">
        <f ca="1">IF(E83="","",OFFSET([1]PGA!$AL$1,MATCH(A83,[1]PGA!$E$1:$E$500,0)-1,0))</f>
        <v/>
      </c>
    </row>
    <row r="84" spans="1:8" x14ac:dyDescent="0.25">
      <c r="A84" t="s">
        <v>378</v>
      </c>
      <c r="B84" s="15" t="s">
        <v>590</v>
      </c>
      <c r="C84" s="16">
        <v>105</v>
      </c>
      <c r="D84" s="16">
        <v>71</v>
      </c>
      <c r="E84" s="17" t="s">
        <v>226</v>
      </c>
      <c r="F84">
        <f ca="1">IFERROR(IF(A84="","",OFFSET(Results!$AJ$1,MATCH(A84,Results!$A:$A,0)-1,0)),"")</f>
        <v>49</v>
      </c>
      <c r="G84" s="6" t="str">
        <f ca="1">IF(OR(E84="",F84=""),"",IF(F84=1,(IF(COUNTIFS(F:F,"&lt;="&amp;F84)&lt;=1,1,(1-COUNTIFS(F:F,"&lt;"&amp;F84))/COUNTIFS(F:F,F84)))*50*E84*(1+VALUE(MID(H84,FIND(": ",H84)+2,FIND("/",H84)-FIND(":",H84)-2))-1)+50*E84*(1+VALUE(MID(H84,FIND(": ",H84)+2,FIND("/",H84)-FIND(":",H84)-2))-1)/VALUE(RIGHT(H84,1)),IF(F84&lt;=VALUE(MID(H84,FIND(", ",H84)+2,IF(MID(H84,FIND(", ",H84)+2,1)="1",2,1))),(IF(COUNTIFS(F:F,"&lt;="&amp;F84)&lt;=VALUE(MID(H84,FIND(", ",H84)+2,IF(MID(H84,FIND(", ",H84)+2,1)="1",2,1))),1,(VALUE(MID(H84,FIND(", ",H84)+2,IF(MID(H84,FIND(", ",H84)+2,1)="1",2,1)))-COUNTIFS(F:F,"&lt;"&amp;F84))/COUNTIFS(F:F,F84)))*(50*E84*(1+VALUE(MID(H84,FIND(": ",H84)+2,FIND("/",H84)-FIND(":",H84)-2))-1)/VALUE(RIGHT(H84,1))+50*E84)-(100*E84),-E84*100)))</f>
        <v/>
      </c>
      <c r="H84" t="str">
        <f ca="1">IF(E84="","",OFFSET([1]PGA!$AL$1,MATCH(A84,[1]PGA!$E$1:$E$500,0)-1,0))</f>
        <v/>
      </c>
    </row>
    <row r="85" spans="1:8" x14ac:dyDescent="0.25">
      <c r="A85" t="s">
        <v>380</v>
      </c>
      <c r="B85" s="15" t="s">
        <v>597</v>
      </c>
      <c r="C85" s="16">
        <v>99</v>
      </c>
      <c r="D85" s="16">
        <v>101</v>
      </c>
      <c r="E85" s="17" t="s">
        <v>226</v>
      </c>
      <c r="F85">
        <f ca="1">IFERROR(IF(A85="","",OFFSET(Results!$AJ$1,MATCH(A85,Results!$A:$A,0)-1,0)),"")</f>
        <v>108</v>
      </c>
      <c r="G85" s="6" t="str">
        <f ca="1">IF(OR(E85="",F85=""),"",IF(F85=1,(IF(COUNTIFS(F:F,"&lt;="&amp;F85)&lt;=1,1,(1-COUNTIFS(F:F,"&lt;"&amp;F85))/COUNTIFS(F:F,F85)))*50*E85*(1+VALUE(MID(H85,FIND(": ",H85)+2,FIND("/",H85)-FIND(":",H85)-2))-1)+50*E85*(1+VALUE(MID(H85,FIND(": ",H85)+2,FIND("/",H85)-FIND(":",H85)-2))-1)/VALUE(RIGHT(H85,1)),IF(F85&lt;=VALUE(MID(H85,FIND(", ",H85)+2,IF(MID(H85,FIND(", ",H85)+2,1)="1",2,1))),(IF(COUNTIFS(F:F,"&lt;="&amp;F85)&lt;=VALUE(MID(H85,FIND(", ",H85)+2,IF(MID(H85,FIND(", ",H85)+2,1)="1",2,1))),1,(VALUE(MID(H85,FIND(", ",H85)+2,IF(MID(H85,FIND(", ",H85)+2,1)="1",2,1)))-COUNTIFS(F:F,"&lt;"&amp;F85))/COUNTIFS(F:F,F85)))*(50*E85*(1+VALUE(MID(H85,FIND(": ",H85)+2,FIND("/",H85)-FIND(":",H85)-2))-1)/VALUE(RIGHT(H85,1))+50*E85)-(100*E85),-E85*100)))</f>
        <v/>
      </c>
      <c r="H85" t="str">
        <f ca="1">IF(E85="","",OFFSET([1]PGA!$AL$1,MATCH(A85,[1]PGA!$E$1:$E$500,0)-1,0))</f>
        <v/>
      </c>
    </row>
    <row r="86" spans="1:8" x14ac:dyDescent="0.25">
      <c r="A86" t="s">
        <v>382</v>
      </c>
      <c r="B86" s="15" t="s">
        <v>278</v>
      </c>
      <c r="C86" s="16">
        <v>435</v>
      </c>
      <c r="D86" s="16">
        <v>301</v>
      </c>
      <c r="E86" s="17" t="s">
        <v>226</v>
      </c>
      <c r="F86">
        <f ca="1">IFERROR(IF(A86="","",OFFSET(Results!$AJ$1,MATCH(A86,Results!$A:$A,0)-1,0)),"")</f>
        <v>2</v>
      </c>
      <c r="G86" s="6" t="str">
        <f ca="1">IF(OR(E86="",F86=""),"",IF(F86=1,(IF(COUNTIFS(F:F,"&lt;="&amp;F86)&lt;=1,1,(1-COUNTIFS(F:F,"&lt;"&amp;F86))/COUNTIFS(F:F,F86)))*50*E86*(1+VALUE(MID(H86,FIND(": ",H86)+2,FIND("/",H86)-FIND(":",H86)-2))-1)+50*E86*(1+VALUE(MID(H86,FIND(": ",H86)+2,FIND("/",H86)-FIND(":",H86)-2))-1)/VALUE(RIGHT(H86,1)),IF(F86&lt;=VALUE(MID(H86,FIND(", ",H86)+2,IF(MID(H86,FIND(", ",H86)+2,1)="1",2,1))),(IF(COUNTIFS(F:F,"&lt;="&amp;F86)&lt;=VALUE(MID(H86,FIND(", ",H86)+2,IF(MID(H86,FIND(", ",H86)+2,1)="1",2,1))),1,(VALUE(MID(H86,FIND(", ",H86)+2,IF(MID(H86,FIND(", ",H86)+2,1)="1",2,1)))-COUNTIFS(F:F,"&lt;"&amp;F86))/COUNTIFS(F:F,F86)))*(50*E86*(1+VALUE(MID(H86,FIND(": ",H86)+2,FIND("/",H86)-FIND(":",H86)-2))-1)/VALUE(RIGHT(H86,1))+50*E86)-(100*E86),-E86*100)))</f>
        <v/>
      </c>
      <c r="H86" t="str">
        <f ca="1">IF(E86="","",OFFSET([1]PGA!$AL$1,MATCH(A86,[1]PGA!$E$1:$E$500,0)-1,0))</f>
        <v/>
      </c>
    </row>
    <row r="87" spans="1:8" x14ac:dyDescent="0.25">
      <c r="A87" t="s">
        <v>383</v>
      </c>
      <c r="B87" s="15" t="s">
        <v>251</v>
      </c>
      <c r="C87" s="16">
        <v>385</v>
      </c>
      <c r="D87" s="16">
        <v>151</v>
      </c>
      <c r="E87" s="17" t="s">
        <v>226</v>
      </c>
      <c r="F87">
        <f ca="1">IFERROR(IF(A87="","",OFFSET(Results!$AJ$1,MATCH(A87,Results!$A:$A,0)-1,0)),"")</f>
        <v>74</v>
      </c>
      <c r="G87" s="6" t="str">
        <f ca="1">IF(OR(E87="",F87=""),"",IF(F87=1,(IF(COUNTIFS(F:F,"&lt;="&amp;F87)&lt;=1,1,(1-COUNTIFS(F:F,"&lt;"&amp;F87))/COUNTIFS(F:F,F87)))*50*E87*(1+VALUE(MID(H87,FIND(": ",H87)+2,FIND("/",H87)-FIND(":",H87)-2))-1)+50*E87*(1+VALUE(MID(H87,FIND(": ",H87)+2,FIND("/",H87)-FIND(":",H87)-2))-1)/VALUE(RIGHT(H87,1)),IF(F87&lt;=VALUE(MID(H87,FIND(", ",H87)+2,IF(MID(H87,FIND(", ",H87)+2,1)="1",2,1))),(IF(COUNTIFS(F:F,"&lt;="&amp;F87)&lt;=VALUE(MID(H87,FIND(", ",H87)+2,IF(MID(H87,FIND(", ",H87)+2,1)="1",2,1))),1,(VALUE(MID(H87,FIND(", ",H87)+2,IF(MID(H87,FIND(", ",H87)+2,1)="1",2,1)))-COUNTIFS(F:F,"&lt;"&amp;F87))/COUNTIFS(F:F,F87)))*(50*E87*(1+VALUE(MID(H87,FIND(": ",H87)+2,FIND("/",H87)-FIND(":",H87)-2))-1)/VALUE(RIGHT(H87,1))+50*E87)-(100*E87),-E87*100)))</f>
        <v/>
      </c>
      <c r="H87" t="str">
        <f ca="1">IF(E87="","",OFFSET([1]PGA!$AL$1,MATCH(A87,[1]PGA!$E$1:$E$500,0)-1,0))</f>
        <v/>
      </c>
    </row>
    <row r="88" spans="1:8" x14ac:dyDescent="0.25">
      <c r="A88" t="s">
        <v>384</v>
      </c>
      <c r="B88" s="15" t="s">
        <v>257</v>
      </c>
      <c r="C88" s="16">
        <v>141</v>
      </c>
      <c r="D88" s="16">
        <v>71</v>
      </c>
      <c r="E88" s="17" t="s">
        <v>226</v>
      </c>
      <c r="F88">
        <f ca="1">IFERROR(IF(A88="","",OFFSET(Results!$AJ$1,MATCH(A88,Results!$A:$A,0)-1,0)),"")</f>
        <v>12</v>
      </c>
      <c r="G88" s="6" t="str">
        <f ca="1">IF(OR(E88="",F88=""),"",IF(F88=1,(IF(COUNTIFS(F:F,"&lt;="&amp;F88)&lt;=1,1,(1-COUNTIFS(F:F,"&lt;"&amp;F88))/COUNTIFS(F:F,F88)))*50*E88*(1+VALUE(MID(H88,FIND(": ",H88)+2,FIND("/",H88)-FIND(":",H88)-2))-1)+50*E88*(1+VALUE(MID(H88,FIND(": ",H88)+2,FIND("/",H88)-FIND(":",H88)-2))-1)/VALUE(RIGHT(H88,1)),IF(F88&lt;=VALUE(MID(H88,FIND(", ",H88)+2,IF(MID(H88,FIND(", ",H88)+2,1)="1",2,1))),(IF(COUNTIFS(F:F,"&lt;="&amp;F88)&lt;=VALUE(MID(H88,FIND(", ",H88)+2,IF(MID(H88,FIND(", ",H88)+2,1)="1",2,1))),1,(VALUE(MID(H88,FIND(", ",H88)+2,IF(MID(H88,FIND(", ",H88)+2,1)="1",2,1)))-COUNTIFS(F:F,"&lt;"&amp;F88))/COUNTIFS(F:F,F88)))*(50*E88*(1+VALUE(MID(H88,FIND(": ",H88)+2,FIND("/",H88)-FIND(":",H88)-2))-1)/VALUE(RIGHT(H88,1))+50*E88)-(100*E88),-E88*100)))</f>
        <v/>
      </c>
      <c r="H88" t="str">
        <f ca="1">IF(E88="","",OFFSET([1]PGA!$AL$1,MATCH(A88,[1]PGA!$E$1:$E$500,0)-1,0))</f>
        <v/>
      </c>
    </row>
    <row r="89" spans="1:8" x14ac:dyDescent="0.25">
      <c r="A89" t="s">
        <v>386</v>
      </c>
      <c r="B89" s="15" t="s">
        <v>246</v>
      </c>
      <c r="C89" s="16">
        <v>556</v>
      </c>
      <c r="D89" s="16">
        <v>501</v>
      </c>
      <c r="E89" s="17" t="s">
        <v>226</v>
      </c>
      <c r="F89">
        <f ca="1">IFERROR(IF(A89="","",OFFSET(Results!$AJ$1,MATCH(A89,Results!$A:$A,0)-1,0)),"")</f>
        <v>88</v>
      </c>
      <c r="G89" s="6" t="str">
        <f ca="1">IF(OR(E89="",F89=""),"",IF(F89=1,(IF(COUNTIFS(F:F,"&lt;="&amp;F89)&lt;=1,1,(1-COUNTIFS(F:F,"&lt;"&amp;F89))/COUNTIFS(F:F,F89)))*50*E89*(1+VALUE(MID(H89,FIND(": ",H89)+2,FIND("/",H89)-FIND(":",H89)-2))-1)+50*E89*(1+VALUE(MID(H89,FIND(": ",H89)+2,FIND("/",H89)-FIND(":",H89)-2))-1)/VALUE(RIGHT(H89,1)),IF(F89&lt;=VALUE(MID(H89,FIND(", ",H89)+2,IF(MID(H89,FIND(", ",H89)+2,1)="1",2,1))),(IF(COUNTIFS(F:F,"&lt;="&amp;F89)&lt;=VALUE(MID(H89,FIND(", ",H89)+2,IF(MID(H89,FIND(", ",H89)+2,1)="1",2,1))),1,(VALUE(MID(H89,FIND(", ",H89)+2,IF(MID(H89,FIND(", ",H89)+2,1)="1",2,1)))-COUNTIFS(F:F,"&lt;"&amp;F89))/COUNTIFS(F:F,F89)))*(50*E89*(1+VALUE(MID(H89,FIND(": ",H89)+2,FIND("/",H89)-FIND(":",H89)-2))-1)/VALUE(RIGHT(H89,1))+50*E89)-(100*E89),-E89*100)))</f>
        <v/>
      </c>
      <c r="H89" t="str">
        <f ca="1">IF(E89="","",OFFSET([1]PGA!$AL$1,MATCH(A89,[1]PGA!$E$1:$E$500,0)-1,0))</f>
        <v/>
      </c>
    </row>
    <row r="90" spans="1:8" x14ac:dyDescent="0.25">
      <c r="A90" t="s">
        <v>387</v>
      </c>
      <c r="B90" s="15" t="s">
        <v>594</v>
      </c>
      <c r="C90" s="16">
        <v>333</v>
      </c>
      <c r="D90" s="16">
        <v>151</v>
      </c>
      <c r="E90" s="17" t="s">
        <v>226</v>
      </c>
      <c r="F90">
        <f ca="1">IFERROR(IF(A90="","",OFFSET(Results!$AJ$1,MATCH(A90,Results!$A:$A,0)-1,0)),"")</f>
        <v>57</v>
      </c>
      <c r="G90" s="6" t="str">
        <f ca="1">IF(OR(E90="",F90=""),"",IF(F90=1,(IF(COUNTIFS(F:F,"&lt;="&amp;F90)&lt;=1,1,(1-COUNTIFS(F:F,"&lt;"&amp;F90))/COUNTIFS(F:F,F90)))*50*E90*(1+VALUE(MID(H90,FIND(": ",H90)+2,FIND("/",H90)-FIND(":",H90)-2))-1)+50*E90*(1+VALUE(MID(H90,FIND(": ",H90)+2,FIND("/",H90)-FIND(":",H90)-2))-1)/VALUE(RIGHT(H90,1)),IF(F90&lt;=VALUE(MID(H90,FIND(", ",H90)+2,IF(MID(H90,FIND(", ",H90)+2,1)="1",2,1))),(IF(COUNTIFS(F:F,"&lt;="&amp;F90)&lt;=VALUE(MID(H90,FIND(", ",H90)+2,IF(MID(H90,FIND(", ",H90)+2,1)="1",2,1))),1,(VALUE(MID(H90,FIND(", ",H90)+2,IF(MID(H90,FIND(", ",H90)+2,1)="1",2,1)))-COUNTIFS(F:F,"&lt;"&amp;F90))/COUNTIFS(F:F,F90)))*(50*E90*(1+VALUE(MID(H90,FIND(": ",H90)+2,FIND("/",H90)-FIND(":",H90)-2))-1)/VALUE(RIGHT(H90,1))+50*E90)-(100*E90),-E90*100)))</f>
        <v/>
      </c>
      <c r="H90" t="str">
        <f ca="1">IF(E90="","",OFFSET([1]PGA!$AL$1,MATCH(A90,[1]PGA!$E$1:$E$500,0)-1,0))</f>
        <v/>
      </c>
    </row>
    <row r="91" spans="1:8" x14ac:dyDescent="0.25">
      <c r="A91" t="s">
        <v>388</v>
      </c>
      <c r="B91" s="15" t="s">
        <v>389</v>
      </c>
      <c r="C91" s="16">
        <v>1000</v>
      </c>
      <c r="D91" s="16">
        <v>601</v>
      </c>
      <c r="E91" s="17" t="s">
        <v>226</v>
      </c>
      <c r="F91">
        <f ca="1">IFERROR(IF(A91="","",OFFSET(Results!$AJ$1,MATCH(A91,Results!$A:$A,0)-1,0)),"")</f>
        <v>78</v>
      </c>
      <c r="G91" s="6" t="str">
        <f ca="1">IF(OR(E91="",F91=""),"",IF(F91=1,(IF(COUNTIFS(F:F,"&lt;="&amp;F91)&lt;=1,1,(1-COUNTIFS(F:F,"&lt;"&amp;F91))/COUNTIFS(F:F,F91)))*50*E91*(1+VALUE(MID(H91,FIND(": ",H91)+2,FIND("/",H91)-FIND(":",H91)-2))-1)+50*E91*(1+VALUE(MID(H91,FIND(": ",H91)+2,FIND("/",H91)-FIND(":",H91)-2))-1)/VALUE(RIGHT(H91,1)),IF(F91&lt;=VALUE(MID(H91,FIND(", ",H91)+2,IF(MID(H91,FIND(", ",H91)+2,1)="1",2,1))),(IF(COUNTIFS(F:F,"&lt;="&amp;F91)&lt;=VALUE(MID(H91,FIND(", ",H91)+2,IF(MID(H91,FIND(", ",H91)+2,1)="1",2,1))),1,(VALUE(MID(H91,FIND(", ",H91)+2,IF(MID(H91,FIND(", ",H91)+2,1)="1",2,1)))-COUNTIFS(F:F,"&lt;"&amp;F91))/COUNTIFS(F:F,F91)))*(50*E91*(1+VALUE(MID(H91,FIND(": ",H91)+2,FIND("/",H91)-FIND(":",H91)-2))-1)/VALUE(RIGHT(H91,1))+50*E91)-(100*E91),-E91*100)))</f>
        <v/>
      </c>
      <c r="H91" t="str">
        <f ca="1">IF(E91="","",OFFSET([1]PGA!$AL$1,MATCH(A91,[1]PGA!$E$1:$E$500,0)-1,0))</f>
        <v/>
      </c>
    </row>
    <row r="92" spans="1:8" x14ac:dyDescent="0.25">
      <c r="A92" t="s">
        <v>390</v>
      </c>
      <c r="B92" s="15" t="s">
        <v>466</v>
      </c>
      <c r="C92" s="16">
        <v>133</v>
      </c>
      <c r="D92" s="16">
        <v>61</v>
      </c>
      <c r="E92" s="17" t="s">
        <v>226</v>
      </c>
      <c r="F92">
        <f ca="1">IFERROR(IF(A92="","",OFFSET(Results!$AJ$1,MATCH(A92,Results!$A:$A,0)-1,0)),"")</f>
        <v>25</v>
      </c>
      <c r="G92" s="6" t="str">
        <f ca="1">IF(OR(E92="",F92=""),"",IF(F92=1,(IF(COUNTIFS(F:F,"&lt;="&amp;F92)&lt;=1,1,(1-COUNTIFS(F:F,"&lt;"&amp;F92))/COUNTIFS(F:F,F92)))*50*E92*(1+VALUE(MID(H92,FIND(": ",H92)+2,FIND("/",H92)-FIND(":",H92)-2))-1)+50*E92*(1+VALUE(MID(H92,FIND(": ",H92)+2,FIND("/",H92)-FIND(":",H92)-2))-1)/VALUE(RIGHT(H92,1)),IF(F92&lt;=VALUE(MID(H92,FIND(", ",H92)+2,IF(MID(H92,FIND(", ",H92)+2,1)="1",2,1))),(IF(COUNTIFS(F:F,"&lt;="&amp;F92)&lt;=VALUE(MID(H92,FIND(", ",H92)+2,IF(MID(H92,FIND(", ",H92)+2,1)="1",2,1))),1,(VALUE(MID(H92,FIND(", ",H92)+2,IF(MID(H92,FIND(", ",H92)+2,1)="1",2,1)))-COUNTIFS(F:F,"&lt;"&amp;F92))/COUNTIFS(F:F,F92)))*(50*E92*(1+VALUE(MID(H92,FIND(": ",H92)+2,FIND("/",H92)-FIND(":",H92)-2))-1)/VALUE(RIGHT(H92,1))+50*E92)-(100*E92),-E92*100)))</f>
        <v/>
      </c>
      <c r="H92" t="str">
        <f ca="1">IF(E92="","",OFFSET([1]PGA!$AL$1,MATCH(A92,[1]PGA!$E$1:$E$500,0)-1,0))</f>
        <v/>
      </c>
    </row>
    <row r="93" spans="1:8" x14ac:dyDescent="0.25">
      <c r="A93" t="s">
        <v>391</v>
      </c>
      <c r="B93" s="15" t="s">
        <v>583</v>
      </c>
      <c r="C93" s="16">
        <v>357</v>
      </c>
      <c r="D93" s="16">
        <v>176</v>
      </c>
      <c r="E93" s="17" t="s">
        <v>226</v>
      </c>
      <c r="F93">
        <f ca="1">IFERROR(IF(A93="","",OFFSET(Results!$AJ$1,MATCH(A93,Results!$A:$A,0)-1,0)),"")</f>
        <v>103</v>
      </c>
      <c r="G93" s="6" t="str">
        <f ca="1">IF(OR(E93="",F93=""),"",IF(F93=1,(IF(COUNTIFS(F:F,"&lt;="&amp;F93)&lt;=1,1,(1-COUNTIFS(F:F,"&lt;"&amp;F93))/COUNTIFS(F:F,F93)))*50*E93*(1+VALUE(MID(H93,FIND(": ",H93)+2,FIND("/",H93)-FIND(":",H93)-2))-1)+50*E93*(1+VALUE(MID(H93,FIND(": ",H93)+2,FIND("/",H93)-FIND(":",H93)-2))-1)/VALUE(RIGHT(H93,1)),IF(F93&lt;=VALUE(MID(H93,FIND(", ",H93)+2,IF(MID(H93,FIND(", ",H93)+2,1)="1",2,1))),(IF(COUNTIFS(F:F,"&lt;="&amp;F93)&lt;=VALUE(MID(H93,FIND(", ",H93)+2,IF(MID(H93,FIND(", ",H93)+2,1)="1",2,1))),1,(VALUE(MID(H93,FIND(", ",H93)+2,IF(MID(H93,FIND(", ",H93)+2,1)="1",2,1)))-COUNTIFS(F:F,"&lt;"&amp;F93))/COUNTIFS(F:F,F93)))*(50*E93*(1+VALUE(MID(H93,FIND(": ",H93)+2,FIND("/",H93)-FIND(":",H93)-2))-1)/VALUE(RIGHT(H93,1))+50*E93)-(100*E93),-E93*100)))</f>
        <v/>
      </c>
      <c r="H93" t="str">
        <f ca="1">IF(E93="","",OFFSET([1]PGA!$AL$1,MATCH(A93,[1]PGA!$E$1:$E$500,0)-1,0))</f>
        <v/>
      </c>
    </row>
    <row r="94" spans="1:8" x14ac:dyDescent="0.25">
      <c r="A94" t="s">
        <v>392</v>
      </c>
      <c r="B94" s="15" t="s">
        <v>393</v>
      </c>
      <c r="C94" s="16">
        <v>833</v>
      </c>
      <c r="D94" s="16">
        <v>201</v>
      </c>
      <c r="E94" s="17" t="s">
        <v>226</v>
      </c>
      <c r="F94">
        <f ca="1">IFERROR(IF(A94="","",OFFSET(Results!$AJ$1,MATCH(A94,Results!$A:$A,0)-1,0)),"")</f>
        <v>36</v>
      </c>
      <c r="G94" s="6" t="str">
        <f ca="1">IF(OR(E94="",F94=""),"",IF(F94=1,(IF(COUNTIFS(F:F,"&lt;="&amp;F94)&lt;=1,1,(1-COUNTIFS(F:F,"&lt;"&amp;F94))/COUNTIFS(F:F,F94)))*50*E94*(1+VALUE(MID(H94,FIND(": ",H94)+2,FIND("/",H94)-FIND(":",H94)-2))-1)+50*E94*(1+VALUE(MID(H94,FIND(": ",H94)+2,FIND("/",H94)-FIND(":",H94)-2))-1)/VALUE(RIGHT(H94,1)),IF(F94&lt;=VALUE(MID(H94,FIND(", ",H94)+2,IF(MID(H94,FIND(", ",H94)+2,1)="1",2,1))),(IF(COUNTIFS(F:F,"&lt;="&amp;F94)&lt;=VALUE(MID(H94,FIND(", ",H94)+2,IF(MID(H94,FIND(", ",H94)+2,1)="1",2,1))),1,(VALUE(MID(H94,FIND(", ",H94)+2,IF(MID(H94,FIND(", ",H94)+2,1)="1",2,1)))-COUNTIFS(F:F,"&lt;"&amp;F94))/COUNTIFS(F:F,F94)))*(50*E94*(1+VALUE(MID(H94,FIND(": ",H94)+2,FIND("/",H94)-FIND(":",H94)-2))-1)/VALUE(RIGHT(H94,1))+50*E94)-(100*E94),-E94*100)))</f>
        <v/>
      </c>
      <c r="H94" t="str">
        <f ca="1">IF(E94="","",OFFSET([1]PGA!$AL$1,MATCH(A94,[1]PGA!$E$1:$E$500,0)-1,0))</f>
        <v/>
      </c>
    </row>
    <row r="95" spans="1:8" x14ac:dyDescent="0.25">
      <c r="A95" t="s">
        <v>394</v>
      </c>
      <c r="B95" s="15" t="s">
        <v>333</v>
      </c>
      <c r="C95" s="16">
        <v>294</v>
      </c>
      <c r="D95" s="16">
        <v>176</v>
      </c>
      <c r="E95" s="17" t="s">
        <v>226</v>
      </c>
      <c r="F95">
        <f ca="1">IFERROR(IF(A95="","",OFFSET(Results!$AJ$1,MATCH(A95,Results!$A:$A,0)-1,0)),"")</f>
        <v>88</v>
      </c>
      <c r="G95" s="6" t="str">
        <f ca="1">IF(OR(E95="",F95=""),"",IF(F95=1,(IF(COUNTIFS(F:F,"&lt;="&amp;F95)&lt;=1,1,(1-COUNTIFS(F:F,"&lt;"&amp;F95))/COUNTIFS(F:F,F95)))*50*E95*(1+VALUE(MID(H95,FIND(": ",H95)+2,FIND("/",H95)-FIND(":",H95)-2))-1)+50*E95*(1+VALUE(MID(H95,FIND(": ",H95)+2,FIND("/",H95)-FIND(":",H95)-2))-1)/VALUE(RIGHT(H95,1)),IF(F95&lt;=VALUE(MID(H95,FIND(", ",H95)+2,IF(MID(H95,FIND(", ",H95)+2,1)="1",2,1))),(IF(COUNTIFS(F:F,"&lt;="&amp;F95)&lt;=VALUE(MID(H95,FIND(", ",H95)+2,IF(MID(H95,FIND(", ",H95)+2,1)="1",2,1))),1,(VALUE(MID(H95,FIND(", ",H95)+2,IF(MID(H95,FIND(", ",H95)+2,1)="1",2,1)))-COUNTIFS(F:F,"&lt;"&amp;F95))/COUNTIFS(F:F,F95)))*(50*E95*(1+VALUE(MID(H95,FIND(": ",H95)+2,FIND("/",H95)-FIND(":",H95)-2))-1)/VALUE(RIGHT(H95,1))+50*E95)-(100*E95),-E95*100)))</f>
        <v/>
      </c>
      <c r="H95" t="str">
        <f ca="1">IF(E95="","",OFFSET([1]PGA!$AL$1,MATCH(A95,[1]PGA!$E$1:$E$500,0)-1,0))</f>
        <v/>
      </c>
    </row>
    <row r="96" spans="1:8" x14ac:dyDescent="0.25">
      <c r="A96" t="s">
        <v>395</v>
      </c>
      <c r="B96" s="15" t="s">
        <v>584</v>
      </c>
      <c r="C96" s="16">
        <v>145</v>
      </c>
      <c r="D96" s="16">
        <v>151</v>
      </c>
      <c r="E96" s="17" t="s">
        <v>226</v>
      </c>
      <c r="F96">
        <f ca="1">IFERROR(IF(A96="","",OFFSET(Results!$AJ$1,MATCH(A96,Results!$A:$A,0)-1,0)),"")</f>
        <v>122</v>
      </c>
      <c r="G96" s="6" t="str">
        <f ca="1">IF(OR(E96="",F96=""),"",IF(F96=1,(IF(COUNTIFS(F:F,"&lt;="&amp;F96)&lt;=1,1,(1-COUNTIFS(F:F,"&lt;"&amp;F96))/COUNTIFS(F:F,F96)))*50*E96*(1+VALUE(MID(H96,FIND(": ",H96)+2,FIND("/",H96)-FIND(":",H96)-2))-1)+50*E96*(1+VALUE(MID(H96,FIND(": ",H96)+2,FIND("/",H96)-FIND(":",H96)-2))-1)/VALUE(RIGHT(H96,1)),IF(F96&lt;=VALUE(MID(H96,FIND(", ",H96)+2,IF(MID(H96,FIND(", ",H96)+2,1)="1",2,1))),(IF(COUNTIFS(F:F,"&lt;="&amp;F96)&lt;=VALUE(MID(H96,FIND(", ",H96)+2,IF(MID(H96,FIND(", ",H96)+2,1)="1",2,1))),1,(VALUE(MID(H96,FIND(", ",H96)+2,IF(MID(H96,FIND(", ",H96)+2,1)="1",2,1)))-COUNTIFS(F:F,"&lt;"&amp;F96))/COUNTIFS(F:F,F96)))*(50*E96*(1+VALUE(MID(H96,FIND(": ",H96)+2,FIND("/",H96)-FIND(":",H96)-2))-1)/VALUE(RIGHT(H96,1))+50*E96)-(100*E96),-E96*100)))</f>
        <v/>
      </c>
      <c r="H96" t="str">
        <f ca="1">IF(E96="","",OFFSET([1]PGA!$AL$1,MATCH(A96,[1]PGA!$E$1:$E$500,0)-1,0))</f>
        <v/>
      </c>
    </row>
    <row r="97" spans="1:8" x14ac:dyDescent="0.25">
      <c r="A97" t="s">
        <v>397</v>
      </c>
      <c r="B97" s="15" t="s">
        <v>393</v>
      </c>
      <c r="C97" s="16">
        <v>833</v>
      </c>
      <c r="D97" s="16">
        <v>501</v>
      </c>
      <c r="E97" s="17" t="s">
        <v>226</v>
      </c>
      <c r="F97">
        <f ca="1">IFERROR(IF(A97="","",OFFSET(Results!$AJ$1,MATCH(A97,Results!$A:$A,0)-1,0)),"")</f>
        <v>95</v>
      </c>
      <c r="G97" s="6" t="str">
        <f ca="1">IF(OR(E97="",F97=""),"",IF(F97=1,(IF(COUNTIFS(F:F,"&lt;="&amp;F97)&lt;=1,1,(1-COUNTIFS(F:F,"&lt;"&amp;F97))/COUNTIFS(F:F,F97)))*50*E97*(1+VALUE(MID(H97,FIND(": ",H97)+2,FIND("/",H97)-FIND(":",H97)-2))-1)+50*E97*(1+VALUE(MID(H97,FIND(": ",H97)+2,FIND("/",H97)-FIND(":",H97)-2))-1)/VALUE(RIGHT(H97,1)),IF(F97&lt;=VALUE(MID(H97,FIND(", ",H97)+2,IF(MID(H97,FIND(", ",H97)+2,1)="1",2,1))),(IF(COUNTIFS(F:F,"&lt;="&amp;F97)&lt;=VALUE(MID(H97,FIND(", ",H97)+2,IF(MID(H97,FIND(", ",H97)+2,1)="1",2,1))),1,(VALUE(MID(H97,FIND(", ",H97)+2,IF(MID(H97,FIND(", ",H97)+2,1)="1",2,1)))-COUNTIFS(F:F,"&lt;"&amp;F97))/COUNTIFS(F:F,F97)))*(50*E97*(1+VALUE(MID(H97,FIND(": ",H97)+2,FIND("/",H97)-FIND(":",H97)-2))-1)/VALUE(RIGHT(H97,1))+50*E97)-(100*E97),-E97*100)))</f>
        <v/>
      </c>
      <c r="H97" t="str">
        <f ca="1">IF(E97="","",OFFSET([1]PGA!$AL$1,MATCH(A97,[1]PGA!$E$1:$E$500,0)-1,0))</f>
        <v/>
      </c>
    </row>
    <row r="98" spans="1:8" x14ac:dyDescent="0.25">
      <c r="A98" t="s">
        <v>398</v>
      </c>
      <c r="B98" s="15" t="s">
        <v>374</v>
      </c>
      <c r="C98" s="16">
        <v>1111</v>
      </c>
      <c r="D98" s="16">
        <v>501</v>
      </c>
      <c r="E98" s="17" t="s">
        <v>226</v>
      </c>
      <c r="F98">
        <f ca="1">IFERROR(IF(A98="","",OFFSET(Results!$AJ$1,MATCH(A98,Results!$A:$A,0)-1,0)),"")</f>
        <v>108</v>
      </c>
      <c r="G98" s="6" t="str">
        <f ca="1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",H98)+2,IF(MID(H98,FIND(", ",H98)+2,1)="1",2,1))),(IF(COUNTIFS(F:F,"&lt;="&amp;F98)&lt;=VALUE(MID(H98,FIND(", ",H98)+2,IF(MID(H98,FIND(", ",H98)+2,1)="1",2,1))),1,(VALUE(MID(H98,FIND(", ",H98)+2,IF(MID(H98,FIND(", ",H98)+2,1)="1",2,1)))-COUNTIFS(F:F,"&lt;"&amp;F98))/COUNTIFS(F:F,F98)))*(50*E98*(1+VALUE(MID(H98,FIND(": ",H98)+2,FIND("/",H98)-FIND(":",H98)-2))-1)/VALUE(RIGHT(H98,1))+50*E98)-(100*E98),-E98*100)))</f>
        <v/>
      </c>
      <c r="H98" t="str">
        <f ca="1">IF(E98="","",OFFSET([1]PGA!$AL$1,MATCH(A98,[1]PGA!$E$1:$E$500,0)-1,0))</f>
        <v/>
      </c>
    </row>
    <row r="99" spans="1:8" x14ac:dyDescent="0.25">
      <c r="A99" t="s">
        <v>399</v>
      </c>
      <c r="B99" s="15" t="s">
        <v>285</v>
      </c>
      <c r="C99" s="16">
        <v>5000</v>
      </c>
      <c r="D99" s="16">
        <v>2501</v>
      </c>
      <c r="E99" s="17" t="s">
        <v>226</v>
      </c>
      <c r="F99">
        <f ca="1">IFERROR(IF(A99="","",OFFSET(Results!$AJ$1,MATCH(A99,Results!$A:$A,0)-1,0)),"")</f>
        <v>49</v>
      </c>
      <c r="G99" s="6" t="str">
        <f ca="1">IF(OR(E99="",F99=""),"",IF(F99=1,(IF(COUNTIFS(F:F,"&lt;="&amp;F99)&lt;=1,1,(1-COUNTIFS(F:F,"&lt;"&amp;F99))/COUNTIFS(F:F,F99)))*50*E99*(1+VALUE(MID(H99,FIND(": ",H99)+2,FIND("/",H99)-FIND(":",H99)-2))-1)+50*E99*(1+VALUE(MID(H99,FIND(": ",H99)+2,FIND("/",H99)-FIND(":",H99)-2))-1)/VALUE(RIGHT(H99,1)),IF(F99&lt;=VALUE(MID(H99,FIND(", ",H99)+2,IF(MID(H99,FIND(", ",H99)+2,1)="1",2,1))),(IF(COUNTIFS(F:F,"&lt;="&amp;F99)&lt;=VALUE(MID(H99,FIND(", ",H99)+2,IF(MID(H99,FIND(", ",H99)+2,1)="1",2,1))),1,(VALUE(MID(H99,FIND(", ",H99)+2,IF(MID(H99,FIND(", ",H99)+2,1)="1",2,1)))-COUNTIFS(F:F,"&lt;"&amp;F99))/COUNTIFS(F:F,F99)))*(50*E99*(1+VALUE(MID(H99,FIND(": ",H99)+2,FIND("/",H99)-FIND(":",H99)-2))-1)/VALUE(RIGHT(H99,1))+50*E99)-(100*E99),-E99*100)))</f>
        <v/>
      </c>
      <c r="H99" t="str">
        <f ca="1">IF(E99="","",OFFSET([1]PGA!$AL$1,MATCH(A99,[1]PGA!$E$1:$E$500,0)-1,0))</f>
        <v/>
      </c>
    </row>
    <row r="100" spans="1:8" x14ac:dyDescent="0.25">
      <c r="A100" t="s">
        <v>400</v>
      </c>
      <c r="B100" s="15" t="s">
        <v>401</v>
      </c>
      <c r="C100" s="16">
        <v>3333</v>
      </c>
      <c r="D100" s="16">
        <v>2501</v>
      </c>
      <c r="E100" s="17" t="s">
        <v>226</v>
      </c>
      <c r="F100">
        <f ca="1">IFERROR(IF(A100="","",OFFSET(Results!$AJ$1,MATCH(A100,Results!$A:$A,0)-1,0)),"")</f>
        <v>95</v>
      </c>
      <c r="G100" s="6" t="str">
        <f ca="1">IF(OR(E100="",F100=""),"",IF(F100=1,(IF(COUNTIFS(F:F,"&lt;="&amp;F100)&lt;=1,1,(1-COUNTIFS(F:F,"&lt;"&amp;F100))/COUNTIFS(F:F,F100)))*50*E100*(1+VALUE(MID(H100,FIND(": ",H100)+2,FIND("/",H100)-FIND(":",H100)-2))-1)+50*E100*(1+VALUE(MID(H100,FIND(": ",H100)+2,FIND("/",H100)-FIND(":",H100)-2))-1)/VALUE(RIGHT(H100,1)),IF(F100&lt;=VALUE(MID(H100,FIND(", ",H100)+2,IF(MID(H100,FIND(", ",H100)+2,1)="1",2,1))),(IF(COUNTIFS(F:F,"&lt;="&amp;F100)&lt;=VALUE(MID(H100,FIND(", ",H100)+2,IF(MID(H100,FIND(", ",H100)+2,1)="1",2,1))),1,(VALUE(MID(H100,FIND(", ",H100)+2,IF(MID(H100,FIND(", ",H100)+2,1)="1",2,1)))-COUNTIFS(F:F,"&lt;"&amp;F100))/COUNTIFS(F:F,F100)))*(50*E100*(1+VALUE(MID(H100,FIND(": ",H100)+2,FIND("/",H100)-FIND(":",H100)-2))-1)/VALUE(RIGHT(H100,1))+50*E100)-(100*E100),-E100*100)))</f>
        <v/>
      </c>
      <c r="H100" t="str">
        <f ca="1">IF(E100="","",OFFSET([1]PGA!$AL$1,MATCH(A100,[1]PGA!$E$1:$E$500,0)-1,0))</f>
        <v/>
      </c>
    </row>
    <row r="101" spans="1:8" x14ac:dyDescent="0.25">
      <c r="A101" t="s">
        <v>402</v>
      </c>
      <c r="B101" s="15" t="s">
        <v>405</v>
      </c>
      <c r="C101" s="16">
        <v>130</v>
      </c>
      <c r="D101" s="16">
        <v>56</v>
      </c>
      <c r="E101" s="17" t="s">
        <v>226</v>
      </c>
      <c r="F101">
        <f ca="1">IFERROR(IF(A101="","",OFFSET(Results!$AJ$1,MATCH(A101,Results!$A:$A,0)-1,0)),"")</f>
        <v>12</v>
      </c>
      <c r="G101" s="6" t="str">
        <f ca="1">IF(OR(E101="",F101=""),"",IF(F101=1,(IF(COUNTIFS(F:F,"&lt;="&amp;F101)&lt;=1,1,(1-COUNTIFS(F:F,"&lt;"&amp;F101))/COUNTIFS(F:F,F101)))*50*E101*(1+VALUE(MID(H101,FIND(": ",H101)+2,FIND("/",H101)-FIND(":",H101)-2))-1)+50*E101*(1+VALUE(MID(H101,FIND(": ",H101)+2,FIND("/",H101)-FIND(":",H101)-2))-1)/VALUE(RIGHT(H101,1)),IF(F101&lt;=VALUE(MID(H101,FIND(", ",H101)+2,IF(MID(H101,FIND(", ",H101)+2,1)="1",2,1))),(IF(COUNTIFS(F:F,"&lt;="&amp;F101)&lt;=VALUE(MID(H101,FIND(", ",H101)+2,IF(MID(H101,FIND(", ",H101)+2,1)="1",2,1))),1,(VALUE(MID(H101,FIND(", ",H101)+2,IF(MID(H101,FIND(", ",H101)+2,1)="1",2,1)))-COUNTIFS(F:F,"&lt;"&amp;F101))/COUNTIFS(F:F,F101)))*(50*E101*(1+VALUE(MID(H101,FIND(": ",H101)+2,FIND("/",H101)-FIND(":",H101)-2))-1)/VALUE(RIGHT(H101,1))+50*E101)-(100*E101),-E101*100)))</f>
        <v/>
      </c>
      <c r="H101" t="str">
        <f ca="1">IF(E101="","",OFFSET([1]PGA!$AL$1,MATCH(A101,[1]PGA!$E$1:$E$500,0)-1,0))</f>
        <v/>
      </c>
    </row>
    <row r="102" spans="1:8" x14ac:dyDescent="0.25">
      <c r="A102" t="s">
        <v>404</v>
      </c>
      <c r="B102" s="15" t="s">
        <v>598</v>
      </c>
      <c r="C102" s="16">
        <v>127</v>
      </c>
      <c r="D102" s="16">
        <v>71</v>
      </c>
      <c r="E102" s="17" t="s">
        <v>226</v>
      </c>
      <c r="F102">
        <f ca="1">IFERROR(IF(A102="","",OFFSET(Results!$AJ$1,MATCH(A102,Results!$A:$A,0)-1,0)),"")</f>
        <v>131</v>
      </c>
      <c r="G102" s="6" t="str">
        <f ca="1">IF(OR(E102="",F102=""),"",IF(F102=1,(IF(COUNTIFS(F:F,"&lt;="&amp;F102)&lt;=1,1,(1-COUNTIFS(F:F,"&lt;"&amp;F102))/COUNTIFS(F:F,F102)))*50*E102*(1+VALUE(MID(H102,FIND(": ",H102)+2,FIND("/",H102)-FIND(":",H102)-2))-1)+50*E102*(1+VALUE(MID(H102,FIND(": ",H102)+2,FIND("/",H102)-FIND(":",H102)-2))-1)/VALUE(RIGHT(H102,1)),IF(F102&lt;=VALUE(MID(H102,FIND(", ",H102)+2,IF(MID(H102,FIND(", ",H102)+2,1)="1",2,1))),(IF(COUNTIFS(F:F,"&lt;="&amp;F102)&lt;=VALUE(MID(H102,FIND(", ",H102)+2,IF(MID(H102,FIND(", ",H102)+2,1)="1",2,1))),1,(VALUE(MID(H102,FIND(", ",H102)+2,IF(MID(H102,FIND(", ",H102)+2,1)="1",2,1)))-COUNTIFS(F:F,"&lt;"&amp;F102))/COUNTIFS(F:F,F102)))*(50*E102*(1+VALUE(MID(H102,FIND(": ",H102)+2,FIND("/",H102)-FIND(":",H102)-2))-1)/VALUE(RIGHT(H102,1))+50*E102)-(100*E102),-E102*100)))</f>
        <v/>
      </c>
      <c r="H102" t="str">
        <f ca="1">IF(E102="","",OFFSET([1]PGA!$AL$1,MATCH(A102,[1]PGA!$E$1:$E$500,0)-1,0))</f>
        <v/>
      </c>
    </row>
    <row r="103" spans="1:8" x14ac:dyDescent="0.25">
      <c r="A103" t="s">
        <v>406</v>
      </c>
      <c r="B103" s="15" t="s">
        <v>324</v>
      </c>
      <c r="C103" s="16">
        <v>400</v>
      </c>
      <c r="D103" s="16">
        <v>226</v>
      </c>
      <c r="E103" s="17" t="s">
        <v>226</v>
      </c>
      <c r="F103">
        <f ca="1">IFERROR(IF(A103="","",OFFSET(Results!$AJ$1,MATCH(A103,Results!$A:$A,0)-1,0)),"")</f>
        <v>103</v>
      </c>
      <c r="G103" s="6" t="str">
        <f ca="1">IF(OR(E103="",F103=""),"",IF(F103=1,(IF(COUNTIFS(F:F,"&lt;="&amp;F103)&lt;=1,1,(1-COUNTIFS(F:F,"&lt;"&amp;F103))/COUNTIFS(F:F,F103)))*50*E103*(1+VALUE(MID(H103,FIND(": ",H103)+2,FIND("/",H103)-FIND(":",H103)-2))-1)+50*E103*(1+VALUE(MID(H103,FIND(": ",H103)+2,FIND("/",H103)-FIND(":",H103)-2))-1)/VALUE(RIGHT(H103,1)),IF(F103&lt;=VALUE(MID(H103,FIND(", ",H103)+2,IF(MID(H103,FIND(", ",H103)+2,1)="1",2,1))),(IF(COUNTIFS(F:F,"&lt;="&amp;F103)&lt;=VALUE(MID(H103,FIND(", ",H103)+2,IF(MID(H103,FIND(", ",H103)+2,1)="1",2,1))),1,(VALUE(MID(H103,FIND(", ",H103)+2,IF(MID(H103,FIND(", ",H103)+2,1)="1",2,1)))-COUNTIFS(F:F,"&lt;"&amp;F103))/COUNTIFS(F:F,F103)))*(50*E103*(1+VALUE(MID(H103,FIND(": ",H103)+2,FIND("/",H103)-FIND(":",H103)-2))-1)/VALUE(RIGHT(H103,1))+50*E103)-(100*E103),-E103*100)))</f>
        <v/>
      </c>
      <c r="H103" t="str">
        <f ca="1">IF(E103="","",OFFSET([1]PGA!$AL$1,MATCH(A103,[1]PGA!$E$1:$E$500,0)-1,0))</f>
        <v/>
      </c>
    </row>
    <row r="104" spans="1:8" x14ac:dyDescent="0.25">
      <c r="A104" t="s">
        <v>408</v>
      </c>
      <c r="B104" s="15" t="s">
        <v>523</v>
      </c>
      <c r="C104" s="16">
        <v>115</v>
      </c>
      <c r="D104" s="16">
        <v>56</v>
      </c>
      <c r="E104" s="17" t="s">
        <v>226</v>
      </c>
      <c r="F104">
        <f ca="1">IFERROR(IF(A104="","",OFFSET(Results!$AJ$1,MATCH(A104,Results!$A:$A,0)-1,0)),"")</f>
        <v>6</v>
      </c>
      <c r="G104" s="6" t="str">
        <f ca="1">IF(OR(E104="",F104=""),"",IF(F104=1,(IF(COUNTIFS(F:F,"&lt;="&amp;F104)&lt;=1,1,(1-COUNTIFS(F:F,"&lt;"&amp;F104))/COUNTIFS(F:F,F104)))*50*E104*(1+VALUE(MID(H104,FIND(": ",H104)+2,FIND("/",H104)-FIND(":",H104)-2))-1)+50*E104*(1+VALUE(MID(H104,FIND(": ",H104)+2,FIND("/",H104)-FIND(":",H104)-2))-1)/VALUE(RIGHT(H104,1)),IF(F104&lt;=VALUE(MID(H104,FIND(", ",H104)+2,IF(MID(H104,FIND(", ",H104)+2,1)="1",2,1))),(IF(COUNTIFS(F:F,"&lt;="&amp;F104)&lt;=VALUE(MID(H104,FIND(", ",H104)+2,IF(MID(H104,FIND(", ",H104)+2,1)="1",2,1))),1,(VALUE(MID(H104,FIND(", ",H104)+2,IF(MID(H104,FIND(", ",H104)+2,1)="1",2,1)))-COUNTIFS(F:F,"&lt;"&amp;F104))/COUNTIFS(F:F,F104)))*(50*E104*(1+VALUE(MID(H104,FIND(": ",H104)+2,FIND("/",H104)-FIND(":",H104)-2))-1)/VALUE(RIGHT(H104,1))+50*E104)-(100*E104),-E104*100)))</f>
        <v/>
      </c>
      <c r="H104" t="str">
        <f ca="1">IF(E104="","",OFFSET([1]PGA!$AL$1,MATCH(A104,[1]PGA!$E$1:$E$500,0)-1,0))</f>
        <v/>
      </c>
    </row>
    <row r="105" spans="1:8" x14ac:dyDescent="0.25">
      <c r="A105" t="s">
        <v>410</v>
      </c>
      <c r="B105" s="15" t="s">
        <v>411</v>
      </c>
      <c r="C105" s="16">
        <v>222</v>
      </c>
      <c r="D105" s="16">
        <v>151</v>
      </c>
      <c r="E105" s="17" t="s">
        <v>226</v>
      </c>
      <c r="F105">
        <f ca="1">IFERROR(IF(A105="","",OFFSET(Results!$AJ$1,MATCH(A105,Results!$A:$A,0)-1,0)),"")</f>
        <v>63</v>
      </c>
      <c r="G105" s="6" t="str">
        <f ca="1">IF(OR(E105="",F105=""),"",IF(F105=1,(IF(COUNTIFS(F:F,"&lt;="&amp;F105)&lt;=1,1,(1-COUNTIFS(F:F,"&lt;"&amp;F105))/COUNTIFS(F:F,F105)))*50*E105*(1+VALUE(MID(H105,FIND(": ",H105)+2,FIND("/",H105)-FIND(":",H105)-2))-1)+50*E105*(1+VALUE(MID(H105,FIND(": ",H105)+2,FIND("/",H105)-FIND(":",H105)-2))-1)/VALUE(RIGHT(H105,1)),IF(F105&lt;=VALUE(MID(H105,FIND(", ",H105)+2,IF(MID(H105,FIND(", ",H105)+2,1)="1",2,1))),(IF(COUNTIFS(F:F,"&lt;="&amp;F105)&lt;=VALUE(MID(H105,FIND(", ",H105)+2,IF(MID(H105,FIND(", ",H105)+2,1)="1",2,1))),1,(VALUE(MID(H105,FIND(", ",H105)+2,IF(MID(H105,FIND(", ",H105)+2,1)="1",2,1)))-COUNTIFS(F:F,"&lt;"&amp;F105))/COUNTIFS(F:F,F105)))*(50*E105*(1+VALUE(MID(H105,FIND(": ",H105)+2,FIND("/",H105)-FIND(":",H105)-2))-1)/VALUE(RIGHT(H105,1))+50*E105)-(100*E105),-E105*100)))</f>
        <v/>
      </c>
      <c r="H105" t="str">
        <f ca="1">IF(E105="","",OFFSET([1]PGA!$AL$1,MATCH(A105,[1]PGA!$E$1:$E$500,0)-1,0))</f>
        <v/>
      </c>
    </row>
    <row r="106" spans="1:8" x14ac:dyDescent="0.25">
      <c r="A106" t="s">
        <v>412</v>
      </c>
      <c r="B106" s="15" t="s">
        <v>285</v>
      </c>
      <c r="C106" s="16">
        <v>5000</v>
      </c>
      <c r="D106" s="16">
        <v>1001</v>
      </c>
      <c r="E106" s="17" t="s">
        <v>226</v>
      </c>
      <c r="F106">
        <f ca="1">IFERROR(IF(A106="","",OFFSET(Results!$AJ$1,MATCH(A106,Results!$A:$A,0)-1,0)),"")</f>
        <v>77</v>
      </c>
      <c r="G106" s="6" t="str">
        <f ca="1">IF(OR(E106="",F106=""),"",IF(F106=1,(IF(COUNTIFS(F:F,"&lt;="&amp;F106)&lt;=1,1,(1-COUNTIFS(F:F,"&lt;"&amp;F106))/COUNTIFS(F:F,F106)))*50*E106*(1+VALUE(MID(H106,FIND(": ",H106)+2,FIND("/",H106)-FIND(":",H106)-2))-1)+50*E106*(1+VALUE(MID(H106,FIND(": ",H106)+2,FIND("/",H106)-FIND(":",H106)-2))-1)/VALUE(RIGHT(H106,1)),IF(F106&lt;=VALUE(MID(H106,FIND(", ",H106)+2,IF(MID(H106,FIND(", ",H106)+2,1)="1",2,1))),(IF(COUNTIFS(F:F,"&lt;="&amp;F106)&lt;=VALUE(MID(H106,FIND(", ",H106)+2,IF(MID(H106,FIND(", ",H106)+2,1)="1",2,1))),1,(VALUE(MID(H106,FIND(", ",H106)+2,IF(MID(H106,FIND(", ",H106)+2,1)="1",2,1)))-COUNTIFS(F:F,"&lt;"&amp;F106))/COUNTIFS(F:F,F106)))*(50*E106*(1+VALUE(MID(H106,FIND(": ",H106)+2,FIND("/",H106)-FIND(":",H106)-2))-1)/VALUE(RIGHT(H106,1))+50*E106)-(100*E106),-E106*100)))</f>
        <v/>
      </c>
      <c r="H106" t="str">
        <f ca="1">IF(E106="","",OFFSET([1]PGA!$AL$1,MATCH(A106,[1]PGA!$E$1:$E$500,0)-1,0))</f>
        <v/>
      </c>
    </row>
    <row r="107" spans="1:8" x14ac:dyDescent="0.25">
      <c r="A107" t="s">
        <v>413</v>
      </c>
      <c r="B107" s="15" t="s">
        <v>393</v>
      </c>
      <c r="C107" s="16">
        <v>833</v>
      </c>
      <c r="D107" s="16">
        <v>501</v>
      </c>
      <c r="E107" s="17" t="s">
        <v>226</v>
      </c>
      <c r="F107">
        <f ca="1">IFERROR(IF(A107="","",OFFSET(Results!$AJ$1,MATCH(A107,Results!$A:$A,0)-1,0)),"")</f>
        <v>78</v>
      </c>
      <c r="G107" s="6" t="str">
        <f ca="1">IF(OR(E107="",F107=""),"",IF(F107=1,(IF(COUNTIFS(F:F,"&lt;="&amp;F107)&lt;=1,1,(1-COUNTIFS(F:F,"&lt;"&amp;F107))/COUNTIFS(F:F,F107)))*50*E107*(1+VALUE(MID(H107,FIND(": ",H107)+2,FIND("/",H107)-FIND(":",H107)-2))-1)+50*E107*(1+VALUE(MID(H107,FIND(": ",H107)+2,FIND("/",H107)-FIND(":",H107)-2))-1)/VALUE(RIGHT(H107,1)),IF(F107&lt;=VALUE(MID(H107,FIND(", ",H107)+2,IF(MID(H107,FIND(", ",H107)+2,1)="1",2,1))),(IF(COUNTIFS(F:F,"&lt;="&amp;F107)&lt;=VALUE(MID(H107,FIND(", ",H107)+2,IF(MID(H107,FIND(", ",H107)+2,1)="1",2,1))),1,(VALUE(MID(H107,FIND(", ",H107)+2,IF(MID(H107,FIND(", ",H107)+2,1)="1",2,1)))-COUNTIFS(F:F,"&lt;"&amp;F107))/COUNTIFS(F:F,F107)))*(50*E107*(1+VALUE(MID(H107,FIND(": ",H107)+2,FIND("/",H107)-FIND(":",H107)-2))-1)/VALUE(RIGHT(H107,1))+50*E107)-(100*E107),-E107*100)))</f>
        <v/>
      </c>
      <c r="H107" t="str">
        <f ca="1">IF(E107="","",OFFSET([1]PGA!$AL$1,MATCH(A107,[1]PGA!$E$1:$E$500,0)-1,0))</f>
        <v/>
      </c>
    </row>
    <row r="108" spans="1:8" x14ac:dyDescent="0.25">
      <c r="A108" t="s">
        <v>414</v>
      </c>
      <c r="B108" s="15" t="s">
        <v>464</v>
      </c>
      <c r="C108" s="16">
        <v>81</v>
      </c>
      <c r="D108" s="16">
        <v>46</v>
      </c>
      <c r="E108" s="17" t="s">
        <v>226</v>
      </c>
      <c r="F108">
        <f ca="1">IFERROR(IF(A108="","",OFFSET(Results!$AJ$1,MATCH(A108,Results!$A:$A,0)-1,0)),"")</f>
        <v>57</v>
      </c>
      <c r="G108" s="6" t="str">
        <f ca="1">IF(OR(E108="",F108=""),"",IF(F108=1,(IF(COUNTIFS(F:F,"&lt;="&amp;F108)&lt;=1,1,(1-COUNTIFS(F:F,"&lt;"&amp;F108))/COUNTIFS(F:F,F108)))*50*E108*(1+VALUE(MID(H108,FIND(": ",H108)+2,FIND("/",H108)-FIND(":",H108)-2))-1)+50*E108*(1+VALUE(MID(H108,FIND(": ",H108)+2,FIND("/",H108)-FIND(":",H108)-2))-1)/VALUE(RIGHT(H108,1)),IF(F108&lt;=VALUE(MID(H108,FIND(", ",H108)+2,IF(MID(H108,FIND(", ",H108)+2,1)="1",2,1))),(IF(COUNTIFS(F:F,"&lt;="&amp;F108)&lt;=VALUE(MID(H108,FIND(", ",H108)+2,IF(MID(H108,FIND(", ",H108)+2,1)="1",2,1))),1,(VALUE(MID(H108,FIND(", ",H108)+2,IF(MID(H108,FIND(", ",H108)+2,1)="1",2,1)))-COUNTIFS(F:F,"&lt;"&amp;F108))/COUNTIFS(F:F,F108)))*(50*E108*(1+VALUE(MID(H108,FIND(": ",H108)+2,FIND("/",H108)-FIND(":",H108)-2))-1)/VALUE(RIGHT(H108,1))+50*E108)-(100*E108),-E108*100)))</f>
        <v/>
      </c>
      <c r="H108" t="str">
        <f ca="1">IF(E108="","",OFFSET([1]PGA!$AL$1,MATCH(A108,[1]PGA!$E$1:$E$500,0)-1,0))</f>
        <v/>
      </c>
    </row>
    <row r="109" spans="1:8" x14ac:dyDescent="0.25">
      <c r="A109" t="s">
        <v>415</v>
      </c>
      <c r="B109" s="15" t="s">
        <v>599</v>
      </c>
      <c r="C109" s="16">
        <v>26</v>
      </c>
      <c r="D109" s="16">
        <v>23</v>
      </c>
      <c r="E109" s="17" t="s">
        <v>226</v>
      </c>
      <c r="F109">
        <f ca="1">IFERROR(IF(A109="","",OFFSET(Results!$AJ$1,MATCH(A109,Results!$A:$A,0)-1,0)),"")</f>
        <v>49</v>
      </c>
      <c r="G109" s="6" t="str">
        <f ca="1">IF(OR(E109="",F109=""),"",IF(F109=1,(IF(COUNTIFS(F:F,"&lt;="&amp;F109)&lt;=1,1,(1-COUNTIFS(F:F,"&lt;"&amp;F109))/COUNTIFS(F:F,F109)))*50*E109*(1+VALUE(MID(H109,FIND(": ",H109)+2,FIND("/",H109)-FIND(":",H109)-2))-1)+50*E109*(1+VALUE(MID(H109,FIND(": ",H109)+2,FIND("/",H109)-FIND(":",H109)-2))-1)/VALUE(RIGHT(H109,1)),IF(F109&lt;=VALUE(MID(H109,FIND(", ",H109)+2,IF(MID(H109,FIND(", ",H109)+2,1)="1",2,1))),(IF(COUNTIFS(F:F,"&lt;="&amp;F109)&lt;=VALUE(MID(H109,FIND(", ",H109)+2,IF(MID(H109,FIND(", ",H109)+2,1)="1",2,1))),1,(VALUE(MID(H109,FIND(", ",H109)+2,IF(MID(H109,FIND(", ",H109)+2,1)="1",2,1)))-COUNTIFS(F:F,"&lt;"&amp;F109))/COUNTIFS(F:F,F109)))*(50*E109*(1+VALUE(MID(H109,FIND(": ",H109)+2,FIND("/",H109)-FIND(":",H109)-2))-1)/VALUE(RIGHT(H109,1))+50*E109)-(100*E109),-E109*100)))</f>
        <v/>
      </c>
      <c r="H109" t="str">
        <f ca="1">IF(E109="","",OFFSET([1]PGA!$AL$1,MATCH(A109,[1]PGA!$E$1:$E$500,0)-1,0))</f>
        <v/>
      </c>
    </row>
    <row r="110" spans="1:8" x14ac:dyDescent="0.25">
      <c r="A110" t="s">
        <v>416</v>
      </c>
      <c r="B110" s="15" t="s">
        <v>318</v>
      </c>
      <c r="C110" s="16">
        <v>500</v>
      </c>
      <c r="D110" s="16">
        <v>251</v>
      </c>
      <c r="E110" s="17" t="s">
        <v>226</v>
      </c>
      <c r="F110">
        <f ca="1">IFERROR(IF(A110="","",OFFSET(Results!$AJ$1,MATCH(A110,Results!$A:$A,0)-1,0)),"")</f>
        <v>36</v>
      </c>
      <c r="G110" s="6" t="str">
        <f ca="1">IF(OR(E110="",F110=""),"",IF(F110=1,(IF(COUNTIFS(F:F,"&lt;="&amp;F110)&lt;=1,1,(1-COUNTIFS(F:F,"&lt;"&amp;F110))/COUNTIFS(F:F,F110)))*50*E110*(1+VALUE(MID(H110,FIND(": ",H110)+2,FIND("/",H110)-FIND(":",H110)-2))-1)+50*E110*(1+VALUE(MID(H110,FIND(": ",H110)+2,FIND("/",H110)-FIND(":",H110)-2))-1)/VALUE(RIGHT(H110,1)),IF(F110&lt;=VALUE(MID(H110,FIND(", ",H110)+2,IF(MID(H110,FIND(", ",H110)+2,1)="1",2,1))),(IF(COUNTIFS(F:F,"&lt;="&amp;F110)&lt;=VALUE(MID(H110,FIND(", ",H110)+2,IF(MID(H110,FIND(", ",H110)+2,1)="1",2,1))),1,(VALUE(MID(H110,FIND(", ",H110)+2,IF(MID(H110,FIND(", ",H110)+2,1)="1",2,1)))-COUNTIFS(F:F,"&lt;"&amp;F110))/COUNTIFS(F:F,F110)))*(50*E110*(1+VALUE(MID(H110,FIND(": ",H110)+2,FIND("/",H110)-FIND(":",H110)-2))-1)/VALUE(RIGHT(H110,1))+50*E110)-(100*E110),-E110*100)))</f>
        <v/>
      </c>
      <c r="H110" t="str">
        <f ca="1">IF(E110="","",OFFSET([1]PGA!$AL$1,MATCH(A110,[1]PGA!$E$1:$E$500,0)-1,0))</f>
        <v/>
      </c>
    </row>
    <row r="111" spans="1:8" x14ac:dyDescent="0.25">
      <c r="A111" t="s">
        <v>417</v>
      </c>
      <c r="B111" s="15" t="s">
        <v>600</v>
      </c>
      <c r="C111" s="16">
        <v>169</v>
      </c>
      <c r="D111" s="16">
        <v>91</v>
      </c>
      <c r="E111" s="17" t="s">
        <v>226</v>
      </c>
      <c r="F111">
        <f ca="1">IFERROR(IF(A111="","",OFFSET(Results!$AJ$1,MATCH(A111,Results!$A:$A,0)-1,0)),"")</f>
        <v>44</v>
      </c>
      <c r="G111" s="6" t="str">
        <f ca="1">IF(OR(E111="",F111=""),"",IF(F111=1,(IF(COUNTIFS(F:F,"&lt;="&amp;F111)&lt;=1,1,(1-COUNTIFS(F:F,"&lt;"&amp;F111))/COUNTIFS(F:F,F111)))*50*E111*(1+VALUE(MID(H111,FIND(": ",H111)+2,FIND("/",H111)-FIND(":",H111)-2))-1)+50*E111*(1+VALUE(MID(H111,FIND(": ",H111)+2,FIND("/",H111)-FIND(":",H111)-2))-1)/VALUE(RIGHT(H111,1)),IF(F111&lt;=VALUE(MID(H111,FIND(", ",H111)+2,IF(MID(H111,FIND(", ",H111)+2,1)="1",2,1))),(IF(COUNTIFS(F:F,"&lt;="&amp;F111)&lt;=VALUE(MID(H111,FIND(", ",H111)+2,IF(MID(H111,FIND(", ",H111)+2,1)="1",2,1))),1,(VALUE(MID(H111,FIND(", ",H111)+2,IF(MID(H111,FIND(", ",H111)+2,1)="1",2,1)))-COUNTIFS(F:F,"&lt;"&amp;F111))/COUNTIFS(F:F,F111)))*(50*E111*(1+VALUE(MID(H111,FIND(": ",H111)+2,FIND("/",H111)-FIND(":",H111)-2))-1)/VALUE(RIGHT(H111,1))+50*E111)-(100*E111),-E111*100)))</f>
        <v/>
      </c>
      <c r="H111" t="str">
        <f ca="1">IF(E111="","",OFFSET([1]PGA!$AL$1,MATCH(A111,[1]PGA!$E$1:$E$500,0)-1,0))</f>
        <v/>
      </c>
    </row>
    <row r="112" spans="1:8" x14ac:dyDescent="0.25">
      <c r="A112" t="s">
        <v>418</v>
      </c>
      <c r="B112" s="15" t="s">
        <v>374</v>
      </c>
      <c r="C112" s="16">
        <v>1111</v>
      </c>
      <c r="D112" s="16">
        <v>601</v>
      </c>
      <c r="E112" s="17" t="s">
        <v>226</v>
      </c>
      <c r="F112">
        <f ca="1">IFERROR(IF(A112="","",OFFSET(Results!$AJ$1,MATCH(A112,Results!$A:$A,0)-1,0)),"")</f>
        <v>103</v>
      </c>
      <c r="G112" s="6" t="str">
        <f ca="1">IF(OR(E112="",F112=""),"",IF(F112=1,(IF(COUNTIFS(F:F,"&lt;="&amp;F112)&lt;=1,1,(1-COUNTIFS(F:F,"&lt;"&amp;F112))/COUNTIFS(F:F,F112)))*50*E112*(1+VALUE(MID(H112,FIND(": ",H112)+2,FIND("/",H112)-FIND(":",H112)-2))-1)+50*E112*(1+VALUE(MID(H112,FIND(": ",H112)+2,FIND("/",H112)-FIND(":",H112)-2))-1)/VALUE(RIGHT(H112,1)),IF(F112&lt;=VALUE(MID(H112,FIND(", ",H112)+2,IF(MID(H112,FIND(", ",H112)+2,1)="1",2,1))),(IF(COUNTIFS(F:F,"&lt;="&amp;F112)&lt;=VALUE(MID(H112,FIND(", ",H112)+2,IF(MID(H112,FIND(", ",H112)+2,1)="1",2,1))),1,(VALUE(MID(H112,FIND(", ",H112)+2,IF(MID(H112,FIND(", ",H112)+2,1)="1",2,1)))-COUNTIFS(F:F,"&lt;"&amp;F112))/COUNTIFS(F:F,F112)))*(50*E112*(1+VALUE(MID(H112,FIND(": ",H112)+2,FIND("/",H112)-FIND(":",H112)-2))-1)/VALUE(RIGHT(H112,1))+50*E112)-(100*E112),-E112*100)))</f>
        <v/>
      </c>
      <c r="H112" t="str">
        <f ca="1">IF(E112="","",OFFSET([1]PGA!$AL$1,MATCH(A112,[1]PGA!$E$1:$E$500,0)-1,0))</f>
        <v/>
      </c>
    </row>
    <row r="113" spans="1:8" x14ac:dyDescent="0.25">
      <c r="A113" t="s">
        <v>419</v>
      </c>
      <c r="B113" s="15" t="s">
        <v>601</v>
      </c>
      <c r="C113" s="16">
        <v>3.4</v>
      </c>
      <c r="D113" s="16">
        <v>3.8</v>
      </c>
      <c r="E113" s="17" t="s">
        <v>522</v>
      </c>
      <c r="F113">
        <f ca="1">IFERROR(IF(A113="","",OFFSET(Results!$AJ$1,MATCH(A113,Results!$A:$A,0)-1,0)),"")</f>
        <v>25</v>
      </c>
      <c r="G113" s="6">
        <f ca="1">IF(OR(E113="",F113=""),"",IF(F113=1,(IF(COUNTIFS(F:F,"&lt;="&amp;F113)&lt;=1,1,(1-COUNTIFS(F:F,"&lt;"&amp;F113))/COUNTIFS(F:F,F113)))*50*E113*(1+VALUE(MID(H113,FIND(": ",H113)+2,FIND("/",H113)-FIND(":",H113)-2))-1)+50*E113*(1+VALUE(MID(H113,FIND(": ",H113)+2,FIND("/",H113)-FIND(":",H113)-2))-1)/VALUE(RIGHT(H113,1)),IF(F113&lt;=VALUE(MID(H113,FIND(", ",H113)+2,IF(MID(H113,FIND(", ",H113)+2,1)="1",2,1))),(IF(COUNTIFS(F:F,"&lt;="&amp;F113)&lt;=VALUE(MID(H113,FIND(", ",H113)+2,IF(MID(H113,FIND(", ",H113)+2,1)="1",2,1))),1,(VALUE(MID(H113,FIND(", ",H113)+2,IF(MID(H113,FIND(", ",H113)+2,1)="1",2,1)))-COUNTIFS(F:F,"&lt;"&amp;F113))/COUNTIFS(F:F,F113)))*(50*E113*(1+VALUE(MID(H113,FIND(": ",H113)+2,FIND("/",H113)-FIND(":",H113)-2))-1)/VALUE(RIGHT(H113,1))+50*E113)-(100*E113),-E113*100)))</f>
        <v>-4.5</v>
      </c>
      <c r="H113" t="str">
        <f ca="1">IF(E113="","",OFFSET([1]PGA!$AL$1,MATCH(A113,[1]PGA!$E$1:$E$500,0)-1,0))</f>
        <v>Ladbrokes: 2.5/1, 10pl, 1/5</v>
      </c>
    </row>
    <row r="114" spans="1:8" x14ac:dyDescent="0.25">
      <c r="A114" t="s">
        <v>420</v>
      </c>
      <c r="B114" s="15" t="s">
        <v>421</v>
      </c>
      <c r="C114" s="16">
        <v>119</v>
      </c>
      <c r="D114" s="16">
        <v>126</v>
      </c>
      <c r="E114" s="17" t="s">
        <v>226</v>
      </c>
      <c r="F114">
        <f ca="1">IFERROR(IF(A114="","",OFFSET(Results!$AJ$1,MATCH(A114,Results!$A:$A,0)-1,0)),"")</f>
        <v>36</v>
      </c>
      <c r="G114" s="6" t="str">
        <f ca="1">IF(OR(E114="",F114=""),"",IF(F114=1,(IF(COUNTIFS(F:F,"&lt;="&amp;F114)&lt;=1,1,(1-COUNTIFS(F:F,"&lt;"&amp;F114))/COUNTIFS(F:F,F114)))*50*E114*(1+VALUE(MID(H114,FIND(": ",H114)+2,FIND("/",H114)-FIND(":",H114)-2))-1)+50*E114*(1+VALUE(MID(H114,FIND(": ",H114)+2,FIND("/",H114)-FIND(":",H114)-2))-1)/VALUE(RIGHT(H114,1)),IF(F114&lt;=VALUE(MID(H114,FIND(", ",H114)+2,IF(MID(H114,FIND(", ",H114)+2,1)="1",2,1))),(IF(COUNTIFS(F:F,"&lt;="&amp;F114)&lt;=VALUE(MID(H114,FIND(", ",H114)+2,IF(MID(H114,FIND(", ",H114)+2,1)="1",2,1))),1,(VALUE(MID(H114,FIND(", ",H114)+2,IF(MID(H114,FIND(", ",H114)+2,1)="1",2,1)))-COUNTIFS(F:F,"&lt;"&amp;F114))/COUNTIFS(F:F,F114)))*(50*E114*(1+VALUE(MID(H114,FIND(": ",H114)+2,FIND("/",H114)-FIND(":",H114)-2))-1)/VALUE(RIGHT(H114,1))+50*E114)-(100*E114),-E114*100)))</f>
        <v/>
      </c>
      <c r="H114" t="str">
        <f ca="1">IF(E114="","",OFFSET([1]PGA!$AL$1,MATCH(A114,[1]PGA!$E$1:$E$500,0)-1,0))</f>
        <v/>
      </c>
    </row>
    <row r="115" spans="1:8" x14ac:dyDescent="0.25">
      <c r="A115" t="s">
        <v>422</v>
      </c>
      <c r="B115" s="15" t="s">
        <v>360</v>
      </c>
      <c r="C115" s="16">
        <v>55</v>
      </c>
      <c r="D115" s="16">
        <v>41</v>
      </c>
      <c r="E115" s="17" t="s">
        <v>226</v>
      </c>
      <c r="F115">
        <f ca="1">IFERROR(IF(A115="","",OFFSET(Results!$AJ$1,MATCH(A115,Results!$A:$A,0)-1,0)),"")</f>
        <v>15</v>
      </c>
      <c r="G115" s="6" t="str">
        <f ca="1">IF(OR(E115="",F115=""),"",IF(F115=1,(IF(COUNTIFS(F:F,"&lt;="&amp;F115)&lt;=1,1,(1-COUNTIFS(F:F,"&lt;"&amp;F115))/COUNTIFS(F:F,F115)))*50*E115*(1+VALUE(MID(H115,FIND(": ",H115)+2,FIND("/",H115)-FIND(":",H115)-2))-1)+50*E115*(1+VALUE(MID(H115,FIND(": ",H115)+2,FIND("/",H115)-FIND(":",H115)-2))-1)/VALUE(RIGHT(H115,1)),IF(F115&lt;=VALUE(MID(H115,FIND(", ",H115)+2,IF(MID(H115,FIND(", ",H115)+2,1)="1",2,1))),(IF(COUNTIFS(F:F,"&lt;="&amp;F115)&lt;=VALUE(MID(H115,FIND(", ",H115)+2,IF(MID(H115,FIND(", ",H115)+2,1)="1",2,1))),1,(VALUE(MID(H115,FIND(", ",H115)+2,IF(MID(H115,FIND(", ",H115)+2,1)="1",2,1)))-COUNTIFS(F:F,"&lt;"&amp;F115))/COUNTIFS(F:F,F115)))*(50*E115*(1+VALUE(MID(H115,FIND(": ",H115)+2,FIND("/",H115)-FIND(":",H115)-2))-1)/VALUE(RIGHT(H115,1))+50*E115)-(100*E115),-E115*100)))</f>
        <v/>
      </c>
      <c r="H115" t="str">
        <f ca="1">IF(E115="","",OFFSET([1]PGA!$AL$1,MATCH(A115,[1]PGA!$E$1:$E$500,0)-1,0))</f>
        <v/>
      </c>
    </row>
    <row r="116" spans="1:8" x14ac:dyDescent="0.25">
      <c r="A116" t="s">
        <v>423</v>
      </c>
      <c r="B116" s="15" t="s">
        <v>443</v>
      </c>
      <c r="C116" s="16">
        <v>77</v>
      </c>
      <c r="D116" s="16">
        <v>61</v>
      </c>
      <c r="E116" s="17" t="s">
        <v>226</v>
      </c>
      <c r="F116">
        <f ca="1">IFERROR(IF(A116="","",OFFSET(Results!$AJ$1,MATCH(A116,Results!$A:$A,0)-1,0)),"")</f>
        <v>21</v>
      </c>
      <c r="G116" s="6" t="str">
        <f ca="1">IF(OR(E116="",F116=""),"",IF(F116=1,(IF(COUNTIFS(F:F,"&lt;="&amp;F116)&lt;=1,1,(1-COUNTIFS(F:F,"&lt;"&amp;F116))/COUNTIFS(F:F,F116)))*50*E116*(1+VALUE(MID(H116,FIND(": ",H116)+2,FIND("/",H116)-FIND(":",H116)-2))-1)+50*E116*(1+VALUE(MID(H116,FIND(": ",H116)+2,FIND("/",H116)-FIND(":",H116)-2))-1)/VALUE(RIGHT(H116,1)),IF(F116&lt;=VALUE(MID(H116,FIND(", ",H116)+2,IF(MID(H116,FIND(", ",H116)+2,1)="1",2,1))),(IF(COUNTIFS(F:F,"&lt;="&amp;F116)&lt;=VALUE(MID(H116,FIND(", ",H116)+2,IF(MID(H116,FIND(", ",H116)+2,1)="1",2,1))),1,(VALUE(MID(H116,FIND(", ",H116)+2,IF(MID(H116,FIND(", ",H116)+2,1)="1",2,1)))-COUNTIFS(F:F,"&lt;"&amp;F116))/COUNTIFS(F:F,F116)))*(50*E116*(1+VALUE(MID(H116,FIND(": ",H116)+2,FIND("/",H116)-FIND(":",H116)-2))-1)/VALUE(RIGHT(H116,1))+50*E116)-(100*E116),-E116*100)))</f>
        <v/>
      </c>
      <c r="H116" t="str">
        <f ca="1">IF(E116="","",OFFSET([1]PGA!$AL$1,MATCH(A116,[1]PGA!$E$1:$E$500,0)-1,0))</f>
        <v/>
      </c>
    </row>
    <row r="117" spans="1:8" x14ac:dyDescent="0.25">
      <c r="A117" t="s">
        <v>425</v>
      </c>
      <c r="B117" s="15" t="s">
        <v>602</v>
      </c>
      <c r="C117" s="16">
        <v>34</v>
      </c>
      <c r="D117" s="16">
        <v>26</v>
      </c>
      <c r="E117" s="17" t="s">
        <v>226</v>
      </c>
      <c r="F117">
        <f ca="1">IFERROR(IF(A117="","",OFFSET(Results!$AJ$1,MATCH(A117,Results!$A:$A,0)-1,0)),"")</f>
        <v>57</v>
      </c>
      <c r="G117" s="6" t="str">
        <f ca="1">IF(OR(E117="",F117=""),"",IF(F117=1,(IF(COUNTIFS(F:F,"&lt;="&amp;F117)&lt;=1,1,(1-COUNTIFS(F:F,"&lt;"&amp;F117))/COUNTIFS(F:F,F117)))*50*E117*(1+VALUE(MID(H117,FIND(": ",H117)+2,FIND("/",H117)-FIND(":",H117)-2))-1)+50*E117*(1+VALUE(MID(H117,FIND(": ",H117)+2,FIND("/",H117)-FIND(":",H117)-2))-1)/VALUE(RIGHT(H117,1)),IF(F117&lt;=VALUE(MID(H117,FIND(", ",H117)+2,IF(MID(H117,FIND(", ",H117)+2,1)="1",2,1))),(IF(COUNTIFS(F:F,"&lt;="&amp;F117)&lt;=VALUE(MID(H117,FIND(", ",H117)+2,IF(MID(H117,FIND(", ",H117)+2,1)="1",2,1))),1,(VALUE(MID(H117,FIND(", ",H117)+2,IF(MID(H117,FIND(", ",H117)+2,1)="1",2,1)))-COUNTIFS(F:F,"&lt;"&amp;F117))/COUNTIFS(F:F,F117)))*(50*E117*(1+VALUE(MID(H117,FIND(": ",H117)+2,FIND("/",H117)-FIND(":",H117)-2))-1)/VALUE(RIGHT(H117,1))+50*E117)-(100*E117),-E117*100)))</f>
        <v/>
      </c>
      <c r="H117" t="str">
        <f ca="1">IF(E117="","",OFFSET([1]PGA!$AL$1,MATCH(A117,[1]PGA!$E$1:$E$500,0)-1,0))</f>
        <v/>
      </c>
    </row>
    <row r="118" spans="1:8" x14ac:dyDescent="0.25">
      <c r="A118" t="s">
        <v>426</v>
      </c>
      <c r="B118" s="15" t="s">
        <v>270</v>
      </c>
      <c r="C118" s="16">
        <v>2000</v>
      </c>
      <c r="D118" s="16">
        <v>1001</v>
      </c>
      <c r="E118" s="17" t="s">
        <v>226</v>
      </c>
      <c r="F118">
        <f ca="1">IFERROR(IF(A118="","",OFFSET(Results!$AJ$1,MATCH(A118,Results!$A:$A,0)-1,0)),"")</f>
        <v>69</v>
      </c>
      <c r="G118" s="6" t="str">
        <f ca="1">IF(OR(E118="",F118=""),"",IF(F118=1,(IF(COUNTIFS(F:F,"&lt;="&amp;F118)&lt;=1,1,(1-COUNTIFS(F:F,"&lt;"&amp;F118))/COUNTIFS(F:F,F118)))*50*E118*(1+VALUE(MID(H118,FIND(": ",H118)+2,FIND("/",H118)-FIND(":",H118)-2))-1)+50*E118*(1+VALUE(MID(H118,FIND(": ",H118)+2,FIND("/",H118)-FIND(":",H118)-2))-1)/VALUE(RIGHT(H118,1)),IF(F118&lt;=VALUE(MID(H118,FIND(", ",H118)+2,IF(MID(H118,FIND(", ",H118)+2,1)="1",2,1))),(IF(COUNTIFS(F:F,"&lt;="&amp;F118)&lt;=VALUE(MID(H118,FIND(", ",H118)+2,IF(MID(H118,FIND(", ",H118)+2,1)="1",2,1))),1,(VALUE(MID(H118,FIND(", ",H118)+2,IF(MID(H118,FIND(", ",H118)+2,1)="1",2,1)))-COUNTIFS(F:F,"&lt;"&amp;F118))/COUNTIFS(F:F,F118)))*(50*E118*(1+VALUE(MID(H118,FIND(": ",H118)+2,FIND("/",H118)-FIND(":",H118)-2))-1)/VALUE(RIGHT(H118,1))+50*E118)-(100*E118),-E118*100)))</f>
        <v/>
      </c>
      <c r="H118" t="str">
        <f ca="1">IF(E118="","",OFFSET([1]PGA!$AL$1,MATCH(A118,[1]PGA!$E$1:$E$500,0)-1,0))</f>
        <v/>
      </c>
    </row>
    <row r="119" spans="1:8" x14ac:dyDescent="0.25">
      <c r="A119" t="s">
        <v>428</v>
      </c>
      <c r="B119" s="15" t="s">
        <v>255</v>
      </c>
      <c r="C119" s="16">
        <v>185</v>
      </c>
      <c r="D119" s="16">
        <v>126</v>
      </c>
      <c r="E119" s="17" t="s">
        <v>226</v>
      </c>
      <c r="F119">
        <f ca="1">IFERROR(IF(A119="","",OFFSET(Results!$AJ$1,MATCH(A119,Results!$A:$A,0)-1,0)),"")</f>
        <v>9</v>
      </c>
      <c r="G119" s="6" t="str">
        <f ca="1">IF(OR(E119="",F119=""),"",IF(F119=1,(IF(COUNTIFS(F:F,"&lt;="&amp;F119)&lt;=1,1,(1-COUNTIFS(F:F,"&lt;"&amp;F119))/COUNTIFS(F:F,F119)))*50*E119*(1+VALUE(MID(H119,FIND(": ",H119)+2,FIND("/",H119)-FIND(":",H119)-2))-1)+50*E119*(1+VALUE(MID(H119,FIND(": ",H119)+2,FIND("/",H119)-FIND(":",H119)-2))-1)/VALUE(RIGHT(H119,1)),IF(F119&lt;=VALUE(MID(H119,FIND(", ",H119)+2,IF(MID(H119,FIND(", ",H119)+2,1)="1",2,1))),(IF(COUNTIFS(F:F,"&lt;="&amp;F119)&lt;=VALUE(MID(H119,FIND(", ",H119)+2,IF(MID(H119,FIND(", ",H119)+2,1)="1",2,1))),1,(VALUE(MID(H119,FIND(", ",H119)+2,IF(MID(H119,FIND(", ",H119)+2,1)="1",2,1)))-COUNTIFS(F:F,"&lt;"&amp;F119))/COUNTIFS(F:F,F119)))*(50*E119*(1+VALUE(MID(H119,FIND(": ",H119)+2,FIND("/",H119)-FIND(":",H119)-2))-1)/VALUE(RIGHT(H119,1))+50*E119)-(100*E119),-E119*100)))</f>
        <v/>
      </c>
      <c r="H119" t="str">
        <f ca="1">IF(E119="","",OFFSET([1]PGA!$AL$1,MATCH(A119,[1]PGA!$E$1:$E$500,0)-1,0))</f>
        <v/>
      </c>
    </row>
    <row r="120" spans="1:8" x14ac:dyDescent="0.25">
      <c r="A120" t="s">
        <v>429</v>
      </c>
      <c r="B120" s="15" t="s">
        <v>430</v>
      </c>
      <c r="C120" s="16">
        <v>132</v>
      </c>
      <c r="D120" s="16">
        <v>111</v>
      </c>
      <c r="E120" s="17" t="s">
        <v>226</v>
      </c>
      <c r="F120">
        <f ca="1">IFERROR(IF(A120="","",OFFSET(Results!$AJ$1,MATCH(A120,Results!$A:$A,0)-1,0)),"")</f>
        <v>1</v>
      </c>
      <c r="G120" s="6" t="str">
        <f ca="1">IF(OR(E120="",F120=""),"",IF(F120=1,(IF(COUNTIFS(F:F,"&lt;="&amp;F120)&lt;=1,1,(1-COUNTIFS(F:F,"&lt;"&amp;F120))/COUNTIFS(F:F,F120)))*50*E120*(1+VALUE(MID(H120,FIND(": ",H120)+2,FIND("/",H120)-FIND(":",H120)-2))-1)+50*E120*(1+VALUE(MID(H120,FIND(": ",H120)+2,FIND("/",H120)-FIND(":",H120)-2))-1)/VALUE(RIGHT(H120,1)),IF(F120&lt;=VALUE(MID(H120,FIND(", ",H120)+2,IF(MID(H120,FIND(", ",H120)+2,1)="1",2,1))),(IF(COUNTIFS(F:F,"&lt;="&amp;F120)&lt;=VALUE(MID(H120,FIND(", ",H120)+2,IF(MID(H120,FIND(", ",H120)+2,1)="1",2,1))),1,(VALUE(MID(H120,FIND(", ",H120)+2,IF(MID(H120,FIND(", ",H120)+2,1)="1",2,1)))-COUNTIFS(F:F,"&lt;"&amp;F120))/COUNTIFS(F:F,F120)))*(50*E120*(1+VALUE(MID(H120,FIND(": ",H120)+2,FIND("/",H120)-FIND(":",H120)-2))-1)/VALUE(RIGHT(H120,1))+50*E120)-(100*E120),-E120*100)))</f>
        <v/>
      </c>
      <c r="H120" t="str">
        <f ca="1">IF(E120="","",OFFSET([1]PGA!$AL$1,MATCH(A120,[1]PGA!$E$1:$E$500,0)-1,0))</f>
        <v/>
      </c>
    </row>
    <row r="121" spans="1:8" x14ac:dyDescent="0.25">
      <c r="A121" t="s">
        <v>431</v>
      </c>
      <c r="B121" s="15" t="s">
        <v>393</v>
      </c>
      <c r="C121" s="16">
        <v>833</v>
      </c>
      <c r="D121" s="16">
        <v>251</v>
      </c>
      <c r="E121" s="17" t="s">
        <v>226</v>
      </c>
      <c r="F121">
        <f ca="1">IFERROR(IF(A121="","",OFFSET(Results!$AJ$1,MATCH(A121,Results!$A:$A,0)-1,0)),"")</f>
        <v>128</v>
      </c>
      <c r="G121" s="6" t="str">
        <f ca="1">IF(OR(E121="",F121=""),"",IF(F121=1,(IF(COUNTIFS(F:F,"&lt;="&amp;F121)&lt;=1,1,(1-COUNTIFS(F:F,"&lt;"&amp;F121))/COUNTIFS(F:F,F121)))*50*E121*(1+VALUE(MID(H121,FIND(": ",H121)+2,FIND("/",H121)-FIND(":",H121)-2))-1)+50*E121*(1+VALUE(MID(H121,FIND(": ",H121)+2,FIND("/",H121)-FIND(":",H121)-2))-1)/VALUE(RIGHT(H121,1)),IF(F121&lt;=VALUE(MID(H121,FIND(", ",H121)+2,IF(MID(H121,FIND(", ",H121)+2,1)="1",2,1))),(IF(COUNTIFS(F:F,"&lt;="&amp;F121)&lt;=VALUE(MID(H121,FIND(", ",H121)+2,IF(MID(H121,FIND(", ",H121)+2,1)="1",2,1))),1,(VALUE(MID(H121,FIND(", ",H121)+2,IF(MID(H121,FIND(", ",H121)+2,1)="1",2,1)))-COUNTIFS(F:F,"&lt;"&amp;F121))/COUNTIFS(F:F,F121)))*(50*E121*(1+VALUE(MID(H121,FIND(": ",H121)+2,FIND("/",H121)-FIND(":",H121)-2))-1)/VALUE(RIGHT(H121,1))+50*E121)-(100*E121),-E121*100)))</f>
        <v/>
      </c>
      <c r="H121" t="str">
        <f ca="1">IF(E121="","",OFFSET([1]PGA!$AL$1,MATCH(A121,[1]PGA!$E$1:$E$500,0)-1,0))</f>
        <v/>
      </c>
    </row>
    <row r="122" spans="1:8" x14ac:dyDescent="0.25">
      <c r="A122" t="s">
        <v>432</v>
      </c>
      <c r="B122" s="15" t="s">
        <v>512</v>
      </c>
      <c r="C122" s="16">
        <v>76</v>
      </c>
      <c r="D122" s="16">
        <v>81</v>
      </c>
      <c r="E122" s="17" t="s">
        <v>389</v>
      </c>
      <c r="F122">
        <f ca="1">IFERROR(IF(A122="","",OFFSET(Results!$AJ$1,MATCH(A122,Results!$A:$A,0)-1,0)),"")</f>
        <v>128</v>
      </c>
      <c r="G122" s="6">
        <f ca="1">IF(OR(E122="",F122=""),"",IF(F122=1,(IF(COUNTIFS(F:F,"&lt;="&amp;F122)&lt;=1,1,(1-COUNTIFS(F:F,"&lt;"&amp;F122))/COUNTIFS(F:F,F122)))*50*E122*(1+VALUE(MID(H122,FIND(": ",H122)+2,FIND("/",H122)-FIND(":",H122)-2))-1)+50*E122*(1+VALUE(MID(H122,FIND(": ",H122)+2,FIND("/",H122)-FIND(":",H122)-2))-1)/VALUE(RIGHT(H122,1)),IF(F122&lt;=VALUE(MID(H122,FIND(", ",H122)+2,IF(MID(H122,FIND(", ",H122)+2,1)="1",2,1))),(IF(COUNTIFS(F:F,"&lt;="&amp;F122)&lt;=VALUE(MID(H122,FIND(", ",H122)+2,IF(MID(H122,FIND(", ",H122)+2,1)="1",2,1))),1,(VALUE(MID(H122,FIND(", ",H122)+2,IF(MID(H122,FIND(", ",H122)+2,1)="1",2,1)))-COUNTIFS(F:F,"&lt;"&amp;F122))/COUNTIFS(F:F,F122)))*(50*E122*(1+VALUE(MID(H122,FIND(": ",H122)+2,FIND("/",H122)-FIND(":",H122)-2))-1)/VALUE(RIGHT(H122,1))+50*E122)-(100*E122),-E122*100)))</f>
        <v>-0.1</v>
      </c>
      <c r="H122" t="str">
        <f ca="1">IF(E122="","",OFFSET([1]PGA!$AL$1,MATCH(A122,[1]PGA!$E$1:$E$500,0)-1,0))</f>
        <v>Paddy Power: 80/1, 8pl, 1/5</v>
      </c>
    </row>
    <row r="123" spans="1:8" x14ac:dyDescent="0.25">
      <c r="A123" t="s">
        <v>434</v>
      </c>
      <c r="B123" s="15" t="s">
        <v>443</v>
      </c>
      <c r="C123" s="16">
        <v>77</v>
      </c>
      <c r="D123" s="16">
        <v>31</v>
      </c>
      <c r="E123" s="17" t="s">
        <v>226</v>
      </c>
      <c r="F123">
        <f ca="1">IFERROR(IF(A123="","",OFFSET(Results!$AJ$1,MATCH(A123,Results!$A:$A,0)-1,0)),"")</f>
        <v>44</v>
      </c>
      <c r="G123" s="6" t="str">
        <f ca="1">IF(OR(E123="",F123=""),"",IF(F123=1,(IF(COUNTIFS(F:F,"&lt;="&amp;F123)&lt;=1,1,(1-COUNTIFS(F:F,"&lt;"&amp;F123))/COUNTIFS(F:F,F123)))*50*E123*(1+VALUE(MID(H123,FIND(": ",H123)+2,FIND("/",H123)-FIND(":",H123)-2))-1)+50*E123*(1+VALUE(MID(H123,FIND(": ",H123)+2,FIND("/",H123)-FIND(":",H123)-2))-1)/VALUE(RIGHT(H123,1)),IF(F123&lt;=VALUE(MID(H123,FIND(", ",H123)+2,IF(MID(H123,FIND(", ",H123)+2,1)="1",2,1))),(IF(COUNTIFS(F:F,"&lt;="&amp;F123)&lt;=VALUE(MID(H123,FIND(", ",H123)+2,IF(MID(H123,FIND(", ",H123)+2,1)="1",2,1))),1,(VALUE(MID(H123,FIND(", ",H123)+2,IF(MID(H123,FIND(", ",H123)+2,1)="1",2,1)))-COUNTIFS(F:F,"&lt;"&amp;F123))/COUNTIFS(F:F,F123)))*(50*E123*(1+VALUE(MID(H123,FIND(": ",H123)+2,FIND("/",H123)-FIND(":",H123)-2))-1)/VALUE(RIGHT(H123,1))+50*E123)-(100*E123),-E123*100)))</f>
        <v/>
      </c>
      <c r="H123" t="str">
        <f ca="1">IF(E123="","",OFFSET([1]PGA!$AL$1,MATCH(A123,[1]PGA!$E$1:$E$500,0)-1,0))</f>
        <v/>
      </c>
    </row>
    <row r="124" spans="1:8" x14ac:dyDescent="0.25">
      <c r="A124" t="s">
        <v>435</v>
      </c>
      <c r="B124" s="15" t="s">
        <v>349</v>
      </c>
      <c r="C124" s="16">
        <v>1250</v>
      </c>
      <c r="D124" s="16">
        <v>501</v>
      </c>
      <c r="E124" s="17" t="s">
        <v>226</v>
      </c>
      <c r="F124">
        <f ca="1">IFERROR(IF(A124="","",OFFSET(Results!$AJ$1,MATCH(A124,Results!$A:$A,0)-1,0)),"")</f>
        <v>32</v>
      </c>
      <c r="G124" s="6" t="str">
        <f ca="1">IF(OR(E124="",F124=""),"",IF(F124=1,(IF(COUNTIFS(F:F,"&lt;="&amp;F124)&lt;=1,1,(1-COUNTIFS(F:F,"&lt;"&amp;F124))/COUNTIFS(F:F,F124)))*50*E124*(1+VALUE(MID(H124,FIND(": ",H124)+2,FIND("/",H124)-FIND(":",H124)-2))-1)+50*E124*(1+VALUE(MID(H124,FIND(": ",H124)+2,FIND("/",H124)-FIND(":",H124)-2))-1)/VALUE(RIGHT(H124,1)),IF(F124&lt;=VALUE(MID(H124,FIND(", ",H124)+2,IF(MID(H124,FIND(", ",H124)+2,1)="1",2,1))),(IF(COUNTIFS(F:F,"&lt;="&amp;F124)&lt;=VALUE(MID(H124,FIND(", ",H124)+2,IF(MID(H124,FIND(", ",H124)+2,1)="1",2,1))),1,(VALUE(MID(H124,FIND(", ",H124)+2,IF(MID(H124,FIND(", ",H124)+2,1)="1",2,1)))-COUNTIFS(F:F,"&lt;"&amp;F124))/COUNTIFS(F:F,F124)))*(50*E124*(1+VALUE(MID(H124,FIND(": ",H124)+2,FIND("/",H124)-FIND(":",H124)-2))-1)/VALUE(RIGHT(H124,1))+50*E124)-(100*E124),-E124*100)))</f>
        <v/>
      </c>
      <c r="H124" t="str">
        <f ca="1">IF(E124="","",OFFSET([1]PGA!$AL$1,MATCH(A124,[1]PGA!$E$1:$E$500,0)-1,0))</f>
        <v/>
      </c>
    </row>
    <row r="125" spans="1:8" x14ac:dyDescent="0.25">
      <c r="A125" t="s">
        <v>436</v>
      </c>
      <c r="B125" s="15" t="s">
        <v>244</v>
      </c>
      <c r="C125" s="16">
        <v>256</v>
      </c>
      <c r="D125" s="16">
        <v>201</v>
      </c>
      <c r="E125" s="17" t="s">
        <v>226</v>
      </c>
      <c r="F125">
        <f ca="1">IFERROR(IF(A125="","",OFFSET(Results!$AJ$1,MATCH(A125,Results!$A:$A,0)-1,0)),"")</f>
        <v>108</v>
      </c>
      <c r="G125" s="6" t="str">
        <f ca="1">IF(OR(E125="",F125=""),"",IF(F125=1,(IF(COUNTIFS(F:F,"&lt;="&amp;F125)&lt;=1,1,(1-COUNTIFS(F:F,"&lt;"&amp;F125))/COUNTIFS(F:F,F125)))*50*E125*(1+VALUE(MID(H125,FIND(": ",H125)+2,FIND("/",H125)-FIND(":",H125)-2))-1)+50*E125*(1+VALUE(MID(H125,FIND(": ",H125)+2,FIND("/",H125)-FIND(":",H125)-2))-1)/VALUE(RIGHT(H125,1)),IF(F125&lt;=VALUE(MID(H125,FIND(", ",H125)+2,IF(MID(H125,FIND(", ",H125)+2,1)="1",2,1))),(IF(COUNTIFS(F:F,"&lt;="&amp;F125)&lt;=VALUE(MID(H125,FIND(", ",H125)+2,IF(MID(H125,FIND(", ",H125)+2,1)="1",2,1))),1,(VALUE(MID(H125,FIND(", ",H125)+2,IF(MID(H125,FIND(", ",H125)+2,1)="1",2,1)))-COUNTIFS(F:F,"&lt;"&amp;F125))/COUNTIFS(F:F,F125)))*(50*E125*(1+VALUE(MID(H125,FIND(": ",H125)+2,FIND("/",H125)-FIND(":",H125)-2))-1)/VALUE(RIGHT(H125,1))+50*E125)-(100*E125),-E125*100)))</f>
        <v/>
      </c>
      <c r="H125" t="str">
        <f ca="1">IF(E125="","",OFFSET([1]PGA!$AL$1,MATCH(A125,[1]PGA!$E$1:$E$500,0)-1,0))</f>
        <v/>
      </c>
    </row>
    <row r="126" spans="1:8" x14ac:dyDescent="0.25">
      <c r="A126" t="s">
        <v>438</v>
      </c>
      <c r="B126" s="15" t="s">
        <v>326</v>
      </c>
      <c r="C126" s="16">
        <v>625</v>
      </c>
      <c r="D126" s="16">
        <v>351</v>
      </c>
      <c r="E126" s="17" t="s">
        <v>226</v>
      </c>
      <c r="F126">
        <f ca="1">IFERROR(IF(A126="","",OFFSET(Results!$AJ$1,MATCH(A126,Results!$A:$A,0)-1,0)),"")</f>
        <v>115</v>
      </c>
      <c r="G126" s="6" t="str">
        <f ca="1">IF(OR(E126="",F126=""),"",IF(F126=1,(IF(COUNTIFS(F:F,"&lt;="&amp;F126)&lt;=1,1,(1-COUNTIFS(F:F,"&lt;"&amp;F126))/COUNTIFS(F:F,F126)))*50*E126*(1+VALUE(MID(H126,FIND(": ",H126)+2,FIND("/",H126)-FIND(":",H126)-2))-1)+50*E126*(1+VALUE(MID(H126,FIND(": ",H126)+2,FIND("/",H126)-FIND(":",H126)-2))-1)/VALUE(RIGHT(H126,1)),IF(F126&lt;=VALUE(MID(H126,FIND(", ",H126)+2,IF(MID(H126,FIND(", ",H126)+2,1)="1",2,1))),(IF(COUNTIFS(F:F,"&lt;="&amp;F126)&lt;=VALUE(MID(H126,FIND(", ",H126)+2,IF(MID(H126,FIND(", ",H126)+2,1)="1",2,1))),1,(VALUE(MID(H126,FIND(", ",H126)+2,IF(MID(H126,FIND(", ",H126)+2,1)="1",2,1)))-COUNTIFS(F:F,"&lt;"&amp;F126))/COUNTIFS(F:F,F126)))*(50*E126*(1+VALUE(MID(H126,FIND(": ",H126)+2,FIND("/",H126)-FIND(":",H126)-2))-1)/VALUE(RIGHT(H126,1))+50*E126)-(100*E126),-E126*100)))</f>
        <v/>
      </c>
      <c r="H126" t="str">
        <f ca="1">IF(E126="","",OFFSET([1]PGA!$AL$1,MATCH(A126,[1]PGA!$E$1:$E$500,0)-1,0))</f>
        <v/>
      </c>
    </row>
    <row r="127" spans="1:8" x14ac:dyDescent="0.25">
      <c r="A127" t="s">
        <v>439</v>
      </c>
      <c r="B127" s="15" t="s">
        <v>362</v>
      </c>
      <c r="C127" s="16">
        <v>667</v>
      </c>
      <c r="D127" s="16">
        <v>351</v>
      </c>
      <c r="E127" s="17" t="s">
        <v>226</v>
      </c>
      <c r="F127">
        <f ca="1">IFERROR(IF(A127="","",OFFSET(Results!$AJ$1,MATCH(A127,Results!$A:$A,0)-1,0)),"")</f>
        <v>71</v>
      </c>
      <c r="G127" s="6" t="str">
        <f ca="1">IF(OR(E127="",F127=""),"",IF(F127=1,(IF(COUNTIFS(F:F,"&lt;="&amp;F127)&lt;=1,1,(1-COUNTIFS(F:F,"&lt;"&amp;F127))/COUNTIFS(F:F,F127)))*50*E127*(1+VALUE(MID(H127,FIND(": ",H127)+2,FIND("/",H127)-FIND(":",H127)-2))-1)+50*E127*(1+VALUE(MID(H127,FIND(": ",H127)+2,FIND("/",H127)-FIND(":",H127)-2))-1)/VALUE(RIGHT(H127,1)),IF(F127&lt;=VALUE(MID(H127,FIND(", ",H127)+2,IF(MID(H127,FIND(", ",H127)+2,1)="1",2,1))),(IF(COUNTIFS(F:F,"&lt;="&amp;F127)&lt;=VALUE(MID(H127,FIND(", ",H127)+2,IF(MID(H127,FIND(", ",H127)+2,1)="1",2,1))),1,(VALUE(MID(H127,FIND(", ",H127)+2,IF(MID(H127,FIND(", ",H127)+2,1)="1",2,1)))-COUNTIFS(F:F,"&lt;"&amp;F127))/COUNTIFS(F:F,F127)))*(50*E127*(1+VALUE(MID(H127,FIND(": ",H127)+2,FIND("/",H127)-FIND(":",H127)-2))-1)/VALUE(RIGHT(H127,1))+50*E127)-(100*E127),-E127*100)))</f>
        <v/>
      </c>
      <c r="H127" t="str">
        <f ca="1">IF(E127="","",OFFSET([1]PGA!$AL$1,MATCH(A127,[1]PGA!$E$1:$E$500,0)-1,0))</f>
        <v/>
      </c>
    </row>
    <row r="128" spans="1:8" x14ac:dyDescent="0.25">
      <c r="A128" t="s">
        <v>440</v>
      </c>
      <c r="B128" s="15" t="s">
        <v>351</v>
      </c>
      <c r="C128" s="16">
        <v>526</v>
      </c>
      <c r="D128" s="16">
        <v>251</v>
      </c>
      <c r="E128" s="17" t="s">
        <v>226</v>
      </c>
      <c r="F128">
        <f ca="1">IFERROR(IF(A128="","",OFFSET(Results!$AJ$1,MATCH(A128,Results!$A:$A,0)-1,0)),"")</f>
        <v>78</v>
      </c>
      <c r="G128" s="6" t="str">
        <f ca="1">IF(OR(E128="",F128=""),"",IF(F128=1,(IF(COUNTIFS(F:F,"&lt;="&amp;F128)&lt;=1,1,(1-COUNTIFS(F:F,"&lt;"&amp;F128))/COUNTIFS(F:F,F128)))*50*E128*(1+VALUE(MID(H128,FIND(": ",H128)+2,FIND("/",H128)-FIND(":",H128)-2))-1)+50*E128*(1+VALUE(MID(H128,FIND(": ",H128)+2,FIND("/",H128)-FIND(":",H128)-2))-1)/VALUE(RIGHT(H128,1)),IF(F128&lt;=VALUE(MID(H128,FIND(", ",H128)+2,IF(MID(H128,FIND(", ",H128)+2,1)="1",2,1))),(IF(COUNTIFS(F:F,"&lt;="&amp;F128)&lt;=VALUE(MID(H128,FIND(", ",H128)+2,IF(MID(H128,FIND(", ",H128)+2,1)="1",2,1))),1,(VALUE(MID(H128,FIND(", ",H128)+2,IF(MID(H128,FIND(", ",H128)+2,1)="1",2,1)))-COUNTIFS(F:F,"&lt;"&amp;F128))/COUNTIFS(F:F,F128)))*(50*E128*(1+VALUE(MID(H128,FIND(": ",H128)+2,FIND("/",H128)-FIND(":",H128)-2))-1)/VALUE(RIGHT(H128,1))+50*E128)-(100*E128),-E128*100)))</f>
        <v/>
      </c>
      <c r="H128" t="str">
        <f ca="1">IF(E128="","",OFFSET([1]PGA!$AL$1,MATCH(A128,[1]PGA!$E$1:$E$500,0)-1,0))</f>
        <v/>
      </c>
    </row>
    <row r="129" spans="1:8" x14ac:dyDescent="0.25">
      <c r="A129" t="s">
        <v>441</v>
      </c>
      <c r="B129" s="15" t="s">
        <v>246</v>
      </c>
      <c r="C129" s="16">
        <v>556</v>
      </c>
      <c r="D129" s="16">
        <v>401</v>
      </c>
      <c r="E129" s="17" t="s">
        <v>226</v>
      </c>
      <c r="F129">
        <f ca="1">IFERROR(IF(A129="","",OFFSET(Results!$AJ$1,MATCH(A129,Results!$A:$A,0)-1,0)),"")</f>
        <v>69</v>
      </c>
      <c r="G129" s="6" t="str">
        <f ca="1">IF(OR(E129="",F129=""),"",IF(F129=1,(IF(COUNTIFS(F:F,"&lt;="&amp;F129)&lt;=1,1,(1-COUNTIFS(F:F,"&lt;"&amp;F129))/COUNTIFS(F:F,F129)))*50*E129*(1+VALUE(MID(H129,FIND(": ",H129)+2,FIND("/",H129)-FIND(":",H129)-2))-1)+50*E129*(1+VALUE(MID(H129,FIND(": ",H129)+2,FIND("/",H129)-FIND(":",H129)-2))-1)/VALUE(RIGHT(H129,1)),IF(F129&lt;=VALUE(MID(H129,FIND(", ",H129)+2,IF(MID(H129,FIND(", ",H129)+2,1)="1",2,1))),(IF(COUNTIFS(F:F,"&lt;="&amp;F129)&lt;=VALUE(MID(H129,FIND(", ",H129)+2,IF(MID(H129,FIND(", ",H129)+2,1)="1",2,1))),1,(VALUE(MID(H129,FIND(", ",H129)+2,IF(MID(H129,FIND(", ",H129)+2,1)="1",2,1)))-COUNTIFS(F:F,"&lt;"&amp;F129))/COUNTIFS(F:F,F129)))*(50*E129*(1+VALUE(MID(H129,FIND(": ",H129)+2,FIND("/",H129)-FIND(":",H129)-2))-1)/VALUE(RIGHT(H129,1))+50*E129)-(100*E129),-E129*100)))</f>
        <v/>
      </c>
      <c r="H129" t="str">
        <f ca="1">IF(E129="","",OFFSET([1]PGA!$AL$1,MATCH(A129,[1]PGA!$E$1:$E$500,0)-1,0))</f>
        <v/>
      </c>
    </row>
    <row r="130" spans="1:8" x14ac:dyDescent="0.25">
      <c r="A130" t="s">
        <v>442</v>
      </c>
      <c r="B130" s="15" t="s">
        <v>457</v>
      </c>
      <c r="C130" s="16">
        <v>79</v>
      </c>
      <c r="D130" s="16">
        <v>81</v>
      </c>
      <c r="E130" s="17" t="s">
        <v>226</v>
      </c>
      <c r="F130">
        <f ca="1">IFERROR(IF(A130="","",OFFSET(Results!$AJ$1,MATCH(A130,Results!$A:$A,0)-1,0)),"")</f>
        <v>16</v>
      </c>
      <c r="G130" s="6" t="str">
        <f ca="1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",H130)+2,IF(MID(H130,FIND(", ",H130)+2,1)="1",2,1))),(IF(COUNTIFS(F:F,"&lt;="&amp;F130)&lt;=VALUE(MID(H130,FIND(", ",H130)+2,IF(MID(H130,FIND(", ",H130)+2,1)="1",2,1))),1,(VALUE(MID(H130,FIND(", ",H130)+2,IF(MID(H130,FIND(", ",H130)+2,1)="1",2,1)))-COUNTIFS(F:F,"&lt;"&amp;F130))/COUNTIFS(F:F,F130)))*(50*E130*(1+VALUE(MID(H130,FIND(":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IF(E130="","",OFFSET([1]PGA!$AL$1,MATCH(A130,[1]PGA!$E$1:$E$500,0)-1,0))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ca="1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ca="1">IF(OR(E132="",F132=""),"",IF(F132=1,(IF(COUNTIFS(F:F,"&lt;="&amp;F132)&lt;=1,1,(1-COUNTIFS(F:F,"&lt;"&amp;F132))/COUNTIFS(F:F,F132)))*50*E132*(1+VALUE(MID(H132,FIND(": ",H132)+2,FIND("/",H132)-FIND(":",H132)-2))-1)+50*E132*(1+VALUE(MID(H132,FIND(": ",H132)+2,FIND("/",H132)-FIND(":",H132)-2))-1)/VALUE(RIGHT(H132,1)),IF(F132&lt;=VALUE(MID(H132,FIND(", ",H132)+2,IF(MID(H132,FIND(", ",H132)+2,1)="1",2,1))),(IF(COUNTIFS(F:F,"&lt;="&amp;F132)&lt;=VALUE(MID(H132,FIND(", ",H132)+2,IF(MID(H132,FIND(", ",H132)+2,1)="1",2,1))),1,(VALUE(MID(H132,FIND(", ",H132)+2,IF(MID(H132,FIND(", ",H132)+2,1)="1",2,1)))-COUNTIFS(F:F,"&lt;"&amp;F132))/COUNTIFS(F:F,F132)))*(50*E132*(1+VALUE(MID(H132,FIND(": ",H132)+2,FIND("/",H132)-FIND(":",H132)-2))-1)/VALUE(RIGHT(H132,1))+50*E132)-(100*E132),-E132*100)))</f>
        <v/>
      </c>
      <c r="H132" t="str">
        <f ca="1">IF(E132="","",OFFSET([1]PGA!$AL$1,MATCH(A132,[1]PGA!$E$1:$E$500,0)-1,0))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ca="1">IF(OR(E133="",F133=""),"",IF(F133=1,(IF(COUNTIFS(F:F,"&lt;="&amp;F133)&lt;=1,1,(1-COUNTIFS(F:F,"&lt;"&amp;F133))/COUNTIFS(F:F,F133)))*50*E133*(1+VALUE(MID(H133,FIND(": ",H133)+2,FIND("/",H133)-FIND(":",H133)-2))-1)+50*E133*(1+VALUE(MID(H133,FIND(": ",H133)+2,FIND("/",H133)-FIND(":",H133)-2))-1)/VALUE(RIGHT(H133,1)),IF(F133&lt;=VALUE(MID(H133,FIND(", ",H133)+2,IF(MID(H133,FIND(", ",H133)+2,1)="1",2,1))),(IF(COUNTIFS(F:F,"&lt;="&amp;F133)&lt;=VALUE(MID(H133,FIND(", ",H133)+2,IF(MID(H133,FIND(", ",H133)+2,1)="1",2,1))),1,(VALUE(MID(H133,FIND(", ",H133)+2,IF(MID(H133,FIND(", ",H133)+2,1)="1",2,1)))-COUNTIFS(F:F,"&lt;"&amp;F133))/COUNTIFS(F:F,F133)))*(50*E133*(1+VALUE(MID(H133,FIND(": ",H133)+2,FIND("/",H133)-FIND(":",H133)-2))-1)/VALUE(RIGHT(H133,1))+50*E133)-(100*E133),-E133*100)))</f>
        <v/>
      </c>
      <c r="H133" t="str">
        <f ca="1">IF(E133="","",OFFSET([1]PGA!$AL$1,MATCH(A133,[1]PGA!$E$1:$E$500,0)-1,0))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ca="1">IF(OR(E134="",F134=""),"",IF(F134=1,(IF(COUNTIFS(F:F,"&lt;="&amp;F134)&lt;=1,1,(1-COUNTIFS(F:F,"&lt;"&amp;F134))/COUNTIFS(F:F,F134)))*50*E134*(1+VALUE(MID(H134,FIND(": ",H134)+2,FIND("/",H134)-FIND(":",H134)-2))-1)+50*E134*(1+VALUE(MID(H134,FIND(": ",H134)+2,FIND("/",H134)-FIND(":",H134)-2))-1)/VALUE(RIGHT(H134,1)),IF(F134&lt;=VALUE(MID(H134,FIND(", ",H134)+2,IF(MID(H134,FIND(", ",H134)+2,1)="1",2,1))),(IF(COUNTIFS(F:F,"&lt;="&amp;F134)&lt;=VALUE(MID(H134,FIND(", ",H134)+2,IF(MID(H134,FIND(", ",H134)+2,1)="1",2,1))),1,(VALUE(MID(H134,FIND(", ",H134)+2,IF(MID(H134,FIND(", ",H134)+2,1)="1",2,1)))-COUNTIFS(F:F,"&lt;"&amp;F134))/COUNTIFS(F:F,F134)))*(50*E134*(1+VALUE(MID(H134,FIND(": ",H134)+2,FIND("/",H134)-FIND(":",H134)-2))-1)/VALUE(RIGHT(H134,1))+50*E134)-(100*E134),-E134*100)))</f>
        <v/>
      </c>
      <c r="H134" t="str">
        <f ca="1">IF(E134="","",OFFSET([1]PGA!$AL$1,MATCH(A134,[1]PGA!$E$1:$E$500,0)-1,0))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ca="1">IF(OR(E135="",F135=""),"",IF(F135=1,(IF(COUNTIFS(F:F,"&lt;="&amp;F135)&lt;=1,1,(1-COUNTIFS(F:F,"&lt;"&amp;F135))/COUNTIFS(F:F,F135)))*50*E135*(1+VALUE(MID(H135,FIND(": ",H135)+2,FIND("/",H135)-FIND(":",H135)-2))-1)+50*E135*(1+VALUE(MID(H135,FIND(": ",H135)+2,FIND("/",H135)-FIND(":",H135)-2))-1)/VALUE(RIGHT(H135,1)),IF(F135&lt;=VALUE(MID(H135,FIND(", ",H135)+2,IF(MID(H135,FIND(", ",H135)+2,1)="1",2,1))),(IF(COUNTIFS(F:F,"&lt;="&amp;F135)&lt;=VALUE(MID(H135,FIND(", ",H135)+2,IF(MID(H135,FIND(", ",H135)+2,1)="1",2,1))),1,(VALUE(MID(H135,FIND(", ",H135)+2,IF(MID(H135,FIND(", ",H135)+2,1)="1",2,1)))-COUNTIFS(F:F,"&lt;"&amp;F135))/COUNTIFS(F:F,F135)))*(50*E135*(1+VALUE(MID(H135,FIND(": ",H135)+2,FIND("/",H135)-FIND(":",H135)-2))-1)/VALUE(RIGHT(H135,1))+50*E135)-(100*E135),-E135*100)))</f>
        <v/>
      </c>
      <c r="H135" t="str">
        <f ca="1">IF(E135="","",OFFSET([1]PGA!$AL$1,MATCH(A135,[1]PGA!$E$1:$E$500,0)-1,0))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ca="1">IF(OR(E136="",F136=""),"",IF(F136=1,(IF(COUNTIFS(F:F,"&lt;="&amp;F136)&lt;=1,1,(1-COUNTIFS(F:F,"&lt;"&amp;F136))/COUNTIFS(F:F,F136)))*50*E136*(1+VALUE(MID(H136,FIND(": ",H136)+2,FIND("/",H136)-FIND(":",H136)-2))-1)+50*E136*(1+VALUE(MID(H136,FIND(": ",H136)+2,FIND("/",H136)-FIND(":",H136)-2))-1)/VALUE(RIGHT(H136,1)),IF(F136&lt;=VALUE(MID(H136,FIND(", ",H136)+2,IF(MID(H136,FIND(", ",H136)+2,1)="1",2,1))),(IF(COUNTIFS(F:F,"&lt;="&amp;F136)&lt;=VALUE(MID(H136,FIND(", ",H136)+2,IF(MID(H136,FIND(", ",H136)+2,1)="1",2,1))),1,(VALUE(MID(H136,FIND(", ",H136)+2,IF(MID(H136,FIND(", ",H136)+2,1)="1",2,1)))-COUNTIFS(F:F,"&lt;"&amp;F136))/COUNTIFS(F:F,F136)))*(50*E136*(1+VALUE(MID(H136,FIND(": ",H136)+2,FIND("/",H136)-FIND(":",H136)-2))-1)/VALUE(RIGHT(H136,1))+50*E136)-(100*E136),-E136*100)))</f>
        <v/>
      </c>
      <c r="H136" t="str">
        <f ca="1">IF(E136="","",OFFSET([1]PGA!$AL$1,MATCH(A136,[1]PGA!$E$1:$E$500,0)-1,0))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ca="1">IF(OR(E137="",F137=""),"",IF(F137=1,(IF(COUNTIFS(F:F,"&lt;="&amp;F137)&lt;=1,1,(1-COUNTIFS(F:F,"&lt;"&amp;F137))/COUNTIFS(F:F,F137)))*50*E137*(1+VALUE(MID(H137,FIND(": ",H137)+2,FIND("/",H137)-FIND(":",H137)-2))-1)+50*E137*(1+VALUE(MID(H137,FIND(": ",H137)+2,FIND("/",H137)-FIND(":",H137)-2))-1)/VALUE(RIGHT(H137,1)),IF(F137&lt;=VALUE(MID(H137,FIND(", ",H137)+2,IF(MID(H137,FIND(", ",H137)+2,1)="1",2,1))),(IF(COUNTIFS(F:F,"&lt;="&amp;F137)&lt;=VALUE(MID(H137,FIND(", ",H137)+2,IF(MID(H137,FIND(", ",H137)+2,1)="1",2,1))),1,(VALUE(MID(H137,FIND(", ",H137)+2,IF(MID(H137,FIND(", ",H137)+2,1)="1",2,1)))-COUNTIFS(F:F,"&lt;"&amp;F137))/COUNTIFS(F:F,F137)))*(50*E137*(1+VALUE(MID(H137,FIND(": ",H137)+2,FIND("/",H137)-FIND(":",H137)-2))-1)/VALUE(RIGHT(H137,1))+50*E137)-(100*E137),-E137*100)))</f>
        <v/>
      </c>
      <c r="H137" t="str">
        <f ca="1">IF(E137="","",OFFSET([1]PGA!$AL$1,MATCH(A137,[1]PGA!$E$1:$E$500,0)-1,0))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ca="1">IF(OR(E138="",F138=""),"",IF(F138=1,(IF(COUNTIFS(F:F,"&lt;="&amp;F138)&lt;=1,1,(1-COUNTIFS(F:F,"&lt;"&amp;F138))/COUNTIFS(F:F,F138)))*50*E138*(1+VALUE(MID(H138,FIND(": ",H138)+2,FIND("/",H138)-FIND(":",H138)-2))-1)+50*E138*(1+VALUE(MID(H138,FIND(": ",H138)+2,FIND("/",H138)-FIND(":",H138)-2))-1)/VALUE(RIGHT(H138,1)),IF(F138&lt;=VALUE(MID(H138,FIND(", ",H138)+2,IF(MID(H138,FIND(", ",H138)+2,1)="1",2,1))),(IF(COUNTIFS(F:F,"&lt;="&amp;F138)&lt;=VALUE(MID(H138,FIND(", ",H138)+2,IF(MID(H138,FIND(", ",H138)+2,1)="1",2,1))),1,(VALUE(MID(H138,FIND(", ",H138)+2,IF(MID(H138,FIND(", ",H138)+2,1)="1",2,1)))-COUNTIFS(F:F,"&lt;"&amp;F138))/COUNTIFS(F:F,F138)))*(50*E138*(1+VALUE(MID(H138,FIND(": ",H138)+2,FIND("/",H138)-FIND(":",H138)-2))-1)/VALUE(RIGHT(H138,1))+50*E138)-(100*E138),-E138*100)))</f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ca="1">IF(OR(E139="",F139=""),"",IF(F139=1,(IF(COUNTIFS(F:F,"&lt;="&amp;F139)&lt;=1,1,(1-COUNTIFS(F:F,"&lt;"&amp;F139))/COUNTIFS(F:F,F139)))*50*E139*(1+VALUE(MID(H139,FIND(": ",H139)+2,FIND("/",H139)-FIND(":",H139)-2))-1)+50*E139*(1+VALUE(MID(H139,FIND(": ",H139)+2,FIND("/",H139)-FIND(":",H139)-2))-1)/VALUE(RIGHT(H139,1)),IF(F139&lt;=VALUE(MID(H139,FIND(", ",H139)+2,IF(MID(H139,FIND(", ",H139)+2,1)="1",2,1))),(IF(COUNTIFS(F:F,"&lt;="&amp;F139)&lt;=VALUE(MID(H139,FIND(", ",H139)+2,IF(MID(H139,FIND(", ",H139)+2,1)="1",2,1))),1,(VALUE(MID(H139,FIND(", ",H139)+2,IF(MID(H139,FIND(", ",H139)+2,1)="1",2,1)))-COUNTIFS(F:F,"&lt;"&amp;F139))/COUNTIFS(F:F,F139)))*(50*E139*(1+VALUE(MID(H139,FIND(": ",H139)+2,FIND("/",H139)-FIND(":",H139)-2))-1)/VALUE(RIGHT(H139,1))+50*E139)-(100*E139),-E139*100)))</f>
        <v/>
      </c>
      <c r="H139" t="str">
        <f ca="1">IF(E139="","",OFFSET([1]PGA!$AL$1,MATCH(A139,[1]PGA!$E$1:$E$500,0)-1,0))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ca="1">IF(OR(E140="",F140=""),"",IF(F140=1,(IF(COUNTIFS(F:F,"&lt;="&amp;F140)&lt;=1,1,(1-COUNTIFS(F:F,"&lt;"&amp;F140))/COUNTIFS(F:F,F140)))*50*E140*(1+VALUE(MID(H140,FIND(": ",H140)+2,FIND("/",H140)-FIND(":",H140)-2))-1)+50*E140*(1+VALUE(MID(H140,FIND(": ",H140)+2,FIND("/",H140)-FIND(":",H140)-2))-1)/VALUE(RIGHT(H140,1)),IF(F140&lt;=VALUE(MID(H140,FIND(", ",H140)+2,IF(MID(H140,FIND(", ",H140)+2,1)="1",2,1))),(IF(COUNTIFS(F:F,"&lt;="&amp;F140)&lt;=VALUE(MID(H140,FIND(", ",H140)+2,IF(MID(H140,FIND(", ",H140)+2,1)="1",2,1))),1,(VALUE(MID(H140,FIND(", ",H140)+2,IF(MID(H140,FIND(", ",H140)+2,1)="1",2,1)))-COUNTIFS(F:F,"&lt;"&amp;F140))/COUNTIFS(F:F,F140)))*(50*E140*(1+VALUE(MID(H140,FIND(": ",H140)+2,FIND("/",H140)-FIND(":",H140)-2))-1)/VALUE(RIGHT(H140,1))+50*E140)-(100*E140),-E140*100)))</f>
        <v/>
      </c>
      <c r="H140" t="str">
        <f ca="1">IF(E140="","",OFFSET([1]PGA!$AL$1,MATCH(A140,[1]PGA!$E$1:$E$500,0)-1,0))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ca="1">IF(OR(E141="",F141=""),"",IF(F141=1,(IF(COUNTIFS(F:F,"&lt;="&amp;F141)&lt;=1,1,(1-COUNTIFS(F:F,"&lt;"&amp;F141))/COUNTIFS(F:F,F141)))*50*E141*(1+VALUE(MID(H141,FIND(": ",H141)+2,FIND("/",H141)-FIND(":",H141)-2))-1)+50*E141*(1+VALUE(MID(H141,FIND(": ",H141)+2,FIND("/",H141)-FIND(":",H141)-2))-1)/VALUE(RIGHT(H141,1)),IF(F141&lt;=VALUE(MID(H141,FIND(", ",H141)+2,IF(MID(H141,FIND(", ",H141)+2,1)="1",2,1))),(IF(COUNTIFS(F:F,"&lt;="&amp;F141)&lt;=VALUE(MID(H141,FIND(", ",H141)+2,IF(MID(H141,FIND(", ",H141)+2,1)="1",2,1))),1,(VALUE(MID(H141,FIND(", ",H141)+2,IF(MID(H141,FIND(", ",H141)+2,1)="1",2,1)))-COUNTIFS(F:F,"&lt;"&amp;F141))/COUNTIFS(F:F,F141)))*(50*E141*(1+VALUE(MID(H141,FIND(": ",H141)+2,FIND("/",H141)-FIND(":",H141)-2))-1)/VALUE(RIGHT(H141,1))+50*E141)-(100*E141),-E141*100)))</f>
        <v/>
      </c>
      <c r="H141" t="str">
        <f ca="1">IF(E141="","",OFFSET([1]PGA!$AL$1,MATCH(A141,[1]PGA!$E$1:$E$500,0)-1,0))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ca="1">IF(OR(E142="",F142=""),"",IF(F142=1,(IF(COUNTIFS(F:F,"&lt;="&amp;F142)&lt;=1,1,(1-COUNTIFS(F:F,"&lt;"&amp;F142))/COUNTIFS(F:F,F142)))*50*E142*(1+VALUE(MID(H142,FIND(": ",H142)+2,FIND("/",H142)-FIND(":",H142)-2))-1)+50*E142*(1+VALUE(MID(H142,FIND(": ",H142)+2,FIND("/",H142)-FIND(":",H142)-2))-1)/VALUE(RIGHT(H142,1)),IF(F142&lt;=VALUE(MID(H142,FIND(", ",H142)+2,IF(MID(H142,FIND(", ",H142)+2,1)="1",2,1))),(IF(COUNTIFS(F:F,"&lt;="&amp;F142)&lt;=VALUE(MID(H142,FIND(", ",H142)+2,IF(MID(H142,FIND(", ",H142)+2,1)="1",2,1))),1,(VALUE(MID(H142,FIND(", ",H142)+2,IF(MID(H142,FIND(", ",H142)+2,1)="1",2,1)))-COUNTIFS(F:F,"&lt;"&amp;F142))/COUNTIFS(F:F,F142)))*(50*E142*(1+VALUE(MID(H142,FIND(": ",H142)+2,FIND("/",H142)-FIND(":",H142)-2))-1)/VALUE(RIGHT(H142,1))+50*E142)-(100*E142),-E142*100)))</f>
        <v/>
      </c>
      <c r="H142" t="str">
        <f ca="1">IF(E142="","",OFFSET([1]PGA!$AL$1,MATCH(A142,[1]PGA!$E$1:$E$500,0)-1,0))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ca="1">IF(OR(E143="",F143=""),"",IF(F143=1,(IF(COUNTIFS(F:F,"&lt;="&amp;F143)&lt;=1,1,(1-COUNTIFS(F:F,"&lt;"&amp;F143))/COUNTIFS(F:F,F143)))*50*E143*(1+VALUE(MID(H143,FIND(": ",H143)+2,FIND("/",H143)-FIND(":",H143)-2))-1)+50*E143*(1+VALUE(MID(H143,FIND(": ",H143)+2,FIND("/",H143)-FIND(":",H143)-2))-1)/VALUE(RIGHT(H143,1)),IF(F143&lt;=VALUE(MID(H143,FIND(", ",H143)+2,IF(MID(H143,FIND(", ",H143)+2,1)="1",2,1))),(IF(COUNTIFS(F:F,"&lt;="&amp;F143)&lt;=VALUE(MID(H143,FIND(", ",H143)+2,IF(MID(H143,FIND(", ",H143)+2,1)="1",2,1))),1,(VALUE(MID(H143,FIND(", ",H143)+2,IF(MID(H143,FIND(", ",H143)+2,1)="1",2,1)))-COUNTIFS(F:F,"&lt;"&amp;F143))/COUNTIFS(F:F,F143)))*(50*E143*(1+VALUE(MID(H143,FIND(": ",H143)+2,FIND("/",H143)-FIND(":",H143)-2))-1)/VALUE(RIGHT(H143,1))+50*E143)-(100*E143),-E143*100)))</f>
        <v/>
      </c>
      <c r="H143" t="str">
        <f ca="1">IF(E143="","",OFFSET([1]PGA!$AL$1,MATCH(A143,[1]PGA!$E$1:$E$500,0)-1,0))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ca="1">IF(OR(E144="",F144=""),"",IF(F144=1,(IF(COUNTIFS(F:F,"&lt;="&amp;F144)&lt;=1,1,(1-COUNTIFS(F:F,"&lt;"&amp;F144))/COUNTIFS(F:F,F144)))*50*E144*(1+VALUE(MID(H144,FIND(": ",H144)+2,FIND("/",H144)-FIND(":",H144)-2))-1)+50*E144*(1+VALUE(MID(H144,FIND(": ",H144)+2,FIND("/",H144)-FIND(":",H144)-2))-1)/VALUE(RIGHT(H144,1)),IF(F144&lt;=VALUE(MID(H144,FIND(", ",H144)+2,IF(MID(H144,FIND(", ",H144)+2,1)="1",2,1))),(IF(COUNTIFS(F:F,"&lt;="&amp;F144)&lt;=VALUE(MID(H144,FIND(", ",H144)+2,IF(MID(H144,FIND(", ",H144)+2,1)="1",2,1))),1,(VALUE(MID(H144,FIND(", ",H144)+2,IF(MID(H144,FIND(", ",H144)+2,1)="1",2,1)))-COUNTIFS(F:F,"&lt;"&amp;F144))/COUNTIFS(F:F,F144)))*(50*E144*(1+VALUE(MID(H144,FIND(": ",H144)+2,FIND("/",H144)-FIND(":",H144)-2))-1)/VALUE(RIGHT(H144,1))+50*E144)-(100*E144),-E144*100)))</f>
        <v/>
      </c>
      <c r="H144" t="str">
        <f ca="1">IF(E144="","",OFFSET([1]PGA!$AL$1,MATCH(A144,[1]PGA!$E$1:$E$500,0)-1,0))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ca="1">IF(OR(E145="",F145=""),"",IF(F145=1,(IF(COUNTIFS(F:F,"&lt;="&amp;F145)&lt;=1,1,(1-COUNTIFS(F:F,"&lt;"&amp;F145))/COUNTIFS(F:F,F145)))*50*E145*(1+VALUE(MID(H145,FIND(": ",H145)+2,FIND("/",H145)-FIND(":",H145)-2))-1)+50*E145*(1+VALUE(MID(H145,FIND(": ",H145)+2,FIND("/",H145)-FIND(":",H145)-2))-1)/VALUE(RIGHT(H145,1)),IF(F145&lt;=VALUE(MID(H145,FIND(", ",H145)+2,IF(MID(H145,FIND(", ",H145)+2,1)="1",2,1))),(IF(COUNTIFS(F:F,"&lt;="&amp;F145)&lt;=VALUE(MID(H145,FIND(", ",H145)+2,IF(MID(H145,FIND(", ",H145)+2,1)="1",2,1))),1,(VALUE(MID(H145,FIND(", ",H145)+2,IF(MID(H145,FIND(", ",H145)+2,1)="1",2,1)))-COUNTIFS(F:F,"&lt;"&amp;F145))/COUNTIFS(F:F,F145)))*(50*E145*(1+VALUE(MID(H145,FIND(": ",H145)+2,FIND("/",H145)-FIND(":",H145)-2))-1)/VALUE(RIGHT(H145,1))+50*E145)-(100*E145),-E145*100)))</f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ca="1">IF(OR(E146="",F146=""),"",IF(F146=1,(IF(COUNTIFS(F:F,"&lt;="&amp;F146)&lt;=1,1,(1-COUNTIFS(F:F,"&lt;"&amp;F146))/COUNTIFS(F:F,F146)))*50*E146*(1+VALUE(MID(H146,FIND(": ",H146)+2,FIND("/",H146)-FIND(":",H146)-2))-1)+50*E146*(1+VALUE(MID(H146,FIND(": ",H146)+2,FIND("/",H146)-FIND(":",H146)-2))-1)/VALUE(RIGHT(H146,1)),IF(F146&lt;=VALUE(MID(H146,FIND(", ",H146)+2,IF(MID(H146,FIND(", ",H146)+2,1)="1",2,1))),(IF(COUNTIFS(F:F,"&lt;="&amp;F146)&lt;=VALUE(MID(H146,FIND(", ",H146)+2,IF(MID(H146,FIND(", ",H146)+2,1)="1",2,1))),1,(VALUE(MID(H146,FIND(", ",H146)+2,IF(MID(H146,FIND(", ",H146)+2,1)="1",2,1)))-COUNTIFS(F:F,"&lt;"&amp;F146))/COUNTIFS(F:F,F146)))*(50*E146*(1+VALUE(MID(H146,FIND(": ",H146)+2,FIND("/",H146)-FIND(":",H146)-2))-1)/VALUE(RIGHT(H146,1))+50*E146)-(100*E146),-E146*100)))</f>
        <v/>
      </c>
      <c r="H146" t="str">
        <f ca="1">IF(E146="","",OFFSET([1]PGA!$AL$1,MATCH(A146,[1]PGA!$E$1:$E$500,0)-1,0))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ca="1">IF(OR(E147="",F147=""),"",IF(F147=1,(IF(COUNTIFS(F:F,"&lt;="&amp;F147)&lt;=1,1,(1-COUNTIFS(F:F,"&lt;"&amp;F147))/COUNTIFS(F:F,F147)))*50*E147*(1+VALUE(MID(H147,FIND(": ",H147)+2,FIND("/",H147)-FIND(":",H147)-2))-1)+50*E147*(1+VALUE(MID(H147,FIND(": ",H147)+2,FIND("/",H147)-FIND(":",H147)-2))-1)/VALUE(RIGHT(H147,1)),IF(F147&lt;=VALUE(MID(H147,FIND(", ",H147)+2,IF(MID(H147,FIND(", ",H147)+2,1)="1",2,1))),(IF(COUNTIFS(F:F,"&lt;="&amp;F147)&lt;=VALUE(MID(H147,FIND(", ",H147)+2,IF(MID(H147,FIND(", ",H147)+2,1)="1",2,1))),1,(VALUE(MID(H147,FIND(", ",H147)+2,IF(MID(H147,FIND(", ",H147)+2,1)="1",2,1)))-COUNTIFS(F:F,"&lt;"&amp;F147))/COUNTIFS(F:F,F147)))*(50*E147*(1+VALUE(MID(H147,FIND(": ",H147)+2,FIND("/",H147)-FIND(":",H147)-2))-1)/VALUE(RIGHT(H147,1))+50*E147)-(100*E147),-E147*100)))</f>
        <v/>
      </c>
      <c r="H147" t="str">
        <f ca="1">IF(E147="","",OFFSET([1]PGA!$AL$1,MATCH(A147,[1]PGA!$E$1:$E$500,0)-1,0))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ca="1">IF(OR(E148="",F148=""),"",IF(F148=1,(IF(COUNTIFS(F:F,"&lt;="&amp;F148)&lt;=1,1,(1-COUNTIFS(F:F,"&lt;"&amp;F148))/COUNTIFS(F:F,F148)))*50*E148*(1+VALUE(MID(H148,FIND(": ",H148)+2,FIND("/",H148)-FIND(":",H148)-2))-1)+50*E148*(1+VALUE(MID(H148,FIND(": ",H148)+2,FIND("/",H148)-FIND(":",H148)-2))-1)/VALUE(RIGHT(H148,1)),IF(F148&lt;=VALUE(MID(H148,FIND(", ",H148)+2,IF(MID(H148,FIND(", ",H148)+2,1)="1",2,1))),(IF(COUNTIFS(F:F,"&lt;="&amp;F148)&lt;=VALUE(MID(H148,FIND(", ",H148)+2,IF(MID(H148,FIND(", ",H148)+2,1)="1",2,1))),1,(VALUE(MID(H148,FIND(", ",H148)+2,IF(MID(H148,FIND(", ",H148)+2,1)="1",2,1)))-COUNTIFS(F:F,"&lt;"&amp;F148))/COUNTIFS(F:F,F148)))*(50*E148*(1+VALUE(MID(H148,FIND(": ",H148)+2,FIND("/",H148)-FIND(":",H148)-2))-1)/VALUE(RIGHT(H148,1))+50*E148)-(100*E148),-E148*100)))</f>
        <v/>
      </c>
      <c r="H148" t="str">
        <f ca="1">IF(E148="","",OFFSET([1]PGA!$AL$1,MATCH(A148,[1]PGA!$E$1:$E$500,0)-1,0))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ca="1">IF(OR(E149="",F149=""),"",IF(F149=1,(IF(COUNTIFS(F:F,"&lt;="&amp;F149)&lt;=1,1,(1-COUNTIFS(F:F,"&lt;"&amp;F149))/COUNTIFS(F:F,F149)))*50*E149*(1+VALUE(MID(H149,FIND(": ",H149)+2,FIND("/",H149)-FIND(":",H149)-2))-1)+50*E149*(1+VALUE(MID(H149,FIND(": ",H149)+2,FIND("/",H149)-FIND(":",H149)-2))-1)/VALUE(RIGHT(H149,1)),IF(F149&lt;=VALUE(MID(H149,FIND(", ",H149)+2,IF(MID(H149,FIND(", ",H149)+2,1)="1",2,1))),(IF(COUNTIFS(F:F,"&lt;="&amp;F149)&lt;=VALUE(MID(H149,FIND(", ",H149)+2,IF(MID(H149,FIND(", ",H149)+2,1)="1",2,1))),1,(VALUE(MID(H149,FIND(", ",H149)+2,IF(MID(H149,FIND(", ",H149)+2,1)="1",2,1)))-COUNTIFS(F:F,"&lt;"&amp;F149))/COUNTIFS(F:F,F149)))*(50*E149*(1+VALUE(MID(H149,FIND(": ",H149)+2,FIND("/",H149)-FIND(":",H149)-2))-1)/VALUE(RIGHT(H149,1))+50*E149)-(100*E149),-E149*100)))</f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ca="1">IF(OR(E150="",F150=""),"",IF(F150=1,(IF(COUNTIFS(F:F,"&lt;="&amp;F150)&lt;=1,1,(1-COUNTIFS(F:F,"&lt;"&amp;F150))/COUNTIFS(F:F,F150)))*50*E150*(1+VALUE(MID(H150,FIND(": ",H150)+2,FIND("/",H150)-FIND(":",H150)-2))-1)+50*E150*(1+VALUE(MID(H150,FIND(": ",H150)+2,FIND("/",H150)-FIND(":",H150)-2))-1)/VALUE(RIGHT(H150,1)),IF(F150&lt;=VALUE(MID(H150,FIND(", ",H150)+2,IF(MID(H150,FIND(", ",H150)+2,1)="1",2,1))),(IF(COUNTIFS(F:F,"&lt;="&amp;F150)&lt;=VALUE(MID(H150,FIND(", ",H150)+2,IF(MID(H150,FIND(", ",H150)+2,1)="1",2,1))),1,(VALUE(MID(H150,FIND(", ",H150)+2,IF(MID(H150,FIND(", ",H150)+2,1)="1",2,1)))-COUNTIFS(F:F,"&lt;"&amp;F150))/COUNTIFS(F:F,F150)))*(50*E150*(1+VALUE(MID(H150,FIND(": ",H150)+2,FIND("/",H150)-FIND(":",H150)-2))-1)/VALUE(RIGHT(H150,1))+50*E150)-(100*E150),-E150*100)))</f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ca="1">IF(OR(E151="",F151=""),"",IF(F151=1,(IF(COUNTIFS(F:F,"&lt;="&amp;F151)&lt;=1,1,(1-COUNTIFS(F:F,"&lt;"&amp;F151))/COUNTIFS(F:F,F151)))*50*E151*(1+VALUE(MID(H151,FIND(": ",H151)+2,FIND("/",H151)-FIND(":",H151)-2))-1)+50*E151*(1+VALUE(MID(H151,FIND(": ",H151)+2,FIND("/",H151)-FIND(":",H151)-2))-1)/VALUE(RIGHT(H151,1)),IF(F151&lt;=VALUE(MID(H151,FIND(", ",H151)+2,IF(MID(H151,FIND(", ",H151)+2,1)="1",2,1))),(IF(COUNTIFS(F:F,"&lt;="&amp;F151)&lt;=VALUE(MID(H151,FIND(", ",H151)+2,IF(MID(H151,FIND(", ",H151)+2,1)="1",2,1))),1,(VALUE(MID(H151,FIND(", ",H151)+2,IF(MID(H151,FIND(", ",H151)+2,1)="1",2,1)))-COUNTIFS(F:F,"&lt;"&amp;F151))/COUNTIFS(F:F,F151)))*(50*E151*(1+VALUE(MID(H151,FIND(": ",H151)+2,FIND("/",H151)-FIND(":",H151)-2))-1)/VALUE(RIGHT(H151,1))+50*E151)-(100*E151),-E151*100)))</f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ca="1">IF(OR(E152="",F152=""),"",IF(F152=1,(IF(COUNTIFS(F:F,"&lt;="&amp;F152)&lt;=1,1,(1-COUNTIFS(F:F,"&lt;"&amp;F152))/COUNTIFS(F:F,F152)))*50*E152*(1+VALUE(MID(H152,FIND(": ",H152)+2,FIND("/",H152)-FIND(":",H152)-2))-1)+50*E152*(1+VALUE(MID(H152,FIND(": ",H152)+2,FIND("/",H152)-FIND(":",H152)-2))-1)/VALUE(RIGHT(H152,1)),IF(F152&lt;=VALUE(MID(H152,FIND(", ",H152)+2,IF(MID(H152,FIND(", ",H152)+2,1)="1",2,1))),(IF(COUNTIFS(F:F,"&lt;="&amp;F152)&lt;=VALUE(MID(H152,FIND(", ",H152)+2,IF(MID(H152,FIND(", ",H152)+2,1)="1",2,1))),1,(VALUE(MID(H152,FIND(", ",H152)+2,IF(MID(H152,FIND(", ",H152)+2,1)="1",2,1)))-COUNTIFS(F:F,"&lt;"&amp;F152))/COUNTIFS(F:F,F152)))*(50*E152*(1+VALUE(MID(H152,FIND(": ",H152)+2,FIND("/",H152)-FIND(":",H152)-2))-1)/VALUE(RIGHT(H152,1))+50*E152)-(100*E152),-E152*100)))</f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ca="1">IF(OR(E153="",F153=""),"",IF(F153=1,(IF(COUNTIFS(F:F,"&lt;="&amp;F153)&lt;=1,1,(1-COUNTIFS(F:F,"&lt;"&amp;F153))/COUNTIFS(F:F,F153)))*50*E153*(1+VALUE(MID(H153,FIND(": ",H153)+2,FIND("/",H153)-FIND(":",H153)-2))-1)+50*E153*(1+VALUE(MID(H153,FIND(": ",H153)+2,FIND("/",H153)-FIND(":",H153)-2))-1)/VALUE(RIGHT(H153,1)),IF(F153&lt;=VALUE(MID(H153,FIND(", ",H153)+2,IF(MID(H153,FIND(", ",H153)+2,1)="1",2,1))),(IF(COUNTIFS(F:F,"&lt;="&amp;F153)&lt;=VALUE(MID(H153,FIND(", ",H153)+2,IF(MID(H153,FIND(", ",H153)+2,1)="1",2,1))),1,(VALUE(MID(H153,FIND(", ",H153)+2,IF(MID(H153,FIND(", ",H153)+2,1)="1",2,1)))-COUNTIFS(F:F,"&lt;"&amp;F153))/COUNTIFS(F:F,F153)))*(50*E153*(1+VALUE(MID(H153,FIND(": ",H153)+2,FIND("/",H153)-FIND(":",H153)-2))-1)/VALUE(RIGHT(H153,1))+50*E153)-(100*E153),-E153*100)))</f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ca="1">IF(OR(E154="",F154=""),"",IF(F154=1,(IF(COUNTIFS(F:F,"&lt;="&amp;F154)&lt;=1,1,(1-COUNTIFS(F:F,"&lt;"&amp;F154))/COUNTIFS(F:F,F154)))*50*E154*(1+VALUE(MID(H154,FIND(": ",H154)+2,FIND("/",H154)-FIND(":",H154)-2))-1)+50*E154*(1+VALUE(MID(H154,FIND(": ",H154)+2,FIND("/",H154)-FIND(":",H154)-2))-1)/VALUE(RIGHT(H154,1)),IF(F154&lt;=VALUE(MID(H154,FIND(", ",H154)+2,IF(MID(H154,FIND(", ",H154)+2,1)="1",2,1))),(IF(COUNTIFS(F:F,"&lt;="&amp;F154)&lt;=VALUE(MID(H154,FIND(", ",H154)+2,IF(MID(H154,FIND(", ",H154)+2,1)="1",2,1))),1,(VALUE(MID(H154,FIND(", ",H154)+2,IF(MID(H154,FIND(", ",H154)+2,1)="1",2,1)))-COUNTIFS(F:F,"&lt;"&amp;F154))/COUNTIFS(F:F,F154)))*(50*E154*(1+VALUE(MID(H154,FIND(": ",H154)+2,FIND("/",H154)-FIND(":",H154)-2))-1)/VALUE(RIGHT(H154,1))+50*E154)-(100*E154),-E154*100)))</f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ca="1">IF(OR(E155="",F155=""),"",IF(F155=1,(IF(COUNTIFS(F:F,"&lt;="&amp;F155)&lt;=1,1,(1-COUNTIFS(F:F,"&lt;"&amp;F155))/COUNTIFS(F:F,F155)))*50*E155*(1+VALUE(MID(H155,FIND(": ",H155)+2,FIND("/",H155)-FIND(":",H155)-2))-1)+50*E155*(1+VALUE(MID(H155,FIND(": ",H155)+2,FIND("/",H155)-FIND(":",H155)-2))-1)/VALUE(RIGHT(H155,1)),IF(F155&lt;=VALUE(MID(H155,FIND(", ",H155)+2,IF(MID(H155,FIND(", ",H155)+2,1)="1",2,1))),(IF(COUNTIFS(F:F,"&lt;="&amp;F155)&lt;=VALUE(MID(H155,FIND(", ",H155)+2,IF(MID(H155,FIND(", ",H155)+2,1)="1",2,1))),1,(VALUE(MID(H155,FIND(", ",H155)+2,IF(MID(H155,FIND(", ",H155)+2,1)="1",2,1)))-COUNTIFS(F:F,"&lt;"&amp;F155))/COUNTIFS(F:F,F155)))*(50*E155*(1+VALUE(MID(H155,FIND(": ",H155)+2,FIND("/",H155)-FIND(":",H155)-2))-1)/VALUE(RIGHT(H155,1))+50*E155)-(100*E155),-E155*100)))</f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ca="1">IF(OR(E156="",F156=""),"",IF(F156=1,(IF(COUNTIFS(F:F,"&lt;="&amp;F156)&lt;=1,1,(1-COUNTIFS(F:F,"&lt;"&amp;F156))/COUNTIFS(F:F,F156)))*50*E156*(1+VALUE(MID(H156,FIND(": ",H156)+2,FIND("/",H156)-FIND(":",H156)-2))-1)+50*E156*(1+VALUE(MID(H156,FIND(": ",H156)+2,FIND("/",H156)-FIND(":",H156)-2))-1)/VALUE(RIGHT(H156,1)),IF(F156&lt;=VALUE(MID(H156,FIND(", ",H156)+2,IF(MID(H156,FIND(", ",H156)+2,1)="1",2,1))),(IF(COUNTIFS(F:F,"&lt;="&amp;F156)&lt;=VALUE(MID(H156,FIND(", ",H156)+2,IF(MID(H156,FIND(", ",H156)+2,1)="1",2,1))),1,(VALUE(MID(H156,FIND(", ",H156)+2,IF(MID(H156,FIND(", ",H156)+2,1)="1",2,1)))-COUNTIFS(F:F,"&lt;"&amp;F156))/COUNTIFS(F:F,F156)))*(50*E156*(1+VALUE(MID(H156,FIND(": ",H156)+2,FIND("/",H156)-FIND(":",H156)-2))-1)/VALUE(RIGHT(H156,1))+50*E156)-(100*E156),-E156*100)))</f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ca="1">IF(OR(E157="",F157=""),"",IF(F157=1,(IF(COUNTIFS(F:F,"&lt;="&amp;F157)&lt;=1,1,(1-COUNTIFS(F:F,"&lt;"&amp;F157))/COUNTIFS(F:F,F157)))*50*E157*(1+VALUE(MID(H157,FIND(": ",H157)+2,FIND("/",H157)-FIND(":",H157)-2))-1)+50*E157*(1+VALUE(MID(H157,FIND(": ",H157)+2,FIND("/",H157)-FIND(":",H157)-2))-1)/VALUE(RIGHT(H157,1)),IF(F157&lt;=VALUE(MID(H157,FIND(", ",H157)+2,IF(MID(H157,FIND(", ",H157)+2,1)="1",2,1))),(IF(COUNTIFS(F:F,"&lt;="&amp;F157)&lt;=VALUE(MID(H157,FIND(", ",H157)+2,IF(MID(H157,FIND(", ",H157)+2,1)="1",2,1))),1,(VALUE(MID(H157,FIND(", ",H157)+2,IF(MID(H157,FIND(", ",H157)+2,1)="1",2,1)))-COUNTIFS(F:F,"&lt;"&amp;F157))/COUNTIFS(F:F,F157)))*(50*E157*(1+VALUE(MID(H157,FIND(": ",H157)+2,FIND("/",H157)-FIND(":",H157)-2))-1)/VALUE(RIGHT(H157,1))+50*E157)-(100*E157),-E157*100)))</f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ca="1">IF(OR(E158="",F158=""),"",IF(F158=1,(IF(COUNTIFS(F:F,"&lt;="&amp;F158)&lt;=1,1,(1-COUNTIFS(F:F,"&lt;"&amp;F158))/COUNTIFS(F:F,F158)))*50*E158*(1+VALUE(MID(H158,FIND(": ",H158)+2,FIND("/",H158)-FIND(":",H158)-2))-1)+50*E158*(1+VALUE(MID(H158,FIND(": ",H158)+2,FIND("/",H158)-FIND(":",H158)-2))-1)/VALUE(RIGHT(H158,1)),IF(F158&lt;=VALUE(MID(H158,FIND(", ",H158)+2,IF(MID(H158,FIND(", ",H158)+2,1)="1",2,1))),(IF(COUNTIFS(F:F,"&lt;="&amp;F158)&lt;=VALUE(MID(H158,FIND(", ",H158)+2,IF(MID(H158,FIND(", ",H158)+2,1)="1",2,1))),1,(VALUE(MID(H158,FIND(", ",H158)+2,IF(MID(H158,FIND(", ",H158)+2,1)="1",2,1)))-COUNTIFS(F:F,"&lt;"&amp;F158))/COUNTIFS(F:F,F158)))*(50*E158*(1+VALUE(MID(H158,FIND(": ",H158)+2,FIND("/",H158)-FIND(":",H158)-2))-1)/VALUE(RIGHT(H158,1))+50*E158)-(100*E158),-E158*100)))</f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ca="1">IF(OR(E159="",F159=""),"",IF(F159=1,(IF(COUNTIFS(F:F,"&lt;="&amp;F159)&lt;=1,1,(1-COUNTIFS(F:F,"&lt;"&amp;F159))/COUNTIFS(F:F,F159)))*50*E159*(1+VALUE(MID(H159,FIND(": ",H159)+2,FIND("/",H159)-FIND(":",H159)-2))-1)+50*E159*(1+VALUE(MID(H159,FIND(": ",H159)+2,FIND("/",H159)-FIND(":",H159)-2))-1)/VALUE(RIGHT(H159,1)),IF(F159&lt;=VALUE(MID(H159,FIND(", ",H159)+2,IF(MID(H159,FIND(", ",H159)+2,1)="1",2,1))),(IF(COUNTIFS(F:F,"&lt;="&amp;F159)&lt;=VALUE(MID(H159,FIND(", ",H159)+2,IF(MID(H159,FIND(", ",H159)+2,1)="1",2,1))),1,(VALUE(MID(H159,FIND(", ",H159)+2,IF(MID(H159,FIND(", ",H159)+2,1)="1",2,1)))-COUNTIFS(F:F,"&lt;"&amp;F159))/COUNTIFS(F:F,F159)))*(50*E159*(1+VALUE(MID(H159,FIND(": ",H159)+2,FIND("/",H159)-FIND(":",H159)-2))-1)/VALUE(RIGHT(H159,1))+50*E159)-(100*E159),-E159*100)))</f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ca="1">IF(OR(E160="",F160=""),"",IF(F160=1,(IF(COUNTIFS(F:F,"&lt;="&amp;F160)&lt;=1,1,(1-COUNTIFS(F:F,"&lt;"&amp;F160))/COUNTIFS(F:F,F160)))*50*E160*(1+VALUE(MID(H160,FIND(": ",H160)+2,FIND("/",H160)-FIND(":",H160)-2))-1)+50*E160*(1+VALUE(MID(H160,FIND(": ",H160)+2,FIND("/",H160)-FIND(":",H160)-2))-1)/VALUE(RIGHT(H160,1)),IF(F160&lt;=VALUE(MID(H160,FIND(", ",H160)+2,IF(MID(H160,FIND(", ",H160)+2,1)="1",2,1))),(IF(COUNTIFS(F:F,"&lt;="&amp;F160)&lt;=VALUE(MID(H160,FIND(", ",H160)+2,IF(MID(H160,FIND(", ",H160)+2,1)="1",2,1))),1,(VALUE(MID(H160,FIND(", ",H160)+2,IF(MID(H160,FIND(", ",H160)+2,1)="1",2,1)))-COUNTIFS(F:F,"&lt;"&amp;F160))/COUNTIFS(F:F,F160)))*(50*E160*(1+VALUE(MID(H160,FIND(": ",H160)+2,FIND("/",H160)-FIND(":",H160)-2))-1)/VALUE(RIGHT(H160,1))+50*E160)-(100*E160),-E160*100)))</f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ca="1">IF(OR(E161="",F161=""),"",IF(F161=1,(IF(COUNTIFS(F:F,"&lt;="&amp;F161)&lt;=1,1,(1-COUNTIFS(F:F,"&lt;"&amp;F161))/COUNTIFS(F:F,F161)))*50*E161*(1+VALUE(MID(H161,FIND(": ",H161)+2,FIND("/",H161)-FIND(":",H161)-2))-1)+50*E161*(1+VALUE(MID(H161,FIND(": ",H161)+2,FIND("/",H161)-FIND(":",H161)-2))-1)/VALUE(RIGHT(H161,1)),IF(F161&lt;=VALUE(MID(H161,FIND(", ",H161)+2,IF(MID(H161,FIND(", ",H161)+2,1)="1",2,1))),(IF(COUNTIFS(F:F,"&lt;="&amp;F161)&lt;=VALUE(MID(H161,FIND(", ",H161)+2,IF(MID(H161,FIND(", ",H161)+2,1)="1",2,1))),1,(VALUE(MID(H161,FIND(", ",H161)+2,IF(MID(H161,FIND(", ",H161)+2,1)="1",2,1)))-COUNTIFS(F:F,"&lt;"&amp;F161))/COUNTIFS(F:F,F161)))*(50*E161*(1+VALUE(MID(H161,FIND(": ",H161)+2,FIND("/",H161)-FIND(":",H161)-2))-1)/VALUE(RIGHT(H161,1))+50*E161)-(100*E161),-E161*100)))</f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ca="1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",H162)+2,IF(MID(H162,FIND(", ",H162)+2,1)="1",2,1))),(IF(COUNTIFS(F:F,"&lt;="&amp;F162)&lt;=VALUE(MID(H162,FIND(", ",H162)+2,IF(MID(H162,FIND(", ",H162)+2,1)="1",2,1))),1,(VALUE(MID(H162,FIND(", ",H162)+2,IF(MID(H162,FIND(", ",H162)+2,1)="1",2,1)))-COUNTIFS(F:F,"&lt;"&amp;F162))/COUNTIFS(F:F,F162)))*(50*E162*(1+VALUE(MID(H162,FIND(":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ca="1">IF(OR(E163="",F163=""),"",IF(F163=1,(IF(COUNTIFS(F:F,"&lt;="&amp;F163)&lt;=1,1,(1-COUNTIFS(F:F,"&lt;"&amp;F163))/COUNTIFS(F:F,F163)))*50*E163*(1+VALUE(MID(H163,FIND(": ",H163)+2,FIND("/",H163)-FIND(":",H163)-2))-1)+50*E163*(1+VALUE(MID(H163,FIND(": ",H163)+2,FIND("/",H163)-FIND(":",H163)-2))-1)/VALUE(RIGHT(H163,1)),IF(F163&lt;=VALUE(MID(H163,FIND(", ",H163)+2,IF(MID(H163,FIND(", ",H163)+2,1)="1",2,1))),(IF(COUNTIFS(F:F,"&lt;="&amp;F163)&lt;=VALUE(MID(H163,FIND(", ",H163)+2,IF(MID(H163,FIND(", ",H163)+2,1)="1",2,1))),1,(VALUE(MID(H163,FIND(", ",H163)+2,IF(MID(H163,FIND(", ",H163)+2,1)="1",2,1)))-COUNTIFS(F:F,"&lt;"&amp;F163))/COUNTIFS(F:F,F163)))*(50*E163*(1+VALUE(MID(H163,FIND(": ",H163)+2,FIND("/",H163)-FIND(":",H163)-2))-1)/VALUE(RIGHT(H163,1))+50*E163)-(100*E163),-E163*100)))</f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ca="1">IF(OR(E164="",F164=""),"",IF(F164=1,(IF(COUNTIFS(F:F,"&lt;="&amp;F164)&lt;=1,1,(1-COUNTIFS(F:F,"&lt;"&amp;F164))/COUNTIFS(F:F,F164)))*50*E164*(1+VALUE(MID(H164,FIND(": ",H164)+2,FIND("/",H164)-FIND(":",H164)-2))-1)+50*E164*(1+VALUE(MID(H164,FIND(": ",H164)+2,FIND("/",H164)-FIND(":",H164)-2))-1)/VALUE(RIGHT(H164,1)),IF(F164&lt;=VALUE(MID(H164,FIND(", ",H164)+2,IF(MID(H164,FIND(", ",H164)+2,1)="1",2,1))),(IF(COUNTIFS(F:F,"&lt;="&amp;F164)&lt;=VALUE(MID(H164,FIND(", ",H164)+2,IF(MID(H164,FIND(", ",H164)+2,1)="1",2,1))),1,(VALUE(MID(H164,FIND(", ",H164)+2,IF(MID(H164,FIND(", ",H164)+2,1)="1",2,1)))-COUNTIFS(F:F,"&lt;"&amp;F164))/COUNTIFS(F:F,F164)))*(50*E164*(1+VALUE(MID(H164,FIND(": ",H164)+2,FIND("/",H164)-FIND(":",H164)-2))-1)/VALUE(RIGHT(H164,1))+50*E164)-(100*E164),-E164*100)))</f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ca="1">IF(OR(E165="",F165=""),"",IF(F165=1,(IF(COUNTIFS(F:F,"&lt;="&amp;F165)&lt;=1,1,(1-COUNTIFS(F:F,"&lt;"&amp;F165))/COUNTIFS(F:F,F165)))*50*E165*(1+VALUE(MID(H165,FIND(": ",H165)+2,FIND("/",H165)-FIND(":",H165)-2))-1)+50*E165*(1+VALUE(MID(H165,FIND(": ",H165)+2,FIND("/",H165)-FIND(":",H165)-2))-1)/VALUE(RIGHT(H165,1)),IF(F165&lt;=VALUE(MID(H165,FIND(", ",H165)+2,IF(MID(H165,FIND(", ",H165)+2,1)="1",2,1))),(IF(COUNTIFS(F:F,"&lt;="&amp;F165)&lt;=VALUE(MID(H165,FIND(", ",H165)+2,IF(MID(H165,FIND(", ",H165)+2,1)="1",2,1))),1,(VALUE(MID(H165,FIND(", ",H165)+2,IF(MID(H165,FIND(", ",H165)+2,1)="1",2,1)))-COUNTIFS(F:F,"&lt;"&amp;F165))/COUNTIFS(F:F,F165)))*(50*E165*(1+VALUE(MID(H165,FIND(": ",H165)+2,FIND("/",H165)-FIND(":",H165)-2))-1)/VALUE(RIGHT(H165,1))+50*E165)-(100*E165),-E165*100)))</f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ca="1">IF(OR(E166="",F166=""),"",IF(F166=1,(IF(COUNTIFS(F:F,"&lt;="&amp;F166)&lt;=1,1,(1-COUNTIFS(F:F,"&lt;"&amp;F166))/COUNTIFS(F:F,F166)))*50*E166*(1+VALUE(MID(H166,FIND(": ",H166)+2,FIND("/",H166)-FIND(":",H166)-2))-1)+50*E166*(1+VALUE(MID(H166,FIND(": ",H166)+2,FIND("/",H166)-FIND(":",H166)-2))-1)/VALUE(RIGHT(H166,1)),IF(F166&lt;=VALUE(MID(H166,FIND(", ",H166)+2,IF(MID(H166,FIND(", ",H166)+2,1)="1",2,1))),(IF(COUNTIFS(F:F,"&lt;="&amp;F166)&lt;=VALUE(MID(H166,FIND(", ",H166)+2,IF(MID(H166,FIND(", ",H166)+2,1)="1",2,1))),1,(VALUE(MID(H166,FIND(", ",H166)+2,IF(MID(H166,FIND(", ",H166)+2,1)="1",2,1)))-COUNTIFS(F:F,"&lt;"&amp;F166))/COUNTIFS(F:F,F166)))*(50*E166*(1+VALUE(MID(H166,FIND(": ",H166)+2,FIND("/",H166)-FIND(":",H166)-2))-1)/VALUE(RIGHT(H166,1))+50*E166)-(100*E166),-E166*100)))</f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ca="1">IF(OR(E167="",F167=""),"",IF(F167=1,(IF(COUNTIFS(F:F,"&lt;="&amp;F167)&lt;=1,1,(1-COUNTIFS(F:F,"&lt;"&amp;F167))/COUNTIFS(F:F,F167)))*50*E167*(1+VALUE(MID(H167,FIND(": ",H167)+2,FIND("/",H167)-FIND(":",H167)-2))-1)+50*E167*(1+VALUE(MID(H167,FIND(": ",H167)+2,FIND("/",H167)-FIND(":",H167)-2))-1)/VALUE(RIGHT(H167,1)),IF(F167&lt;=VALUE(MID(H167,FIND(", ",H167)+2,IF(MID(H167,FIND(", ",H167)+2,1)="1",2,1))),(IF(COUNTIFS(F:F,"&lt;="&amp;F167)&lt;=VALUE(MID(H167,FIND(", ",H167)+2,IF(MID(H167,FIND(", ",H167)+2,1)="1",2,1))),1,(VALUE(MID(H167,FIND(", ",H167)+2,IF(MID(H167,FIND(", ",H167)+2,1)="1",2,1)))-COUNTIFS(F:F,"&lt;"&amp;F167))/COUNTIFS(F:F,F167)))*(50*E167*(1+VALUE(MID(H167,FIND(": ",H167)+2,FIND("/",H167)-FIND(":",H167)-2))-1)/VALUE(RIGHT(H167,1))+50*E167)-(100*E167),-E167*100)))</f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ca="1">IF(OR(E168="",F168=""),"",IF(F168=1,(IF(COUNTIFS(F:F,"&lt;="&amp;F168)&lt;=1,1,(1-COUNTIFS(F:F,"&lt;"&amp;F168))/COUNTIFS(F:F,F168)))*50*E168*(1+VALUE(MID(H168,FIND(": ",H168)+2,FIND("/",H168)-FIND(":",H168)-2))-1)+50*E168*(1+VALUE(MID(H168,FIND(": ",H168)+2,FIND("/",H168)-FIND(":",H168)-2))-1)/VALUE(RIGHT(H168,1)),IF(F168&lt;=VALUE(MID(H168,FIND(", ",H168)+2,IF(MID(H168,FIND(", ",H168)+2,1)="1",2,1))),(IF(COUNTIFS(F:F,"&lt;="&amp;F168)&lt;=VALUE(MID(H168,FIND(", ",H168)+2,IF(MID(H168,FIND(", ",H168)+2,1)="1",2,1))),1,(VALUE(MID(H168,FIND(", ",H168)+2,IF(MID(H168,FIND(", ",H168)+2,1)="1",2,1)))-COUNTIFS(F:F,"&lt;"&amp;F168))/COUNTIFS(F:F,F168)))*(50*E168*(1+VALUE(MID(H168,FIND(": ",H168)+2,FIND("/",H168)-FIND(":",H168)-2))-1)/VALUE(RIGHT(H168,1))+50*E168)-(100*E168),-E168*100)))</f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ca="1">IF(OR(E169="",F169=""),"",IF(F169=1,(IF(COUNTIFS(F:F,"&lt;="&amp;F169)&lt;=1,1,(1-COUNTIFS(F:F,"&lt;"&amp;F169))/COUNTIFS(F:F,F169)))*50*E169*(1+VALUE(MID(H169,FIND(": ",H169)+2,FIND("/",H169)-FIND(":",H169)-2))-1)+50*E169*(1+VALUE(MID(H169,FIND(": ",H169)+2,FIND("/",H169)-FIND(":",H169)-2))-1)/VALUE(RIGHT(H169,1)),IF(F169&lt;=VALUE(MID(H169,FIND(", ",H169)+2,IF(MID(H169,FIND(", ",H169)+2,1)="1",2,1))),(IF(COUNTIFS(F:F,"&lt;="&amp;F169)&lt;=VALUE(MID(H169,FIND(", ",H169)+2,IF(MID(H169,FIND(", ",H169)+2,1)="1",2,1))),1,(VALUE(MID(H169,FIND(", ",H169)+2,IF(MID(H169,FIND(", ",H169)+2,1)="1",2,1)))-COUNTIFS(F:F,"&lt;"&amp;F169))/COUNTIFS(F:F,F169)))*(50*E169*(1+VALUE(MID(H169,FIND(": ",H169)+2,FIND("/",H169)-FIND(":",H169)-2))-1)/VALUE(RIGHT(H169,1))+50*E169)-(100*E169),-E169*100)))</f>
        <v/>
      </c>
      <c r="H169" t="str">
        <f ca="1">IF(E169="","",OFFSET([1]PGA!$AL$1,MATCH(A169,[1]PGA!$E$1:$E$500,0)-1,0))</f>
        <v/>
      </c>
    </row>
  </sheetData>
  <conditionalFormatting sqref="G2:G169">
    <cfRule type="cellIs" dxfId="1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603</v>
      </c>
      <c r="C2" s="16">
        <v>63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593</v>
      </c>
      <c r="C3" s="16">
        <v>111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346</v>
      </c>
      <c r="C4" s="16">
        <v>94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604</v>
      </c>
      <c r="C5" s="16">
        <v>40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346</v>
      </c>
      <c r="C6" s="16">
        <v>94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447</v>
      </c>
      <c r="C7" s="16">
        <v>40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494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605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606</v>
      </c>
      <c r="C10" s="16">
        <v>41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607</v>
      </c>
      <c r="C11" s="16">
        <v>49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589</v>
      </c>
      <c r="C12" s="16">
        <v>179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255</v>
      </c>
      <c r="C13" s="16">
        <v>185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396</v>
      </c>
      <c r="C14" s="16">
        <v>152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608</v>
      </c>
      <c r="C15" s="16">
        <v>24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290</v>
      </c>
      <c r="C16" s="16">
        <v>370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324</v>
      </c>
      <c r="C17" s="16">
        <v>400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609</v>
      </c>
      <c r="C18" s="16">
        <v>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298</v>
      </c>
      <c r="C19" s="16">
        <v>192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462</v>
      </c>
      <c r="C20" s="16">
        <v>98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490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610</v>
      </c>
      <c r="C22" s="16">
        <v>100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537</v>
      </c>
      <c r="C23" s="16">
        <v>41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263</v>
      </c>
      <c r="C24" s="16">
        <v>909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253</v>
      </c>
      <c r="C25" s="16">
        <v>147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486</v>
      </c>
      <c r="C26" s="16">
        <v>149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433</v>
      </c>
      <c r="C27" s="16">
        <v>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584</v>
      </c>
      <c r="C28" s="16">
        <v>145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534</v>
      </c>
      <c r="C29" s="16">
        <v>45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351</v>
      </c>
      <c r="C30" s="16">
        <v>526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523</v>
      </c>
      <c r="C31" s="16">
        <v>115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611</v>
      </c>
      <c r="C32" s="16">
        <v>48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612</v>
      </c>
      <c r="C33" s="16">
        <v>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613</v>
      </c>
      <c r="C34" s="16">
        <v>18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552</v>
      </c>
      <c r="C35" s="16">
        <v>74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411</v>
      </c>
      <c r="C36" s="16">
        <v>222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276</v>
      </c>
      <c r="C37" s="16">
        <v>769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586</v>
      </c>
      <c r="C38" s="16">
        <v>1429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527</v>
      </c>
      <c r="C39" s="16">
        <v>39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459</v>
      </c>
      <c r="C40" s="16">
        <v>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467</v>
      </c>
      <c r="C41" s="16">
        <v>62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298</v>
      </c>
      <c r="C42" s="16">
        <v>192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614</v>
      </c>
      <c r="C43" s="16">
        <v>52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495</v>
      </c>
      <c r="C44" s="16">
        <v>82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525</v>
      </c>
      <c r="C45" s="16">
        <v>120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615</v>
      </c>
      <c r="C46" s="16">
        <v>54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381</v>
      </c>
      <c r="C47" s="16">
        <v>102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616</v>
      </c>
      <c r="C48" s="16">
        <v>48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473</v>
      </c>
      <c r="C49" s="16">
        <v>88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453</v>
      </c>
      <c r="C50" s="16">
        <v>137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617</v>
      </c>
      <c r="C51" s="16">
        <v>8.6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618</v>
      </c>
      <c r="C52" s="16">
        <v>41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476</v>
      </c>
      <c r="C53" s="16">
        <v>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619</v>
      </c>
      <c r="C54" s="16">
        <v>79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253</v>
      </c>
      <c r="C55" s="16">
        <v>147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342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525</v>
      </c>
      <c r="C57" s="16">
        <v>120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620</v>
      </c>
      <c r="C58" s="16">
        <v>161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484</v>
      </c>
      <c r="C59" s="16">
        <v>67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427</v>
      </c>
      <c r="C60" s="16">
        <v>1667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621</v>
      </c>
      <c r="C61" s="16">
        <v>8.1999999999999993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622</v>
      </c>
      <c r="C62" s="16">
        <v>27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285</v>
      </c>
      <c r="C63" s="16">
        <v>5000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314</v>
      </c>
      <c r="C64" s="16">
        <v>208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593</v>
      </c>
      <c r="C65" s="16">
        <v>111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283</v>
      </c>
      <c r="C66" s="16">
        <v>172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510</v>
      </c>
      <c r="C67" s="16">
        <v>37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479</v>
      </c>
      <c r="C68" s="16">
        <v>92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584</v>
      </c>
      <c r="C69" s="16">
        <v>145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623</v>
      </c>
      <c r="C70" s="16">
        <v>47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624</v>
      </c>
      <c r="C71" s="16">
        <v>31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625</v>
      </c>
      <c r="C72" s="16">
        <v>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322</v>
      </c>
      <c r="C73" s="16">
        <v>167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496</v>
      </c>
      <c r="C74" s="16">
        <v>73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626</v>
      </c>
      <c r="C75" s="16">
        <v>44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516</v>
      </c>
      <c r="C76" s="16">
        <v>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627</v>
      </c>
      <c r="C77" s="16">
        <v>21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495</v>
      </c>
      <c r="C78" s="16">
        <v>82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261</v>
      </c>
      <c r="C79" s="16">
        <v>182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331</v>
      </c>
      <c r="C80" s="16">
        <v>110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411</v>
      </c>
      <c r="C81" s="16">
        <v>222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430</v>
      </c>
      <c r="C82" s="16">
        <v>132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628</v>
      </c>
      <c r="C83" s="16">
        <v>28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629</v>
      </c>
      <c r="C84" s="16">
        <v>29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630</v>
      </c>
      <c r="C85" s="16">
        <v>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590</v>
      </c>
      <c r="C86" s="16">
        <v>105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473</v>
      </c>
      <c r="C87" s="16">
        <v>88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631</v>
      </c>
      <c r="C88" s="16">
        <v>37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632</v>
      </c>
      <c r="C89" s="16">
        <v>123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424</v>
      </c>
      <c r="C90" s="16">
        <v>76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314</v>
      </c>
      <c r="C91" s="16">
        <v>208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458</v>
      </c>
      <c r="C92" s="16">
        <v>36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309</v>
      </c>
      <c r="C93" s="16">
        <v>93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298</v>
      </c>
      <c r="C94" s="16">
        <v>192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369</v>
      </c>
      <c r="C95" s="16">
        <v>72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527</v>
      </c>
      <c r="C96" s="16">
        <v>39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480</v>
      </c>
      <c r="C97" s="16">
        <v>189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450</v>
      </c>
      <c r="C98" s="16">
        <v>204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389</v>
      </c>
      <c r="C99" s="16">
        <v>1000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362</v>
      </c>
      <c r="C100" s="16">
        <v>667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633</v>
      </c>
      <c r="C101" s="16">
        <v>34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541</v>
      </c>
      <c r="C102" s="16">
        <v>35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309</v>
      </c>
      <c r="C103" s="16">
        <v>93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634</v>
      </c>
      <c r="C104" s="16">
        <v>31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635</v>
      </c>
      <c r="C105" s="16">
        <v>61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263</v>
      </c>
      <c r="C106" s="16">
        <v>909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293</v>
      </c>
      <c r="C107" s="16">
        <v>164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636</v>
      </c>
      <c r="C108" s="16">
        <v>24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637</v>
      </c>
      <c r="C109" s="16">
        <v>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421</v>
      </c>
      <c r="C110" s="16">
        <v>119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638</v>
      </c>
      <c r="C111" s="16">
        <v>44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311</v>
      </c>
      <c r="C112" s="16">
        <v>227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639</v>
      </c>
      <c r="C113" s="16">
        <v>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640</v>
      </c>
      <c r="C114" s="16">
        <v>34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625</v>
      </c>
      <c r="C115" s="16">
        <v>17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506</v>
      </c>
      <c r="C116" s="16">
        <v>22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641</v>
      </c>
      <c r="C117" s="16">
        <v>11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324</v>
      </c>
      <c r="C118" s="16">
        <v>400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463</v>
      </c>
      <c r="C119" s="16">
        <v>47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448</v>
      </c>
      <c r="C120" s="16">
        <v>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468</v>
      </c>
      <c r="C121" s="16">
        <v>196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642</v>
      </c>
      <c r="C122" s="16">
        <v>23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643</v>
      </c>
      <c r="C123" s="16">
        <v>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474</v>
      </c>
      <c r="C124" s="16">
        <v>233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504</v>
      </c>
      <c r="C125" s="16">
        <v>64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405</v>
      </c>
      <c r="C126" s="16">
        <v>130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455</v>
      </c>
      <c r="C127" s="16">
        <v>154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445</v>
      </c>
      <c r="C128" s="16">
        <v>114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584</v>
      </c>
      <c r="C129" s="16">
        <v>145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644</v>
      </c>
      <c r="C130" s="16">
        <v>24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645</v>
      </c>
      <c r="C2" s="16">
        <v>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646</v>
      </c>
      <c r="C3" s="16">
        <v>57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647</v>
      </c>
      <c r="C4" s="16">
        <v>49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648</v>
      </c>
      <c r="C5" s="16">
        <v>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647</v>
      </c>
      <c r="C6" s="16">
        <v>49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648</v>
      </c>
      <c r="C7" s="16">
        <v>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649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650</v>
      </c>
      <c r="C9" s="16">
        <v>22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642</v>
      </c>
      <c r="C10" s="16">
        <v>23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492</v>
      </c>
      <c r="C11" s="16">
        <v>27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651</v>
      </c>
      <c r="C12" s="16">
        <v>91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446</v>
      </c>
      <c r="C13" s="16">
        <v>89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512</v>
      </c>
      <c r="C14" s="16">
        <v>76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652</v>
      </c>
      <c r="C15" s="16">
        <v>14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480</v>
      </c>
      <c r="C16" s="16">
        <v>189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468</v>
      </c>
      <c r="C17" s="16">
        <v>196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528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588</v>
      </c>
      <c r="C19" s="16">
        <v>93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653</v>
      </c>
      <c r="C20" s="16">
        <v>51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654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655</v>
      </c>
      <c r="C22" s="16">
        <v>52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656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407</v>
      </c>
      <c r="C24" s="16">
        <v>417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471</v>
      </c>
      <c r="C25" s="16">
        <v>72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443</v>
      </c>
      <c r="C26" s="16">
        <v>77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533</v>
      </c>
      <c r="C27" s="16">
        <v>41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596</v>
      </c>
      <c r="C28" s="16">
        <v>69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657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311</v>
      </c>
      <c r="C30" s="16">
        <v>227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658</v>
      </c>
      <c r="C31" s="16">
        <v>58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497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659</v>
      </c>
      <c r="C33" s="16">
        <v>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660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661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593</v>
      </c>
      <c r="C36" s="16">
        <v>111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498</v>
      </c>
      <c r="C37" s="16">
        <v>323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266</v>
      </c>
      <c r="C38" s="16">
        <v>588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662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663</v>
      </c>
      <c r="C40" s="16">
        <v>15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478</v>
      </c>
      <c r="C41" s="16">
        <v>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346</v>
      </c>
      <c r="C42" s="16">
        <v>94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475</v>
      </c>
      <c r="C43" s="16">
        <v>28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664</v>
      </c>
      <c r="C44" s="16">
        <v>43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515</v>
      </c>
      <c r="C45" s="16">
        <v>62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665</v>
      </c>
      <c r="C46" s="16">
        <v>29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666</v>
      </c>
      <c r="C47" s="16">
        <v>52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667</v>
      </c>
      <c r="C48" s="16">
        <v>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456</v>
      </c>
      <c r="C49" s="16">
        <v>46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471</v>
      </c>
      <c r="C50" s="16">
        <v>72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668</v>
      </c>
      <c r="C51" s="16">
        <v>5.7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648</v>
      </c>
      <c r="C52" s="16">
        <v>23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669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670</v>
      </c>
      <c r="C54" s="16">
        <v>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369</v>
      </c>
      <c r="C55" s="16">
        <v>72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272</v>
      </c>
      <c r="C56" s="16">
        <v>2500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603</v>
      </c>
      <c r="C57" s="16">
        <v>63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433</v>
      </c>
      <c r="C58" s="16">
        <v>78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671</v>
      </c>
      <c r="C59" s="16">
        <v>36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288</v>
      </c>
      <c r="C60" s="16">
        <v>714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672</v>
      </c>
      <c r="C61" s="16">
        <v>5.4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673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272</v>
      </c>
      <c r="C63" s="16">
        <v>2500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379</v>
      </c>
      <c r="C64" s="16">
        <v>101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674</v>
      </c>
      <c r="C65" s="16">
        <v>58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473</v>
      </c>
      <c r="C66" s="16">
        <v>88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627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611</v>
      </c>
      <c r="C68" s="16">
        <v>48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493</v>
      </c>
      <c r="C69" s="16">
        <v>71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667</v>
      </c>
      <c r="C70" s="16">
        <v>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675</v>
      </c>
      <c r="C71" s="16">
        <v>18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676</v>
      </c>
      <c r="C72" s="16">
        <v>10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433</v>
      </c>
      <c r="C73" s="16">
        <v>78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661</v>
      </c>
      <c r="C74" s="16">
        <v>38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532</v>
      </c>
      <c r="C75" s="16">
        <v>24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609</v>
      </c>
      <c r="C76" s="16">
        <v>35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677</v>
      </c>
      <c r="C77" s="16">
        <v>12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670</v>
      </c>
      <c r="C78" s="16">
        <v>43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280</v>
      </c>
      <c r="C79" s="16">
        <v>85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678</v>
      </c>
      <c r="C80" s="16">
        <v>56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461</v>
      </c>
      <c r="C81" s="16">
        <v>112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679</v>
      </c>
      <c r="C82" s="16">
        <v>65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513</v>
      </c>
      <c r="C83" s="16">
        <v>16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680</v>
      </c>
      <c r="C84" s="16">
        <v>17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681</v>
      </c>
      <c r="C85" s="16">
        <v>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682</v>
      </c>
      <c r="C86" s="16">
        <v>55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511</v>
      </c>
      <c r="C87" s="16">
        <v>45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683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603</v>
      </c>
      <c r="C89" s="16">
        <v>63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618</v>
      </c>
      <c r="C90" s="16">
        <v>41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485</v>
      </c>
      <c r="C91" s="16">
        <v>103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684</v>
      </c>
      <c r="C92" s="16">
        <v>20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685</v>
      </c>
      <c r="C93" s="16">
        <v>50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309</v>
      </c>
      <c r="C94" s="16">
        <v>93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686</v>
      </c>
      <c r="C95" s="16">
        <v>38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542</v>
      </c>
      <c r="C96" s="16">
        <v>22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446</v>
      </c>
      <c r="C97" s="16">
        <v>89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379</v>
      </c>
      <c r="C98" s="16">
        <v>101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278</v>
      </c>
      <c r="C99" s="16">
        <v>435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364</v>
      </c>
      <c r="C100" s="16">
        <v>303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687</v>
      </c>
      <c r="C101" s="16">
        <v>20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688</v>
      </c>
      <c r="C102" s="16">
        <v>19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689</v>
      </c>
      <c r="C103" s="16">
        <v>50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690</v>
      </c>
      <c r="C104" s="16">
        <v>18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482</v>
      </c>
      <c r="C105" s="16">
        <v>34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251</v>
      </c>
      <c r="C106" s="16">
        <v>385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464</v>
      </c>
      <c r="C107" s="16">
        <v>81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691</v>
      </c>
      <c r="C108" s="16">
        <v>14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692</v>
      </c>
      <c r="C109" s="16">
        <v>5.9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693</v>
      </c>
      <c r="C110" s="16">
        <v>60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657</v>
      </c>
      <c r="C111" s="16">
        <v>25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590</v>
      </c>
      <c r="C112" s="16">
        <v>105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694</v>
      </c>
      <c r="C113" s="16">
        <v>1.68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695</v>
      </c>
      <c r="C114" s="16">
        <v>19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696</v>
      </c>
      <c r="C115" s="16">
        <v>10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697</v>
      </c>
      <c r="C116" s="16">
        <v>13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698</v>
      </c>
      <c r="C117" s="16">
        <v>7.3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261</v>
      </c>
      <c r="C118" s="16">
        <v>182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699</v>
      </c>
      <c r="C119" s="16">
        <v>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548</v>
      </c>
      <c r="C120" s="16">
        <v>21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588</v>
      </c>
      <c r="C121" s="16">
        <v>93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700</v>
      </c>
      <c r="C122" s="16">
        <v>13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701</v>
      </c>
      <c r="C123" s="16">
        <v>13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702</v>
      </c>
      <c r="C124" s="16">
        <v>109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640</v>
      </c>
      <c r="C125" s="16">
        <v>34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444</v>
      </c>
      <c r="C126" s="16">
        <v>65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465</v>
      </c>
      <c r="C127" s="16">
        <v>75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646</v>
      </c>
      <c r="C128" s="16">
        <v>57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703</v>
      </c>
      <c r="C129" s="16">
        <v>75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704</v>
      </c>
      <c r="C130" s="16">
        <v>14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705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706</v>
      </c>
      <c r="C3" s="16">
        <v>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519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707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684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708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531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709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710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547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711</v>
      </c>
      <c r="C12" s="16">
        <v>34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712</v>
      </c>
      <c r="C13" s="16">
        <v>35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483</v>
      </c>
      <c r="C14" s="16">
        <v>29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556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507</v>
      </c>
      <c r="C16" s="16">
        <v>66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507</v>
      </c>
      <c r="C17" s="16">
        <v>66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713</v>
      </c>
      <c r="C18" s="16">
        <v>9.5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640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714</v>
      </c>
      <c r="C20" s="16">
        <v>21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715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650</v>
      </c>
      <c r="C22" s="16">
        <v>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716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403</v>
      </c>
      <c r="C24" s="16">
        <v>135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622</v>
      </c>
      <c r="C25" s="16">
        <v>27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717</v>
      </c>
      <c r="C26" s="16">
        <v>30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718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499</v>
      </c>
      <c r="C28" s="16">
        <v>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719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457</v>
      </c>
      <c r="C30" s="16">
        <v>79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636</v>
      </c>
      <c r="C31" s="16">
        <v>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720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721</v>
      </c>
      <c r="C33" s="16">
        <v>8.9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540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722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723</v>
      </c>
      <c r="C36" s="16">
        <v>43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381</v>
      </c>
      <c r="C37" s="16">
        <v>102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600</v>
      </c>
      <c r="C38" s="16">
        <v>169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520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724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725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509</v>
      </c>
      <c r="C42" s="16">
        <v>36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726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727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728</v>
      </c>
      <c r="C45" s="16">
        <v>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729</v>
      </c>
      <c r="C46" s="16">
        <v>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730</v>
      </c>
      <c r="C47" s="16">
        <v>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547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731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732</v>
      </c>
      <c r="C50" s="16">
        <v>27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733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734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550</v>
      </c>
      <c r="C53" s="16">
        <v>8.5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470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735</v>
      </c>
      <c r="C55" s="16">
        <v>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276</v>
      </c>
      <c r="C56" s="16">
        <v>769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490</v>
      </c>
      <c r="C57" s="16">
        <v>25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543</v>
      </c>
      <c r="C58" s="16">
        <v>30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736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255</v>
      </c>
      <c r="C60" s="16">
        <v>185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737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738</v>
      </c>
      <c r="C62" s="16">
        <v>7.7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393</v>
      </c>
      <c r="C63" s="16">
        <v>833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739</v>
      </c>
      <c r="C64" s="16">
        <v>39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644</v>
      </c>
      <c r="C65" s="16">
        <v>24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482</v>
      </c>
      <c r="C66" s="16">
        <v>34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740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514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529</v>
      </c>
      <c r="C69" s="16">
        <v>28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720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741</v>
      </c>
      <c r="C71" s="16">
        <v>8.5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742</v>
      </c>
      <c r="C72" s="16">
        <v>5.5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743</v>
      </c>
      <c r="C73" s="16">
        <v>30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744</v>
      </c>
      <c r="C74" s="16">
        <v>16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745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746</v>
      </c>
      <c r="C76" s="16">
        <v>15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747</v>
      </c>
      <c r="C77" s="16">
        <v>6.3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748</v>
      </c>
      <c r="C78" s="16">
        <v>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749</v>
      </c>
      <c r="C79" s="16">
        <v>33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591</v>
      </c>
      <c r="C80" s="16">
        <v>23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562</v>
      </c>
      <c r="C81" s="16">
        <v>43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490</v>
      </c>
      <c r="C82" s="16">
        <v>25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750</v>
      </c>
      <c r="C83" s="16">
        <v>8.1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751</v>
      </c>
      <c r="C84" s="16">
        <v>8.3000000000000007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545</v>
      </c>
      <c r="C85" s="16">
        <v>7.9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752</v>
      </c>
      <c r="C86" s="16">
        <v>23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753</v>
      </c>
      <c r="C87" s="16">
        <v>19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754</v>
      </c>
      <c r="C88" s="16">
        <v>10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755</v>
      </c>
      <c r="C89" s="16">
        <v>25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756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757</v>
      </c>
      <c r="C91" s="16">
        <v>40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758</v>
      </c>
      <c r="C92" s="16">
        <v>9.6999999999999993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627</v>
      </c>
      <c r="C93" s="16">
        <v>21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671</v>
      </c>
      <c r="C94" s="16">
        <v>36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759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760</v>
      </c>
      <c r="C96" s="16">
        <v>10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633</v>
      </c>
      <c r="C97" s="16">
        <v>34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686</v>
      </c>
      <c r="C98" s="16">
        <v>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253</v>
      </c>
      <c r="C99" s="16">
        <v>147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597</v>
      </c>
      <c r="C100" s="16">
        <v>99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761</v>
      </c>
      <c r="C101" s="16">
        <v>9.4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762</v>
      </c>
      <c r="C102" s="16">
        <v>9.4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763</v>
      </c>
      <c r="C103" s="16">
        <v>20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764</v>
      </c>
      <c r="C104" s="16">
        <v>8.8000000000000007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765</v>
      </c>
      <c r="C105" s="16">
        <v>15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403</v>
      </c>
      <c r="C106" s="16">
        <v>135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634</v>
      </c>
      <c r="C107" s="16">
        <v>31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766</v>
      </c>
      <c r="C108" s="16">
        <v>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567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767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539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757</v>
      </c>
      <c r="C112" s="16">
        <v>40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768</v>
      </c>
      <c r="C113" s="16">
        <v>1.37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769</v>
      </c>
      <c r="C114" s="16">
        <v>9.1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770</v>
      </c>
      <c r="C115" s="16">
        <v>5.6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771</v>
      </c>
      <c r="C116" s="16">
        <v>6.7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772</v>
      </c>
      <c r="C117" s="16">
        <v>4.0999999999999996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444</v>
      </c>
      <c r="C118" s="16">
        <v>65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773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774</v>
      </c>
      <c r="C120" s="16">
        <v>9.9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458</v>
      </c>
      <c r="C121" s="16">
        <v>36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538</v>
      </c>
      <c r="C122" s="16">
        <v>6.8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775</v>
      </c>
      <c r="C123" s="16">
        <v>6.7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469</v>
      </c>
      <c r="C124" s="16">
        <v>40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776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491</v>
      </c>
      <c r="C126" s="16">
        <v>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521</v>
      </c>
      <c r="C127" s="16">
        <v>30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344</v>
      </c>
      <c r="C128" s="16">
        <v>22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543</v>
      </c>
      <c r="C129" s="16">
        <v>30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777</v>
      </c>
      <c r="C130" s="16">
        <v>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2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778</v>
      </c>
      <c r="C2" s="16">
        <v>6.7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779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764</v>
      </c>
      <c r="C4" s="16">
        <v>8.8000000000000007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780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781</v>
      </c>
      <c r="C6" s="16">
        <v>8.5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782</v>
      </c>
      <c r="C7" s="16">
        <v>5.0999999999999996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783</v>
      </c>
      <c r="C8" s="16">
        <v>5.8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784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785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786</v>
      </c>
      <c r="C11" s="16">
        <v>5.6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787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788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789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790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791</v>
      </c>
      <c r="C16" s="16">
        <v>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530</v>
      </c>
      <c r="C17" s="16">
        <v>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792</v>
      </c>
      <c r="C18" s="16">
        <v>4.7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793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794</v>
      </c>
      <c r="C20" s="16">
        <v>8.6999999999999993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795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796</v>
      </c>
      <c r="C22" s="16">
        <v>9.1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797</v>
      </c>
      <c r="C23" s="16">
        <v>5.3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503</v>
      </c>
      <c r="C24" s="16">
        <v>42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798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799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800</v>
      </c>
      <c r="C27" s="16">
        <v>7.7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801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802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803</v>
      </c>
      <c r="C30" s="16">
        <v>27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804</v>
      </c>
      <c r="C31" s="16">
        <v>9.9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524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805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806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698</v>
      </c>
      <c r="C35" s="16">
        <v>7.3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807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808</v>
      </c>
      <c r="C37" s="16">
        <v>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809</v>
      </c>
      <c r="C38" s="16">
        <v>55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810</v>
      </c>
      <c r="C39" s="16">
        <v>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811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812</v>
      </c>
      <c r="C41" s="16">
        <v>6.5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813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814</v>
      </c>
      <c r="C43" s="16">
        <v>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815</v>
      </c>
      <c r="C44" s="16">
        <v>8.1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526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816</v>
      </c>
      <c r="C46" s="16">
        <v>5.9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817</v>
      </c>
      <c r="C47" s="16">
        <v>9.1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818</v>
      </c>
      <c r="C48" s="16">
        <v>5.6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819</v>
      </c>
      <c r="C49" s="16">
        <v>8.3000000000000007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820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821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822</v>
      </c>
      <c r="C52" s="16">
        <v>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823</v>
      </c>
      <c r="C53" s="16">
        <v>4.3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824</v>
      </c>
      <c r="C54" s="16">
        <v>7.8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825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298</v>
      </c>
      <c r="C56" s="16">
        <v>192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536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826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827</v>
      </c>
      <c r="C59" s="16">
        <v>6.9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500</v>
      </c>
      <c r="C60" s="16">
        <v>53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828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829</v>
      </c>
      <c r="C62" s="16">
        <v>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255</v>
      </c>
      <c r="C63" s="16">
        <v>185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765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830</v>
      </c>
      <c r="C65" s="16">
        <v>9.6999999999999993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831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832</v>
      </c>
      <c r="C67" s="16">
        <v>4.9000000000000004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833</v>
      </c>
      <c r="C68" s="16">
        <v>8.5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834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835</v>
      </c>
      <c r="C70" s="16">
        <v>5.6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836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837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838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839</v>
      </c>
      <c r="C74" s="16">
        <v>7.3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840</v>
      </c>
      <c r="C75" s="16">
        <v>5.4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841</v>
      </c>
      <c r="C76" s="16">
        <v>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842</v>
      </c>
      <c r="C77" s="16">
        <v>3.4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843</v>
      </c>
      <c r="C78" s="16">
        <v>7.8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788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535</v>
      </c>
      <c r="C80" s="16">
        <v>9.5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844</v>
      </c>
      <c r="C81" s="16">
        <v>16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845</v>
      </c>
      <c r="C82" s="16">
        <v>10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846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847</v>
      </c>
      <c r="C84" s="16">
        <v>4.2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848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849</v>
      </c>
      <c r="C86" s="16">
        <v>9.5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850</v>
      </c>
      <c r="C87" s="16">
        <v>8.4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851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852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853</v>
      </c>
      <c r="C90" s="16">
        <v>7.6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854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855</v>
      </c>
      <c r="C92" s="16">
        <v>4.8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856</v>
      </c>
      <c r="C93" s="16">
        <v>8.8000000000000007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857</v>
      </c>
      <c r="C94" s="16">
        <v>14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858</v>
      </c>
      <c r="C95" s="16">
        <v>7.2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859</v>
      </c>
      <c r="C96" s="16">
        <v>5.0999999999999996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518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860</v>
      </c>
      <c r="C98" s="16">
        <v>15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501</v>
      </c>
      <c r="C99" s="16">
        <v>47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488</v>
      </c>
      <c r="C100" s="16">
        <v>33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861</v>
      </c>
      <c r="C101" s="16">
        <v>4.7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862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863</v>
      </c>
      <c r="C103" s="16">
        <v>8.6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864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865</v>
      </c>
      <c r="C105" s="16">
        <v>6.7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452</v>
      </c>
      <c r="C106" s="16">
        <v>41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866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867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868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869</v>
      </c>
      <c r="C110" s="16">
        <v>9.6999999999999993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870</v>
      </c>
      <c r="C111" s="16">
        <v>5.4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871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872</v>
      </c>
      <c r="C113" s="16">
        <v>1.18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873</v>
      </c>
      <c r="C114" s="16">
        <v>4.5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874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875</v>
      </c>
      <c r="C116" s="16">
        <v>3.6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876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487</v>
      </c>
      <c r="C118" s="16">
        <v>23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877</v>
      </c>
      <c r="C119" s="16">
        <v>5.5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878</v>
      </c>
      <c r="C120" s="16">
        <v>4.9000000000000004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879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880</v>
      </c>
      <c r="C122" s="16">
        <v>3.6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881</v>
      </c>
      <c r="C123" s="16">
        <v>3.6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549</v>
      </c>
      <c r="C124" s="16">
        <v>15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882</v>
      </c>
      <c r="C125" s="16">
        <v>6.7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883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884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885</v>
      </c>
      <c r="C128" s="16">
        <v>9.4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886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887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888</v>
      </c>
      <c r="C2" s="16">
        <v>4.3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889</v>
      </c>
      <c r="C3" s="16">
        <v>6.1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890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891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892</v>
      </c>
      <c r="C6" s="16">
        <v>5.2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893</v>
      </c>
      <c r="C7" s="16">
        <v>3.4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894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559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895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570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896</v>
      </c>
      <c r="C12" s="16">
        <v>7.6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738</v>
      </c>
      <c r="C13" s="16">
        <v>7.7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897</v>
      </c>
      <c r="C14" s="16">
        <v>6.8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898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531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899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554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900</v>
      </c>
      <c r="C19" s="16">
        <v>7.5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901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902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903</v>
      </c>
      <c r="C22" s="16">
        <v>5.6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576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519</v>
      </c>
      <c r="C24" s="16">
        <v>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904</v>
      </c>
      <c r="C25" s="16">
        <v>6.5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557</v>
      </c>
      <c r="C26" s="16">
        <v>6.9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905</v>
      </c>
      <c r="C27" s="16">
        <v>4.8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906</v>
      </c>
      <c r="C28" s="16">
        <v>6.5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907</v>
      </c>
      <c r="C29" s="16">
        <v>3.6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908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909</v>
      </c>
      <c r="C31" s="16">
        <v>5.9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910</v>
      </c>
      <c r="C32" s="16">
        <v>3.7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911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912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913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914</v>
      </c>
      <c r="C36" s="16">
        <v>8.6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915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916</v>
      </c>
      <c r="C38" s="16">
        <v>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917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918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919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920</v>
      </c>
      <c r="C42" s="16">
        <v>7.9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921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922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923</v>
      </c>
      <c r="C45" s="16">
        <v>6.1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924</v>
      </c>
      <c r="C46" s="16">
        <v>3.9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925</v>
      </c>
      <c r="C47" s="16">
        <v>5.5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926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859</v>
      </c>
      <c r="C49" s="16">
        <v>5.0999999999999996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927</v>
      </c>
      <c r="C50" s="16">
        <v>6.6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928</v>
      </c>
      <c r="C51" s="16">
        <v>1.7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929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930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931</v>
      </c>
      <c r="C54" s="16">
        <v>4.8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932</v>
      </c>
      <c r="C55" s="16">
        <v>6.8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933</v>
      </c>
      <c r="C56" s="16">
        <v>81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934</v>
      </c>
      <c r="C57" s="16">
        <v>6.2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935</v>
      </c>
      <c r="C58" s="16">
        <v>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936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937</v>
      </c>
      <c r="C60" s="16">
        <v>25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938</v>
      </c>
      <c r="C61" s="16">
        <v>1.65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939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451</v>
      </c>
      <c r="C63" s="16">
        <v>83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940</v>
      </c>
      <c r="C64" s="16">
        <v>8.3000000000000007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941</v>
      </c>
      <c r="C65" s="16">
        <v>5.9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896</v>
      </c>
      <c r="C66" s="16">
        <v>7.6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942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943</v>
      </c>
      <c r="C68" s="16">
        <v>5.2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944</v>
      </c>
      <c r="C69" s="16">
        <v>6.6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926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945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946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935</v>
      </c>
      <c r="C73" s="16">
        <v>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947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948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949</v>
      </c>
      <c r="C76" s="16">
        <v>4.4000000000000004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950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951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952</v>
      </c>
      <c r="C79" s="16">
        <v>7.5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953</v>
      </c>
      <c r="C80" s="16">
        <v>5.7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954</v>
      </c>
      <c r="C81" s="16">
        <v>8.9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566</v>
      </c>
      <c r="C82" s="16">
        <v>6.1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955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956</v>
      </c>
      <c r="C84" s="16">
        <v>2.9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957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958</v>
      </c>
      <c r="C86" s="16">
        <v>5.7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959</v>
      </c>
      <c r="C87" s="16">
        <v>5.0999999999999996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565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960</v>
      </c>
      <c r="C89" s="16">
        <v>6.1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961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962</v>
      </c>
      <c r="C91" s="16">
        <v>8.6999999999999993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963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964</v>
      </c>
      <c r="C93" s="16">
        <v>5.4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965</v>
      </c>
      <c r="C94" s="16">
        <v>7.7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873</v>
      </c>
      <c r="C95" s="16">
        <v>4.5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966</v>
      </c>
      <c r="C96" s="16">
        <v>3.4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967</v>
      </c>
      <c r="C97" s="16">
        <v>7.6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968</v>
      </c>
      <c r="C98" s="16">
        <v>8.4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591</v>
      </c>
      <c r="C99" s="16">
        <v>23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969</v>
      </c>
      <c r="C100" s="16">
        <v>17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970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971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972</v>
      </c>
      <c r="C103" s="16">
        <v>5.2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973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974</v>
      </c>
      <c r="C105" s="16">
        <v>4.2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502</v>
      </c>
      <c r="C106" s="16">
        <v>21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975</v>
      </c>
      <c r="C107" s="16">
        <v>7.1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976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977</v>
      </c>
      <c r="C109" s="16">
        <v>1.73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978</v>
      </c>
      <c r="C110" s="16">
        <v>5.9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979</v>
      </c>
      <c r="C111" s="16">
        <v>3.5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980</v>
      </c>
      <c r="C112" s="16">
        <v>8.6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981</v>
      </c>
      <c r="C113" s="16">
        <v>1.1000000000000001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982</v>
      </c>
      <c r="C114" s="16">
        <v>3.1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983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984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985</v>
      </c>
      <c r="C117" s="16">
        <v>1.9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826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986</v>
      </c>
      <c r="C119" s="16">
        <v>3.6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987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988</v>
      </c>
      <c r="C121" s="16">
        <v>7.8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989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990</v>
      </c>
      <c r="C123" s="16">
        <v>2.6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991</v>
      </c>
      <c r="C124" s="16">
        <v>8.6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992</v>
      </c>
      <c r="C125" s="16">
        <v>4.3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993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994</v>
      </c>
      <c r="C127" s="16">
        <v>6.9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995</v>
      </c>
      <c r="C128" s="16">
        <v>5.7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841</v>
      </c>
      <c r="C129" s="16">
        <v>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996</v>
      </c>
      <c r="C130" s="16">
        <v>2.6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806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997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998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999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887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1000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563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1001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1002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1003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1004</v>
      </c>
      <c r="C12" s="16">
        <v>5.0999999999999996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1005</v>
      </c>
      <c r="C13" s="16">
        <v>5.2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573</v>
      </c>
      <c r="C14" s="16">
        <v>4.5999999999999996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1006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1007</v>
      </c>
      <c r="C16" s="16">
        <v>7.9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1008</v>
      </c>
      <c r="C17" s="16">
        <v>7.9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1009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1010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1011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1012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1013</v>
      </c>
      <c r="C22" s="16">
        <v>3.9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1014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1015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1016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1017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1018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1019</v>
      </c>
      <c r="C28" s="16">
        <v>4.4000000000000004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1020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1021</v>
      </c>
      <c r="C30" s="16">
        <v>8.8000000000000007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1022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1023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1024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1025</v>
      </c>
      <c r="C34" s="16">
        <v>1.85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1026</v>
      </c>
      <c r="C35" s="16">
        <v>3.3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553</v>
      </c>
      <c r="C36" s="16">
        <v>5.7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1027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1028</v>
      </c>
      <c r="C38" s="16">
        <v>16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1029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1030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1031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544</v>
      </c>
      <c r="C42" s="16">
        <v>5.3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1032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1033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560</v>
      </c>
      <c r="C45" s="16">
        <v>4.2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1034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1035</v>
      </c>
      <c r="C47" s="16">
        <v>3.9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1036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1037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1038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1039</v>
      </c>
      <c r="C51" s="16">
        <v>1.47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1040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1041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1042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1043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449</v>
      </c>
      <c r="C56" s="16">
        <v>44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1044</v>
      </c>
      <c r="C57" s="16">
        <v>4.3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855</v>
      </c>
      <c r="C58" s="16">
        <v>4.8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1045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765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1046</v>
      </c>
      <c r="C61" s="16">
        <v>1.43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1047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534</v>
      </c>
      <c r="C63" s="16">
        <v>45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1048</v>
      </c>
      <c r="C64" s="16">
        <v>5.5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1049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1050</v>
      </c>
      <c r="C66" s="16">
        <v>5.0999999999999996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1051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558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1052</v>
      </c>
      <c r="C69" s="16">
        <v>4.5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1053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1054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1055</v>
      </c>
      <c r="C72" s="16">
        <v>1.83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1056</v>
      </c>
      <c r="C73" s="16">
        <v>4.8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1057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578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1058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1059</v>
      </c>
      <c r="C77" s="16">
        <v>1.98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1060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859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572</v>
      </c>
      <c r="C80" s="16">
        <v>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1061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1062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1063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1064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1065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571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569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1066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1067</v>
      </c>
      <c r="C89" s="16">
        <v>4.2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1068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568</v>
      </c>
      <c r="C91" s="16">
        <v>5.8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1069</v>
      </c>
      <c r="C92" s="16">
        <v>2.4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581</v>
      </c>
      <c r="C93" s="16">
        <v>3.8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1070</v>
      </c>
      <c r="C94" s="16">
        <v>5.3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1071</v>
      </c>
      <c r="C95" s="16">
        <v>3.3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1072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1073</v>
      </c>
      <c r="C97" s="16">
        <v>5.0999999999999996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1074</v>
      </c>
      <c r="C98" s="16">
        <v>5.6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1075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1076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1077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1078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790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1079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1080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1081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564</v>
      </c>
      <c r="C107" s="16">
        <v>4.8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1082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1083</v>
      </c>
      <c r="C109" s="16">
        <v>1.49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1084</v>
      </c>
      <c r="C110" s="16">
        <v>4.0999999999999996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1085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1086</v>
      </c>
      <c r="C112" s="16">
        <v>5.7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1087</v>
      </c>
      <c r="C113" s="16">
        <v>1.06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574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1088</v>
      </c>
      <c r="C115" s="16">
        <v>1.84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639</v>
      </c>
      <c r="C116" s="16">
        <v>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1089</v>
      </c>
      <c r="C117" s="16">
        <v>1.59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1090</v>
      </c>
      <c r="C118" s="16">
        <v>7.6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1091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1092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785</v>
      </c>
      <c r="C121" s="16">
        <v>5.2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575</v>
      </c>
      <c r="C122" s="16">
        <v>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1093</v>
      </c>
      <c r="C123" s="16">
        <v>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1094</v>
      </c>
      <c r="C124" s="16">
        <v>5.6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1095</v>
      </c>
      <c r="C125" s="16">
        <v>3.1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1096</v>
      </c>
      <c r="C126" s="16">
        <v>4.4000000000000004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1097</v>
      </c>
      <c r="C127" s="16">
        <v>4.7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1098</v>
      </c>
      <c r="C128" s="16">
        <v>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1099</v>
      </c>
      <c r="C129" s="16">
        <v>4.8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1100</v>
      </c>
      <c r="C130" s="16">
        <v>2.1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1101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1102</v>
      </c>
      <c r="C3" s="16">
        <v>1.91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1103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1104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1105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1106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1107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1108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551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1109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1110</v>
      </c>
      <c r="C12" s="16">
        <v>1.73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1111</v>
      </c>
      <c r="C13" s="16">
        <v>1.72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1112</v>
      </c>
      <c r="C14" s="16">
        <v>1.82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1113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1114</v>
      </c>
      <c r="C16" s="16">
        <v>1.46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1115</v>
      </c>
      <c r="C17" s="16">
        <v>1.46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580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1116</v>
      </c>
      <c r="C19" s="16">
        <v>1.74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1117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1118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1119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1120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1121</v>
      </c>
      <c r="C24" s="16">
        <v>1.3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1122</v>
      </c>
      <c r="C25" s="16">
        <v>1.86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1123</v>
      </c>
      <c r="C26" s="16">
        <v>1.81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1124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1122</v>
      </c>
      <c r="C28" s="16">
        <v>1.86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1125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1126</v>
      </c>
      <c r="C30" s="16">
        <v>1.42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1127</v>
      </c>
      <c r="C31" s="16">
        <v>1.93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1128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1129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1130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1131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1132</v>
      </c>
      <c r="C36" s="16">
        <v>1.65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1133</v>
      </c>
      <c r="C37" s="16">
        <v>1.36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306</v>
      </c>
      <c r="B38" s="15" t="s">
        <v>1134</v>
      </c>
      <c r="C38" s="16">
        <v>1.25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1135</v>
      </c>
      <c r="C39" s="16">
        <v>2.9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1136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310</v>
      </c>
      <c r="B41" s="15" t="s">
        <v>1137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1138</v>
      </c>
      <c r="C42" s="16">
        <v>1.71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1139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1140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577</v>
      </c>
      <c r="C45" s="16">
        <v>1.91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1141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1142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1143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1144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1145</v>
      </c>
      <c r="C50" s="16">
        <v>1.85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967</v>
      </c>
      <c r="C51" s="16">
        <v>7.6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1146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1147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1148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1149</v>
      </c>
      <c r="C55" s="16">
        <v>1.82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1150</v>
      </c>
      <c r="C56" s="16">
        <v>1.1000000000000001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1151</v>
      </c>
      <c r="C57" s="16">
        <v>1.9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1152</v>
      </c>
      <c r="C58" s="16">
        <v>1.79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1153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341</v>
      </c>
      <c r="B60" s="15" t="s">
        <v>1154</v>
      </c>
      <c r="C60" s="16">
        <v>1.26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1155</v>
      </c>
      <c r="C61" s="16">
        <v>8.1999999999999993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1156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1157</v>
      </c>
      <c r="C63" s="16">
        <v>1.1000000000000001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1158</v>
      </c>
      <c r="C64" s="16">
        <v>1.68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1159</v>
      </c>
      <c r="C65" s="16">
        <v>1.94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1160</v>
      </c>
      <c r="C66" s="16">
        <v>1.74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561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1161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355</v>
      </c>
      <c r="B69" s="15" t="s">
        <v>1162</v>
      </c>
      <c r="C69" s="16">
        <v>1.86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356</v>
      </c>
      <c r="B70" s="15" t="s">
        <v>1163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358</v>
      </c>
      <c r="B71" s="15" t="s">
        <v>1164</v>
      </c>
      <c r="C71" s="16">
        <v>3.2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359</v>
      </c>
      <c r="B72" s="15" t="s">
        <v>1165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361</v>
      </c>
      <c r="B73" s="15" t="s">
        <v>1166</v>
      </c>
      <c r="C73" s="16">
        <v>1.8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363</v>
      </c>
      <c r="B74" s="15" t="s">
        <v>1167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546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366</v>
      </c>
      <c r="B76" s="15" t="s">
        <v>1168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1169</v>
      </c>
      <c r="C77" s="16">
        <v>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1170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1171</v>
      </c>
      <c r="C79" s="16">
        <v>1.74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1172</v>
      </c>
      <c r="C80" s="16">
        <v>1.98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1173</v>
      </c>
      <c r="C81" s="16">
        <v>1.63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1102</v>
      </c>
      <c r="C82" s="16">
        <v>1.91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1174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559</v>
      </c>
      <c r="C84" s="16">
        <v>3.3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579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382</v>
      </c>
      <c r="B86" s="15" t="s">
        <v>1175</v>
      </c>
      <c r="C86" s="16">
        <v>1.99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383</v>
      </c>
      <c r="B87" s="15" t="s">
        <v>1176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1177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386</v>
      </c>
      <c r="B89" s="15" t="s">
        <v>1178</v>
      </c>
      <c r="C89" s="16">
        <v>1.92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387</v>
      </c>
      <c r="B90" s="15" t="s">
        <v>1179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1180</v>
      </c>
      <c r="C91" s="16">
        <v>1.64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390</v>
      </c>
      <c r="B92" s="15" t="s">
        <v>1181</v>
      </c>
      <c r="C92" s="16">
        <v>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1182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1183</v>
      </c>
      <c r="C94" s="16">
        <v>1.72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1184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395</v>
      </c>
      <c r="B96" s="15" t="s">
        <v>1185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1186</v>
      </c>
      <c r="C97" s="16">
        <v>1.72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1187</v>
      </c>
      <c r="C98" s="16">
        <v>1.67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1188</v>
      </c>
      <c r="C99" s="16">
        <v>1.29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1189</v>
      </c>
      <c r="C100" s="16">
        <v>1.36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402</v>
      </c>
      <c r="B101" s="15" t="s">
        <v>1190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1191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1192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408</v>
      </c>
      <c r="B104" s="15" t="s">
        <v>1058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410</v>
      </c>
      <c r="B105" s="15" t="s">
        <v>1193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412</v>
      </c>
      <c r="B106" s="15" t="s">
        <v>1194</v>
      </c>
      <c r="C106" s="16">
        <v>1.3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413</v>
      </c>
      <c r="B107" s="15" t="s">
        <v>1195</v>
      </c>
      <c r="C107" s="16">
        <v>1.78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414</v>
      </c>
      <c r="B108" s="15" t="s">
        <v>1196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415</v>
      </c>
      <c r="B109" s="15" t="s">
        <v>1197</v>
      </c>
      <c r="C109" s="16">
        <v>7.2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1198</v>
      </c>
      <c r="C110" s="16">
        <v>1.96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1199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418</v>
      </c>
      <c r="B112" s="15" t="s">
        <v>1200</v>
      </c>
      <c r="C112" s="16">
        <v>1.65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419</v>
      </c>
      <c r="B113" s="15" t="s">
        <v>471</v>
      </c>
      <c r="C113" s="16">
        <v>72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555</v>
      </c>
      <c r="C114" s="16">
        <v>3.1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1130</v>
      </c>
      <c r="C115" s="16">
        <v>4.5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1201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1202</v>
      </c>
      <c r="C117" s="16">
        <v>6.1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426</v>
      </c>
      <c r="B118" s="15" t="s">
        <v>1203</v>
      </c>
      <c r="C118" s="16">
        <v>1.48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1204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1205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1206</v>
      </c>
      <c r="C121" s="16">
        <v>1.72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1207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1208</v>
      </c>
      <c r="C123" s="16">
        <v>3.8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1209</v>
      </c>
      <c r="C124" s="16">
        <v>1.65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1193</v>
      </c>
      <c r="C125" s="16">
        <v>2.4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1210</v>
      </c>
      <c r="C126" s="16">
        <v>1.88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1211</v>
      </c>
      <c r="C127" s="16">
        <v>1.81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1212</v>
      </c>
      <c r="C128" s="16">
        <v>1.98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1213</v>
      </c>
      <c r="C129" s="16">
        <v>1.8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442</v>
      </c>
      <c r="B130" s="15" t="s">
        <v>1214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2514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t="s">
        <v>231</v>
      </c>
      <c r="R1" t="s">
        <v>232</v>
      </c>
      <c r="S1" t="s">
        <v>233</v>
      </c>
      <c r="T1" t="s">
        <v>234</v>
      </c>
      <c r="U1" t="s">
        <v>2514</v>
      </c>
      <c r="V1" s="1" t="s">
        <v>240</v>
      </c>
    </row>
    <row r="2" spans="1:22" x14ac:dyDescent="0.25">
      <c r="A2" t="str">
        <f>IF(Win!A2="","",Win!A2)</f>
        <v>Adam Hadwin</v>
      </c>
      <c r="B2">
        <f>IF(Win!B2="","",VALUE(Win!B2))</f>
        <v>4.1999999999999997E-3</v>
      </c>
      <c r="C2">
        <f>IF(Win!C2="","",Win!C2)</f>
        <v>238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 ca="1">IF(F2="","",OFFSET([1]PGA!$AL$1,MATCH(A2,[1]PGA!$E$1:$E$500,0)-1,0))</f>
        <v/>
      </c>
      <c r="M2" t="str">
        <f>IF(FRL!A2="","",FRL!A2)</f>
        <v>Adam Hadwin</v>
      </c>
      <c r="N2" t="str">
        <f>IF(FRL!B2="","",FRL!B2)</f>
        <v>1.05%</v>
      </c>
      <c r="O2">
        <f>IF(FRL!C2="","",FRL!C2)</f>
        <v>95</v>
      </c>
      <c r="P2">
        <f>IF(FRL!D2="","",FRL!D2)</f>
        <v>151</v>
      </c>
      <c r="Q2">
        <f>IF(P2="","",IF(ROUND((N2*(P2-1)-(1-N2))/(P2-1),3)&lt;=0,"",ROUND((N2*(P2-1)-(1-N2))/(P2-1),3)))</f>
        <v>4.0000000000000001E-3</v>
      </c>
      <c r="R2">
        <f t="array" ref="R2">IF(Q2="","",RANK(Q2, $Q$2:$Q$241) + COUNTIFS($Q$2:$Q$241, Q2, $P$2:$P$241, "&lt;"&amp;P2) + COUNTIFS($Q$2:$Q$241, Q2, $P$2:$P$241, P2, $M$2:$M$241, "&lt;"&amp;M2))</f>
        <v>4</v>
      </c>
      <c r="S2">
        <f ca="1">IF(FRL!F2="","",FRL!F2)</f>
        <v>16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IF(R2="","",OFFSET([2]PGA!$AL$1,MATCH(M2,[2]PGA!$E$1:$E$500,0)-1,0))</f>
        <v>Spreadex: 150/1, 6pl, 1/5</v>
      </c>
    </row>
    <row r="3" spans="1:22" x14ac:dyDescent="0.25">
      <c r="A3" t="str">
        <f>IF(Win!A3="","",Win!A3)</f>
        <v>Adam Schenk</v>
      </c>
      <c r="B3">
        <f>IF(Win!B3="","",VALUE(Win!B3))</f>
        <v>2.0999999999999999E-3</v>
      </c>
      <c r="C3">
        <f>IF(Win!C3="","",Win!C3)</f>
        <v>476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 ca="1">IF(F3="","",OFFSET([1]PGA!$AL$1,MATCH(A3,[1]PGA!$E$1:$E$500,0)-1,0))</f>
        <v/>
      </c>
      <c r="M3" t="str">
        <f>IF(FRL!A3="","",FRL!A3)</f>
        <v>Adam Schenk</v>
      </c>
      <c r="N3" t="str">
        <f>IF(FRL!B3="","",FRL!B3)</f>
        <v>0.83%</v>
      </c>
      <c r="O3">
        <f>IF(FRL!C3="","",FRL!C3)</f>
        <v>120</v>
      </c>
      <c r="P3">
        <f>IF(FRL!D3="","",FRL!D3)</f>
        <v>126</v>
      </c>
      <c r="Q3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 ca="1">IF(R3="","",OFFSET([2]PGA!$AL$1,MATCH(M3,[2]PGA!$E$1:$E$500,0)-1,0))</f>
        <v/>
      </c>
    </row>
    <row r="4" spans="1:22" x14ac:dyDescent="0.25">
      <c r="A4" t="str">
        <f>IF(Win!A4="","",Win!A4)</f>
        <v>Adam Svensson</v>
      </c>
      <c r="B4">
        <f>IF(Win!B4="","",VALUE(Win!B4))</f>
        <v>2.8E-3</v>
      </c>
      <c r="C4">
        <f>IF(Win!C4="","",Win!C4)</f>
        <v>357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 ca="1">IF(F4="","",OFFSET([1]PGA!$AL$1,MATCH(A4,[1]PGA!$E$1:$E$500,0)-1,0))</f>
        <v/>
      </c>
      <c r="M4" t="str">
        <f>IF(FRL!A4="","",FRL!A4)</f>
        <v>Adam Svensson</v>
      </c>
      <c r="N4" t="str">
        <f>IF(FRL!B4="","",FRL!B4)</f>
        <v>0.87%</v>
      </c>
      <c r="O4">
        <f>IF(FRL!C4="","",FRL!C4)</f>
        <v>115</v>
      </c>
      <c r="P4">
        <f>IF(FRL!D4="","",FRL!D4)</f>
        <v>151</v>
      </c>
      <c r="Q4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20</v>
      </c>
      <c r="S4">
        <f ca="1">IF(FRL!F4="","",FRL!F4)</f>
        <v>27</v>
      </c>
      <c r="T4" s="6" t="str">
        <f t="shared" ca="1" si="4"/>
        <v/>
      </c>
      <c r="U4" s="6">
        <f t="shared" ca="1" si="5"/>
        <v>-2</v>
      </c>
      <c r="V4" t="str">
        <f ca="1">IF(R4="","",OFFSET([2]PGA!$AL$1,MATCH(M4,[2]PGA!$E$1:$E$500,0)-1,0))</f>
        <v>Skybet: 150/1, 6pl, 1/5</v>
      </c>
    </row>
    <row r="5" spans="1:22" x14ac:dyDescent="0.25">
      <c r="A5" t="str">
        <f>IF(Win!A5="","",Win!A5)</f>
        <v>Akshay Bhatia</v>
      </c>
      <c r="B5">
        <f>IF(Win!B5="","",VALUE(Win!B5))</f>
        <v>6.6E-3</v>
      </c>
      <c r="C5">
        <f>IF(Win!C5="","",Win!C5)</f>
        <v>152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32</v>
      </c>
      <c r="H5" s="6" t="str">
        <f t="shared" ca="1" si="1"/>
        <v/>
      </c>
      <c r="I5" s="6" t="str">
        <f t="shared" ca="1" si="2"/>
        <v/>
      </c>
      <c r="J5" t="str">
        <f ca="1">IF(F5="","",OFFSET([1]PGA!$AL$1,MATCH(A5,[1]PGA!$E$1:$E$500,0)-1,0))</f>
        <v/>
      </c>
      <c r="M5" t="str">
        <f>IF(FRL!A5="","",FRL!A5)</f>
        <v>Akshay Bhatia</v>
      </c>
      <c r="N5" t="str">
        <f>IF(FRL!B5="","",FRL!B5)</f>
        <v>1.24%</v>
      </c>
      <c r="O5">
        <f>IF(FRL!C5="","",FRL!C5)</f>
        <v>81</v>
      </c>
      <c r="P5">
        <f>IF(FRL!D5="","",FRL!D5)</f>
        <v>67</v>
      </c>
      <c r="Q5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</v>
      </c>
      <c r="T5" s="6" t="str">
        <f t="shared" ca="1" si="4"/>
        <v/>
      </c>
      <c r="U5" s="6" t="str">
        <f t="shared" ca="1" si="5"/>
        <v/>
      </c>
      <c r="V5" t="str">
        <f ca="1">IF(R5="","",OFFSET([2]PGA!$AL$1,MATCH(M5,[2]PGA!$E$1:$E$500,0)-1,0))</f>
        <v/>
      </c>
    </row>
    <row r="6" spans="1:22" x14ac:dyDescent="0.25">
      <c r="A6" t="str">
        <f>IF(Win!A6="","",Win!A6)</f>
        <v>Alex Smalley</v>
      </c>
      <c r="B6">
        <f>IF(Win!B6="","",VALUE(Win!B6))</f>
        <v>2.5999999999999999E-3</v>
      </c>
      <c r="C6">
        <f>IF(Win!C6="","",Win!C6)</f>
        <v>385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 ca="1">IF(F6="","",OFFSET([1]PGA!$AL$1,MATCH(A6,[1]PGA!$E$1:$E$500,0)-1,0))</f>
        <v/>
      </c>
      <c r="M6" t="str">
        <f>IF(FRL!A6="","",FRL!A6)</f>
        <v>Alex Smalley</v>
      </c>
      <c r="N6" t="str">
        <f>IF(FRL!B6="","",FRL!B6)</f>
        <v>0.91%</v>
      </c>
      <c r="O6">
        <f>IF(FRL!C6="","",FRL!C6)</f>
        <v>110</v>
      </c>
      <c r="P6">
        <f>IF(FRL!D6="","",FRL!D6)</f>
        <v>126</v>
      </c>
      <c r="Q6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31</v>
      </c>
      <c r="S6">
        <f ca="1">IF(FRL!F6="","",FRL!F6)</f>
        <v>11</v>
      </c>
      <c r="T6" s="6" t="str">
        <f t="shared" ca="1" si="4"/>
        <v/>
      </c>
      <c r="U6" s="6">
        <f t="shared" ca="1" si="5"/>
        <v>-2</v>
      </c>
      <c r="V6" t="str">
        <f ca="1">IF(R6="","",OFFSET([2]PGA!$AL$1,MATCH(M6,[2]PGA!$E$1:$E$500,0)-1,0))</f>
        <v>Spreadex: 125/1, 6pl, 1/5</v>
      </c>
    </row>
    <row r="7" spans="1:22" x14ac:dyDescent="0.25">
      <c r="A7" t="str">
        <f>IF(Win!A7="","",Win!A7)</f>
        <v>Andrew Novak</v>
      </c>
      <c r="B7">
        <f>IF(Win!B7="","",VALUE(Win!B7))</f>
        <v>6.8999999999999999E-3</v>
      </c>
      <c r="C7">
        <f>IF(Win!C7="","",Win!C7)</f>
        <v>145</v>
      </c>
      <c r="D7">
        <f>IF(Win!D7="","",Win!D7)</f>
        <v>91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78</v>
      </c>
      <c r="H7" s="6" t="str">
        <f t="shared" ca="1" si="1"/>
        <v/>
      </c>
      <c r="I7" s="6" t="str">
        <f t="shared" ca="1" si="2"/>
        <v/>
      </c>
      <c r="J7" t="str">
        <f ca="1">IF(F7="","",OFFSET([1]PGA!$AL$1,MATCH(A7,[1]PGA!$E$1:$E$500,0)-1,0))</f>
        <v/>
      </c>
      <c r="M7" t="str">
        <f>IF(FRL!A7="","",FRL!A7)</f>
        <v>Andrew Novak</v>
      </c>
      <c r="N7" t="str">
        <f>IF(FRL!B7="","",FRL!B7)</f>
        <v>1.24%</v>
      </c>
      <c r="O7">
        <f>IF(FRL!C7="","",FRL!C7)</f>
        <v>81</v>
      </c>
      <c r="P7">
        <f>IF(FRL!D7="","",FRL!D7)</f>
        <v>81</v>
      </c>
      <c r="Q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27</v>
      </c>
      <c r="T7" s="6" t="str">
        <f t="shared" ca="1" si="4"/>
        <v/>
      </c>
      <c r="U7" s="6" t="str">
        <f t="shared" ca="1" si="5"/>
        <v/>
      </c>
      <c r="V7" t="str">
        <f ca="1">IF(R7="","",OFFSET([2]PGA!$AL$1,MATCH(M7,[2]PGA!$E$1:$E$500,0)-1,0))</f>
        <v/>
      </c>
    </row>
    <row r="8" spans="1:22" x14ac:dyDescent="0.25">
      <c r="A8" t="str">
        <f>IF(Win!A8="","",Win!A8)</f>
        <v>Andrew Putnam</v>
      </c>
      <c r="B8">
        <f>IF(Win!B8="","",VALUE(Win!B8))</f>
        <v>5.0000000000000001E-3</v>
      </c>
      <c r="C8">
        <f>IF(Win!C8="","",Win!C8)</f>
        <v>200</v>
      </c>
      <c r="D8">
        <f>IF(Win!D8="","",Win!D8)</f>
        <v>251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7</v>
      </c>
      <c r="G8">
        <f ca="1">IF(Win!F8="","",Win!F8)</f>
        <v>25</v>
      </c>
      <c r="H8" s="6" t="str">
        <f t="shared" ca="1" si="1"/>
        <v/>
      </c>
      <c r="I8" s="6">
        <f t="shared" ca="1" si="2"/>
        <v>-2</v>
      </c>
      <c r="J8" t="str">
        <f ca="1">IF(F8="","",OFFSET([1]PGA!$AL$1,MATCH(A8,[1]PGA!$E$1:$E$500,0)-1,0))</f>
        <v>Skybet: 250/1, 8pl, 1/5</v>
      </c>
      <c r="M8" t="str">
        <f>IF(FRL!A8="","",FRL!A8)</f>
        <v>Andrew Putnam</v>
      </c>
      <c r="N8" t="str">
        <f>IF(FRL!B8="","",FRL!B8)</f>
        <v>1.09%</v>
      </c>
      <c r="O8">
        <f>IF(FRL!C8="","",FRL!C8)</f>
        <v>92</v>
      </c>
      <c r="P8">
        <f>IF(FRL!D8="","",FRL!D8)</f>
        <v>126</v>
      </c>
      <c r="Q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10</v>
      </c>
      <c r="S8">
        <f ca="1">IF(FRL!F8="","",FRL!F8)</f>
        <v>4</v>
      </c>
      <c r="T8" s="6" t="str">
        <f t="shared" ca="1" si="4"/>
        <v/>
      </c>
      <c r="U8" s="6">
        <f t="shared" ca="1" si="5"/>
        <v>7.2142857142857135</v>
      </c>
      <c r="V8" t="str">
        <f ca="1">IF(R8="","",OFFSET([2]PGA!$AL$1,MATCH(M8,[2]PGA!$E$1:$E$500,0)-1,0))</f>
        <v>Bet365: 125/1, 5pl, 1/4</v>
      </c>
    </row>
    <row r="9" spans="1:22" x14ac:dyDescent="0.25">
      <c r="A9" t="str">
        <f>IF(Win!A9="","",Win!A9)</f>
        <v>Austin Eckroat</v>
      </c>
      <c r="B9">
        <f>IF(Win!B9="","",VALUE(Win!B9))</f>
        <v>7.0000000000000001E-3</v>
      </c>
      <c r="C9">
        <f>IF(Win!C9="","",Win!C9)</f>
        <v>143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95</v>
      </c>
      <c r="H9" s="6" t="str">
        <f t="shared" ca="1" si="1"/>
        <v/>
      </c>
      <c r="I9" s="6" t="str">
        <f t="shared" ca="1" si="2"/>
        <v/>
      </c>
      <c r="J9" t="str">
        <f ca="1">IF(F9="","",OFFSET([1]PGA!$AL$1,MATCH(A9,[1]PGA!$E$1:$E$500,0)-1,0))</f>
        <v/>
      </c>
      <c r="M9" t="str">
        <f>IF(FRL!A9="","",FRL!A9)</f>
        <v>Austin Eckroat</v>
      </c>
      <c r="N9" t="str">
        <f>IF(FRL!B9="","",FRL!B9)</f>
        <v>1.28%</v>
      </c>
      <c r="O9">
        <f>IF(FRL!C9="","",FRL!C9)</f>
        <v>78</v>
      </c>
      <c r="P9">
        <f>IF(FRL!D9="","",FRL!D9)</f>
        <v>81</v>
      </c>
      <c r="Q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92</v>
      </c>
      <c r="T9" s="6" t="str">
        <f t="shared" ca="1" si="4"/>
        <v/>
      </c>
      <c r="U9" s="6" t="str">
        <f t="shared" ca="1" si="5"/>
        <v/>
      </c>
      <c r="V9" t="str">
        <f ca="1">IF(R9="","",OFFSET([2]PGA!$AL$1,MATCH(M9,[2]PGA!$E$1:$E$500,0)-1,0))</f>
        <v/>
      </c>
    </row>
    <row r="10" spans="1:22" x14ac:dyDescent="0.25">
      <c r="A10" t="str">
        <f>IF(Win!A10="","",Win!A10)</f>
        <v>Beau Hossler</v>
      </c>
      <c r="B10">
        <f>IF(Win!B10="","",VALUE(Win!B10))</f>
        <v>6.8999999999999999E-3</v>
      </c>
      <c r="C10">
        <f>IF(Win!C10="","",Win!C10)</f>
        <v>145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32</v>
      </c>
      <c r="H10" s="6" t="str">
        <f t="shared" ca="1" si="1"/>
        <v/>
      </c>
      <c r="I10" s="6" t="str">
        <f t="shared" ca="1" si="2"/>
        <v/>
      </c>
      <c r="J10" t="str">
        <f ca="1">IF(F10="","",OFFSET([1]PGA!$AL$1,MATCH(A10,[1]PGA!$E$1:$E$500,0)-1,0))</f>
        <v/>
      </c>
      <c r="M10" t="str">
        <f>IF(FRL!A10="","",FRL!A10)</f>
        <v>Beau Hossler</v>
      </c>
      <c r="N10" t="str">
        <f>IF(FRL!B10="","",FRL!B10)</f>
        <v>1.27%</v>
      </c>
      <c r="O10">
        <f>IF(FRL!C10="","",FRL!C10)</f>
        <v>79</v>
      </c>
      <c r="P10">
        <f>IF(FRL!D10="","",FRL!D10)</f>
        <v>81</v>
      </c>
      <c r="Q10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120</v>
      </c>
      <c r="T10" s="6" t="str">
        <f t="shared" ca="1" si="4"/>
        <v/>
      </c>
      <c r="U10" s="6" t="str">
        <f t="shared" ca="1" si="5"/>
        <v/>
      </c>
      <c r="V10" t="str">
        <f ca="1">IF(R10="","",OFFSET([2]PGA!$AL$1,MATCH(M10,[2]PGA!$E$1:$E$500,0)-1,0))</f>
        <v/>
      </c>
    </row>
    <row r="11" spans="1:22" x14ac:dyDescent="0.25">
      <c r="A11" t="str">
        <f>IF(Win!A11="","",Win!A11)</f>
        <v>Ben Griffin</v>
      </c>
      <c r="B11">
        <f>IF(Win!B11="","",VALUE(Win!B11))</f>
        <v>5.4000000000000003E-3</v>
      </c>
      <c r="C11">
        <f>IF(Win!C11="","",Win!C11)</f>
        <v>185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 ca="1">IF(F11="","",OFFSET([1]PGA!$AL$1,MATCH(A11,[1]PGA!$E$1:$E$500,0)-1,0))</f>
        <v/>
      </c>
      <c r="M11" t="str">
        <f>IF(FRL!A11="","",FRL!A11)</f>
        <v>Ben Griffin</v>
      </c>
      <c r="N11" t="str">
        <f>IF(FRL!B11="","",FRL!B11)</f>
        <v>0.46%</v>
      </c>
      <c r="O11">
        <f>IF(FRL!C11="","",FRL!C11)</f>
        <v>217</v>
      </c>
      <c r="P11">
        <f>IF(FRL!D11="","",FRL!D11)</f>
        <v>91</v>
      </c>
      <c r="Q11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67</v>
      </c>
      <c r="T11" s="6" t="str">
        <f t="shared" ca="1" si="4"/>
        <v/>
      </c>
      <c r="U11" s="6" t="str">
        <f t="shared" ca="1" si="5"/>
        <v/>
      </c>
      <c r="V11" t="str">
        <f ca="1">IF(R11="","",OFFSET([2]PGA!$AL$1,MATCH(M11,[2]PGA!$E$1:$E$500,0)-1,0))</f>
        <v/>
      </c>
    </row>
    <row r="12" spans="1:22" x14ac:dyDescent="0.25">
      <c r="A12" t="str">
        <f>IF(Win!A12="","",Win!A12)</f>
        <v>Ben Kohles</v>
      </c>
      <c r="B12">
        <f>IF(Win!B12="","",VALUE(Win!B12))</f>
        <v>1.1000000000000001E-3</v>
      </c>
      <c r="C12">
        <f>IF(Win!C12="","",Win!C12)</f>
        <v>909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78</v>
      </c>
      <c r="H12" s="6" t="str">
        <f t="shared" ca="1" si="1"/>
        <v/>
      </c>
      <c r="I12" s="6" t="str">
        <f t="shared" ca="1" si="2"/>
        <v/>
      </c>
      <c r="J12" t="str">
        <f ca="1">IF(F12="","",OFFSET([1]PGA!$AL$1,MATCH(A12,[1]PGA!$E$1:$E$500,0)-1,0))</f>
        <v/>
      </c>
      <c r="M12" t="str">
        <f>IF(FRL!A12="","",FRL!A12)</f>
        <v>Ben Kohles</v>
      </c>
      <c r="N12" t="str">
        <f>IF(FRL!B12="","",FRL!B12)</f>
        <v>0.28%</v>
      </c>
      <c r="O12">
        <f>IF(FRL!C12="","",FRL!C12)</f>
        <v>357</v>
      </c>
      <c r="P12">
        <f>IF(FRL!D12="","",FRL!D12)</f>
        <v>201</v>
      </c>
      <c r="Q12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44</v>
      </c>
      <c r="T12" s="6" t="str">
        <f t="shared" ca="1" si="4"/>
        <v/>
      </c>
      <c r="U12" s="6" t="str">
        <f t="shared" ca="1" si="5"/>
        <v/>
      </c>
      <c r="V12" t="str">
        <f ca="1">IF(R12="","",OFFSET([2]PGA!$AL$1,MATCH(M12,[2]PGA!$E$1:$E$500,0)-1,0))</f>
        <v/>
      </c>
    </row>
    <row r="13" spans="1:22" x14ac:dyDescent="0.25">
      <c r="A13" t="str">
        <f>IF(Win!A13="","",Win!A13)</f>
        <v>Ben Martin</v>
      </c>
      <c r="B13">
        <f>IF(Win!B13="","",VALUE(Win!B13))</f>
        <v>1.1999999999999999E-3</v>
      </c>
      <c r="C13">
        <f>IF(Win!C13="","",Win!C13)</f>
        <v>833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78</v>
      </c>
      <c r="H13" s="6" t="str">
        <f t="shared" ca="1" si="1"/>
        <v/>
      </c>
      <c r="I13" s="6" t="str">
        <f t="shared" ca="1" si="2"/>
        <v/>
      </c>
      <c r="J13" t="str">
        <f ca="1">IF(F13="","",OFFSET([1]PGA!$AL$1,MATCH(A13,[1]PGA!$E$1:$E$500,0)-1,0))</f>
        <v/>
      </c>
      <c r="M13" t="str">
        <f>IF(FRL!A13="","",FRL!A13)</f>
        <v>Ben Martin</v>
      </c>
      <c r="N13" t="str">
        <f>IF(FRL!B13="","",FRL!B13)</f>
        <v>0.63%</v>
      </c>
      <c r="O13">
        <f>IF(FRL!C13="","",FRL!C13)</f>
        <v>159</v>
      </c>
      <c r="P13">
        <f>IF(FRL!D13="","",FRL!D13)</f>
        <v>251</v>
      </c>
      <c r="Q13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27</v>
      </c>
      <c r="S13">
        <f ca="1">IF(FRL!F13="","",FRL!F13)</f>
        <v>44</v>
      </c>
      <c r="T13" s="6" t="str">
        <f t="shared" ca="1" si="4"/>
        <v/>
      </c>
      <c r="U13" s="6">
        <f t="shared" ca="1" si="5"/>
        <v>-2</v>
      </c>
      <c r="V13" t="str">
        <f ca="1">IF(R13="","",OFFSET([2]PGA!$AL$1,MATCH(M13,[2]PGA!$E$1:$E$500,0)-1,0))</f>
        <v>VBet: 250/1, 5pl, 1/4</v>
      </c>
    </row>
    <row r="14" spans="1:22" x14ac:dyDescent="0.25">
      <c r="A14" t="str">
        <f>IF(Win!A14="","",Win!A14)</f>
        <v>Ben Silverman</v>
      </c>
      <c r="B14">
        <f>IF(Win!B14="","",VALUE(Win!B14))</f>
        <v>1.5E-3</v>
      </c>
      <c r="C14">
        <f>IF(Win!C14="","",Win!C14)</f>
        <v>667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 ca="1">IF(F14="","",OFFSET([1]PGA!$AL$1,MATCH(A14,[1]PGA!$E$1:$E$500,0)-1,0))</f>
        <v/>
      </c>
      <c r="M14" t="str">
        <f>IF(FRL!A14="","",FRL!A14)</f>
        <v>Ben Silverman</v>
      </c>
      <c r="N14" t="str">
        <f>IF(FRL!B14="","",FRL!B14)</f>
        <v>0.27%</v>
      </c>
      <c r="O14">
        <f>IF(FRL!C14="","",FRL!C14)</f>
        <v>370</v>
      </c>
      <c r="P14">
        <f>IF(FRL!D14="","",FRL!D14)</f>
        <v>226</v>
      </c>
      <c r="Q14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92</v>
      </c>
      <c r="T14" s="6" t="str">
        <f t="shared" ca="1" si="4"/>
        <v/>
      </c>
      <c r="U14" s="6" t="str">
        <f t="shared" ca="1" si="5"/>
        <v/>
      </c>
      <c r="V14" t="str">
        <f ca="1">IF(R14="","",OFFSET([2]PGA!$AL$1,MATCH(M14,[2]PGA!$E$1:$E$500,0)-1,0))</f>
        <v/>
      </c>
    </row>
    <row r="15" spans="1:22" x14ac:dyDescent="0.25">
      <c r="A15" t="str">
        <f>IF(Win!A15="","",Win!A15)</f>
        <v>Billy Horschel</v>
      </c>
      <c r="B15">
        <f>IF(Win!B15="","",VALUE(Win!B15))</f>
        <v>1.21E-2</v>
      </c>
      <c r="C15">
        <f>IF(Win!C15="","",Win!C15)</f>
        <v>83</v>
      </c>
      <c r="D15">
        <f>IF(Win!D15="","",Win!D15)</f>
        <v>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95</v>
      </c>
      <c r="H15" s="6" t="str">
        <f t="shared" ca="1" si="1"/>
        <v/>
      </c>
      <c r="I15" s="6" t="str">
        <f t="shared" ca="1" si="2"/>
        <v/>
      </c>
      <c r="J15" t="str">
        <f ca="1">IF(F15="","",OFFSET([1]PGA!$AL$1,MATCH(A15,[1]PGA!$E$1:$E$500,0)-1,0))</f>
        <v/>
      </c>
      <c r="M15" t="str">
        <f>IF(FRL!A15="","",FRL!A15)</f>
        <v>Billy Horschel</v>
      </c>
      <c r="N15" t="str">
        <f>IF(FRL!B15="","",FRL!B15)</f>
        <v>1.61%</v>
      </c>
      <c r="O15">
        <f>IF(FRL!C15="","",FRL!C15)</f>
        <v>62</v>
      </c>
      <c r="P15">
        <f>IF(FRL!D15="","",FRL!D15)</f>
        <v>81</v>
      </c>
      <c r="Q15">
        <f t="shared" si="3"/>
        <v>4.0000000000000001E-3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67</v>
      </c>
      <c r="T15" s="6">
        <f t="shared" ca="1" si="4"/>
        <v>-2</v>
      </c>
      <c r="U15" s="6">
        <f t="shared" ca="1" si="5"/>
        <v>-2</v>
      </c>
      <c r="V15" t="str">
        <f ca="1">IF(R15="","",OFFSET([2]PGA!$AL$1,MATCH(M15,[2]PGA!$E$1:$E$500,0)-1,0))</f>
        <v>Spreadex: 80/1, 6pl, 1/5</v>
      </c>
    </row>
    <row r="16" spans="1:22" x14ac:dyDescent="0.25">
      <c r="A16" t="str">
        <f>IF(Win!A16="","",Win!A16)</f>
        <v>Brandt Snedeker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66</v>
      </c>
      <c r="H16" s="6" t="str">
        <f t="shared" ca="1" si="1"/>
        <v/>
      </c>
      <c r="I16" s="6" t="str">
        <f t="shared" ca="1" si="2"/>
        <v/>
      </c>
      <c r="J16" t="str">
        <f ca="1">IF(F16="","",OFFSET([1]PGA!$AL$1,MATCH(A16,[1]PGA!$E$1:$E$500,0)-1,0))</f>
        <v/>
      </c>
      <c r="M16" t="str">
        <f>IF(FRL!A16="","",FRL!A16)</f>
        <v>Brandt Snedeker</v>
      </c>
      <c r="N16" t="str">
        <f>IF(FRL!B16="","",FRL!B16)</f>
        <v>0.20%</v>
      </c>
      <c r="O16">
        <f>IF(FRL!C16="","",FRL!C16)</f>
        <v>500</v>
      </c>
      <c r="P16">
        <f>IF(FRL!D16="","",FRL!D16)</f>
        <v>301</v>
      </c>
      <c r="Q16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44</v>
      </c>
      <c r="T16" s="6" t="str">
        <f t="shared" ca="1" si="4"/>
        <v/>
      </c>
      <c r="U16" s="6" t="str">
        <f t="shared" ca="1" si="5"/>
        <v/>
      </c>
      <c r="V16" t="str">
        <f ca="1">IF(R16="","",OFFSET([2]PGA!$AL$1,MATCH(M16,[2]PGA!$E$1:$E$500,0)-1,0))</f>
        <v/>
      </c>
    </row>
    <row r="17" spans="1:22" x14ac:dyDescent="0.25">
      <c r="A17" t="str">
        <f>IF(Win!A17="","",Win!A17)</f>
        <v>Brendon Todd</v>
      </c>
      <c r="B17">
        <f>IF(Win!B17="","",VALUE(Win!B17))</f>
        <v>5.9999999999999995E-4</v>
      </c>
      <c r="C17">
        <f>IF(Win!C17="","",Win!C17)</f>
        <v>1667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130</v>
      </c>
      <c r="H17" s="6" t="str">
        <f t="shared" ca="1" si="1"/>
        <v/>
      </c>
      <c r="I17" s="6" t="str">
        <f t="shared" ca="1" si="2"/>
        <v/>
      </c>
      <c r="J17" t="str">
        <f ca="1">IF(F17="","",OFFSET([1]PGA!$AL$1,MATCH(A17,[1]PGA!$E$1:$E$500,0)-1,0))</f>
        <v/>
      </c>
      <c r="M17" t="str">
        <f>IF(FRL!A17="","",FRL!A17)</f>
        <v>Brendon Todd</v>
      </c>
      <c r="N17" t="str">
        <f>IF(FRL!B17="","",FRL!B17)</f>
        <v>0.18%</v>
      </c>
      <c r="O17">
        <f>IF(FRL!C17="","",FRL!C17)</f>
        <v>556</v>
      </c>
      <c r="P17">
        <f>IF(FRL!D17="","",FRL!D17)</f>
        <v>251</v>
      </c>
      <c r="Q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132</v>
      </c>
      <c r="T17" s="6" t="str">
        <f t="shared" ca="1" si="4"/>
        <v/>
      </c>
      <c r="U17" s="6" t="str">
        <f t="shared" ca="1" si="5"/>
        <v/>
      </c>
      <c r="V17" t="str">
        <f ca="1">IF(R17="","",OFFSET([2]PGA!$AL$1,MATCH(M17,[2]PGA!$E$1:$E$500,0)-1,0))</f>
        <v/>
      </c>
    </row>
    <row r="18" spans="1:22" x14ac:dyDescent="0.25">
      <c r="A18" t="str">
        <f>IF(Win!A18="","",Win!A18)</f>
        <v>Brian Harman</v>
      </c>
      <c r="B18">
        <f>IF(Win!B18="","",VALUE(Win!B18))</f>
        <v>7.6E-3</v>
      </c>
      <c r="C18">
        <f>IF(Win!C18="","",Win!C18)</f>
        <v>132</v>
      </c>
      <c r="D18">
        <f>IF(Win!D18="","",Win!D18)</f>
        <v>151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6</v>
      </c>
      <c r="G18">
        <f ca="1">IF(Win!F18="","",Win!F18)</f>
        <v>25</v>
      </c>
      <c r="H18" s="6" t="str">
        <f t="shared" ca="1" si="1"/>
        <v/>
      </c>
      <c r="I18" s="6">
        <f t="shared" ca="1" si="2"/>
        <v>-2</v>
      </c>
      <c r="J18" t="str">
        <f ca="1">IF(F18="","",OFFSET([1]PGA!$AL$1,MATCH(A18,[1]PGA!$E$1:$E$500,0)-1,0))</f>
        <v>Betfair: 150/1, 8pl, 1/5</v>
      </c>
      <c r="M18" t="str">
        <f>IF(FRL!A18="","",FRL!A18)</f>
        <v>Brian Harman</v>
      </c>
      <c r="N18" t="str">
        <f>IF(FRL!B18="","",FRL!B18)</f>
        <v>1.35%</v>
      </c>
      <c r="O18">
        <f>IF(FRL!C18="","",FRL!C18)</f>
        <v>74</v>
      </c>
      <c r="P18">
        <f>IF(FRL!D18="","",FRL!D18)</f>
        <v>101</v>
      </c>
      <c r="Q18">
        <f t="shared" si="3"/>
        <v>4.0000000000000001E-3</v>
      </c>
      <c r="R18">
        <f t="array" ref="R18">IF(Q18="","",RANK(Q18, $Q$2:$Q$241) + COUNTIFS($Q$2:$Q$241, Q18, $P$2:$P$241, "&lt;"&amp;P18) + COUNTIFS($Q$2:$Q$241, Q18, $P$2:$P$241, P18, $M$2:$M$241, "&lt;"&amp;M18))</f>
        <v>3</v>
      </c>
      <c r="S18">
        <f ca="1">IF(FRL!F18="","",FRL!F18)</f>
        <v>27</v>
      </c>
      <c r="T18" s="6">
        <f t="shared" ca="1" si="4"/>
        <v>-2</v>
      </c>
      <c r="U18" s="6">
        <f t="shared" ca="1" si="5"/>
        <v>-2</v>
      </c>
      <c r="V18" t="str">
        <f ca="1">IF(R18="","",OFFSET([2]PGA!$AL$1,MATCH(M18,[2]PGA!$E$1:$E$500,0)-1,0))</f>
        <v>Spreadex: 100/1, 6pl, 1/5</v>
      </c>
    </row>
    <row r="19" spans="1:22" x14ac:dyDescent="0.25">
      <c r="A19" t="str">
        <f>IF(Win!A19="","",Win!A19)</f>
        <v>Brice Garnett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67</v>
      </c>
      <c r="H19" s="6" t="str">
        <f t="shared" ca="1" si="1"/>
        <v/>
      </c>
      <c r="I19" s="6" t="str">
        <f t="shared" ca="1" si="2"/>
        <v/>
      </c>
      <c r="J19" t="str">
        <f ca="1">IF(F19="","",OFFSET([1]PGA!$AL$1,MATCH(A19,[1]PGA!$E$1:$E$500,0)-1,0))</f>
        <v/>
      </c>
      <c r="M19" t="str">
        <f>IF(FRL!A19="","",FRL!A19)</f>
        <v>Brice Garnett</v>
      </c>
      <c r="N19" t="str">
        <f>IF(FRL!B19="","",FRL!B19)</f>
        <v>0.67%</v>
      </c>
      <c r="O19">
        <f>IF(FRL!C19="","",FRL!C19)</f>
        <v>149</v>
      </c>
      <c r="P19">
        <f>IF(FRL!D19="","",FRL!D19)</f>
        <v>226</v>
      </c>
      <c r="Q19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24</v>
      </c>
      <c r="S19">
        <f ca="1">IF(FRL!F19="","",FRL!F19)</f>
        <v>44</v>
      </c>
      <c r="T19" s="6" t="str">
        <f t="shared" ca="1" si="4"/>
        <v/>
      </c>
      <c r="U19" s="6">
        <f t="shared" ca="1" si="5"/>
        <v>-2</v>
      </c>
      <c r="V19" t="str">
        <f ca="1">IF(R19="","",OFFSET([2]PGA!$AL$1,MATCH(M19,[2]PGA!$E$1:$E$500,0)-1,0))</f>
        <v>VBet: 225/1, 5pl, 1/4</v>
      </c>
    </row>
    <row r="20" spans="1:22" x14ac:dyDescent="0.25">
      <c r="A20" t="str">
        <f>IF(Win!A20="","",Win!A20)</f>
        <v>Bud Cauley</v>
      </c>
      <c r="B20">
        <f>IF(Win!B20="","",VALUE(Win!B20))</f>
        <v>2.3E-3</v>
      </c>
      <c r="C20">
        <f>IF(Win!C20="","",Win!C20)</f>
        <v>435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21</v>
      </c>
      <c r="H20" s="6" t="str">
        <f t="shared" ca="1" si="1"/>
        <v/>
      </c>
      <c r="I20" s="6" t="str">
        <f t="shared" ca="1" si="2"/>
        <v/>
      </c>
      <c r="J20" t="str">
        <f ca="1">IF(F20="","",OFFSET([1]PGA!$AL$1,MATCH(A20,[1]PGA!$E$1:$E$500,0)-1,0))</f>
        <v/>
      </c>
      <c r="M20" t="str">
        <f>IF(FRL!A20="","",FRL!A20)</f>
        <v>Bud Cauley</v>
      </c>
      <c r="N20" t="str">
        <f>IF(FRL!B20="","",FRL!B20)</f>
        <v>0.36%</v>
      </c>
      <c r="O20">
        <f>IF(FRL!C20="","",FRL!C20)</f>
        <v>278</v>
      </c>
      <c r="P20">
        <f>IF(FRL!D20="","",FRL!D20)</f>
        <v>126</v>
      </c>
      <c r="Q20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44</v>
      </c>
      <c r="T20" s="6" t="str">
        <f t="shared" ca="1" si="4"/>
        <v/>
      </c>
      <c r="U20" s="6" t="str">
        <f t="shared" ca="1" si="5"/>
        <v/>
      </c>
      <c r="V20" t="str">
        <f ca="1">IF(R20="","",OFFSET([2]PGA!$AL$1,MATCH(M20,[2]PGA!$E$1:$E$500,0)-1,0))</f>
        <v/>
      </c>
    </row>
    <row r="21" spans="1:22" x14ac:dyDescent="0.25">
      <c r="A21" t="str">
        <f>IF(Win!A21="","",Win!A21)</f>
        <v>Byeong Hun An</v>
      </c>
      <c r="B21">
        <f>IF(Win!B21="","",VALUE(Win!B21))</f>
        <v>1.11E-2</v>
      </c>
      <c r="C21">
        <f>IF(Win!C21="","",Win!C21)</f>
        <v>90</v>
      </c>
      <c r="D21">
        <f>IF(Win!D21="","",Win!D21)</f>
        <v>46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73</v>
      </c>
      <c r="H21" s="6" t="str">
        <f t="shared" ca="1" si="1"/>
        <v/>
      </c>
      <c r="I21" s="6" t="str">
        <f t="shared" ca="1" si="2"/>
        <v/>
      </c>
      <c r="J21" t="str">
        <f ca="1">IF(F21="","",OFFSET([1]PGA!$AL$1,MATCH(A21,[1]PGA!$E$1:$E$500,0)-1,0))</f>
        <v/>
      </c>
      <c r="M21" t="str">
        <f>IF(FRL!A21="","",FRL!A21)</f>
        <v>Byeong Hun An</v>
      </c>
      <c r="N21" t="str">
        <f>IF(FRL!B21="","",FRL!B21)</f>
        <v>0.66%</v>
      </c>
      <c r="O21">
        <f>IF(FRL!C21="","",FRL!C21)</f>
        <v>152</v>
      </c>
      <c r="P21">
        <f>IF(FRL!D21="","",FRL!D21)</f>
        <v>51</v>
      </c>
      <c r="Q21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16</v>
      </c>
      <c r="T21" s="6" t="str">
        <f t="shared" ca="1" si="4"/>
        <v/>
      </c>
      <c r="U21" s="6" t="str">
        <f t="shared" ca="1" si="5"/>
        <v/>
      </c>
      <c r="V21" t="str">
        <f ca="1">IF(R21="","",OFFSET([2]PGA!$AL$1,MATCH(M21,[2]PGA!$E$1:$E$500,0)-1,0))</f>
        <v/>
      </c>
    </row>
    <row r="22" spans="1:22" x14ac:dyDescent="0.25">
      <c r="A22" t="str">
        <f>IF(Win!A22="","",Win!A22)</f>
        <v>C.T. Pan</v>
      </c>
      <c r="B22">
        <f>IF(Win!B22="","",VALUE(Win!B22))</f>
        <v>2.5999999999999999E-3</v>
      </c>
      <c r="C22">
        <f>IF(Win!C22="","",Win!C22)</f>
        <v>385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57</v>
      </c>
      <c r="H22" s="6" t="str">
        <f t="shared" ca="1" si="1"/>
        <v/>
      </c>
      <c r="I22" s="6" t="str">
        <f t="shared" ca="1" si="2"/>
        <v/>
      </c>
      <c r="J22" t="str">
        <f ca="1">IF(F22="","",OFFSET([1]PGA!$AL$1,MATCH(A22,[1]PGA!$E$1:$E$500,0)-1,0))</f>
        <v/>
      </c>
      <c r="M22" t="str">
        <f>IF(FRL!A22="","",FRL!A22)</f>
        <v>C.T. Pan</v>
      </c>
      <c r="N22" t="str">
        <f>IF(FRL!B22="","",FRL!B22)</f>
        <v>0.86%</v>
      </c>
      <c r="O22">
        <f>IF(FRL!C22="","",FRL!C22)</f>
        <v>116</v>
      </c>
      <c r="P22">
        <f>IF(FRL!D22="","",FRL!D22)</f>
        <v>126</v>
      </c>
      <c r="Q22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32</v>
      </c>
      <c r="S22">
        <f ca="1">IF(FRL!F22="","",FRL!F22)</f>
        <v>82</v>
      </c>
      <c r="T22" s="6" t="str">
        <f t="shared" ca="1" si="4"/>
        <v/>
      </c>
      <c r="U22" s="6">
        <f t="shared" ca="1" si="5"/>
        <v>-2</v>
      </c>
      <c r="V22" t="str">
        <f ca="1">IF(R22="","",OFFSET([2]PGA!$AL$1,MATCH(M22,[2]PGA!$E$1:$E$500,0)-1,0))</f>
        <v>Skybet: 125/1, 6pl, 1/5</v>
      </c>
    </row>
    <row r="23" spans="1:22" x14ac:dyDescent="0.25">
      <c r="A23" t="str">
        <f>IF(Win!A23="","",Win!A23)</f>
        <v>Cameron Young</v>
      </c>
      <c r="B23">
        <f>IF(Win!B23="","",VALUE(Win!B23))</f>
        <v>6.3E-3</v>
      </c>
      <c r="C23">
        <f>IF(Win!C23="","",Win!C23)</f>
        <v>159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</v>
      </c>
      <c r="H23" s="6" t="str">
        <f t="shared" ca="1" si="1"/>
        <v/>
      </c>
      <c r="I23" s="6" t="str">
        <f t="shared" ca="1" si="2"/>
        <v/>
      </c>
      <c r="J23" t="str">
        <f ca="1">IF(F23="","",OFFSET([1]PGA!$AL$1,MATCH(A23,[1]PGA!$E$1:$E$500,0)-1,0))</f>
        <v/>
      </c>
      <c r="M23" t="str">
        <f>IF(FRL!A23="","",FRL!A23)</f>
        <v>Cameron Young</v>
      </c>
      <c r="N23" t="str">
        <f>IF(FRL!B23="","",FRL!B23)</f>
        <v>1.23%</v>
      </c>
      <c r="O23">
        <f>IF(FRL!C23="","",FRL!C23)</f>
        <v>81</v>
      </c>
      <c r="P23">
        <f>IF(FRL!D23="","",FRL!D23)</f>
        <v>67</v>
      </c>
      <c r="Q23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109</v>
      </c>
      <c r="T23" s="6" t="str">
        <f t="shared" ca="1" si="4"/>
        <v/>
      </c>
      <c r="U23" s="6" t="str">
        <f t="shared" ca="1" si="5"/>
        <v/>
      </c>
      <c r="V23" t="str">
        <f ca="1">IF(R23="","",OFFSET([2]PGA!$AL$1,MATCH(M23,[2]PGA!$E$1:$E$500,0)-1,0))</f>
        <v/>
      </c>
    </row>
    <row r="24" spans="1:22" x14ac:dyDescent="0.25">
      <c r="A24" t="str">
        <f>IF(Win!A24="","",Win!A24)</f>
        <v>Camilo Villegas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44</v>
      </c>
      <c r="H24" s="6" t="str">
        <f t="shared" ca="1" si="1"/>
        <v/>
      </c>
      <c r="I24" s="6" t="str">
        <f t="shared" ca="1" si="2"/>
        <v/>
      </c>
      <c r="J24" t="str">
        <f ca="1">IF(F24="","",OFFSET([1]PGA!$AL$1,MATCH(A24,[1]PGA!$E$1:$E$500,0)-1,0))</f>
        <v/>
      </c>
      <c r="M24" t="str">
        <f>IF(FRL!A24="","",FRL!A24)</f>
        <v>Camilo Villegas</v>
      </c>
      <c r="N24" t="str">
        <f>IF(FRL!B24="","",FRL!B24)</f>
        <v>0.40%</v>
      </c>
      <c r="O24">
        <f>IF(FRL!C24="","",FRL!C24)</f>
        <v>250</v>
      </c>
      <c r="P24">
        <f>IF(FRL!D24="","",FRL!D24)</f>
        <v>451</v>
      </c>
      <c r="Q24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28</v>
      </c>
      <c r="S24">
        <f ca="1">IF(FRL!F24="","",FRL!F24)</f>
        <v>4</v>
      </c>
      <c r="T24" s="6" t="str">
        <f t="shared" ca="1" si="4"/>
        <v/>
      </c>
      <c r="U24" s="6">
        <f t="shared" ca="1" si="5"/>
        <v>30.428571428571423</v>
      </c>
      <c r="V24" t="str">
        <f ca="1">IF(R24="","",OFFSET([2]PGA!$AL$1,MATCH(M24,[2]PGA!$E$1:$E$500,0)-1,0))</f>
        <v>Bet365: 450/1, 5pl, 1/4</v>
      </c>
    </row>
    <row r="25" spans="1:22" x14ac:dyDescent="0.25">
      <c r="A25" t="str">
        <f>IF(Win!A25="","",Win!A25)</f>
        <v>Carson Young</v>
      </c>
      <c r="B25">
        <f>IF(Win!B25="","",VALUE(Win!B25))</f>
        <v>1.6000000000000001E-3</v>
      </c>
      <c r="C25">
        <f>IF(Win!C25="","",Win!C25)</f>
        <v>625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57</v>
      </c>
      <c r="H25" s="6" t="str">
        <f t="shared" ca="1" si="1"/>
        <v/>
      </c>
      <c r="I25" s="6" t="str">
        <f t="shared" ca="1" si="2"/>
        <v/>
      </c>
      <c r="J25" t="str">
        <f ca="1">IF(F25="","",OFFSET([1]PGA!$AL$1,MATCH(A25,[1]PGA!$E$1:$E$500,0)-1,0))</f>
        <v/>
      </c>
      <c r="M25" t="str">
        <f>IF(FRL!A25="","",FRL!A25)</f>
        <v>Carson Young</v>
      </c>
      <c r="N25" t="str">
        <f>IF(FRL!B25="","",FRL!B25)</f>
        <v>0.29%</v>
      </c>
      <c r="O25">
        <f>IF(FRL!C25="","",FRL!C25)</f>
        <v>345</v>
      </c>
      <c r="P25">
        <f>IF(FRL!D25="","",FRL!D25)</f>
        <v>176</v>
      </c>
      <c r="Q25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67</v>
      </c>
      <c r="T25" s="6" t="str">
        <f t="shared" ca="1" si="4"/>
        <v/>
      </c>
      <c r="U25" s="6" t="str">
        <f t="shared" ca="1" si="5"/>
        <v/>
      </c>
      <c r="V25" t="str">
        <f ca="1">IF(R25="","",OFFSET([2]PGA!$AL$1,MATCH(M25,[2]PGA!$E$1:$E$500,0)-1,0))</f>
        <v/>
      </c>
    </row>
    <row r="26" spans="1:22" x14ac:dyDescent="0.25">
      <c r="A26" t="str">
        <f>IF(Win!A26="","",Win!A26)</f>
        <v>Chad Ramey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122</v>
      </c>
      <c r="H26" s="6" t="str">
        <f t="shared" ca="1" si="1"/>
        <v/>
      </c>
      <c r="I26" s="6" t="str">
        <f t="shared" ca="1" si="2"/>
        <v/>
      </c>
      <c r="J26" t="str">
        <f ca="1">IF(F26="","",OFFSET([1]PGA!$AL$1,MATCH(A26,[1]PGA!$E$1:$E$500,0)-1,0))</f>
        <v/>
      </c>
      <c r="M26" t="str">
        <f>IF(FRL!A26="","",FRL!A26)</f>
        <v>Chad Ramey</v>
      </c>
      <c r="N26" t="str">
        <f>IF(FRL!B26="","",FRL!B26)</f>
        <v>0.30%</v>
      </c>
      <c r="O26">
        <f>IF(FRL!C26="","",FRL!C26)</f>
        <v>333</v>
      </c>
      <c r="P26">
        <f>IF(FRL!D26="","",FRL!D26)</f>
        <v>201</v>
      </c>
      <c r="Q26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120</v>
      </c>
      <c r="T26" s="6" t="str">
        <f t="shared" ca="1" si="4"/>
        <v/>
      </c>
      <c r="U26" s="6" t="str">
        <f t="shared" ca="1" si="5"/>
        <v/>
      </c>
      <c r="V26" t="str">
        <f ca="1">IF(R26="","",OFFSET([2]PGA!$AL$1,MATCH(M26,[2]PGA!$E$1:$E$500,0)-1,0))</f>
        <v/>
      </c>
    </row>
    <row r="27" spans="1:22" x14ac:dyDescent="0.25">
      <c r="A27" t="str">
        <f>IF(Win!A27="","",Win!A27)</f>
        <v>Chan Kim</v>
      </c>
      <c r="B27">
        <f>IF(Win!B27="","",VALUE(Win!B27))</f>
        <v>3.0999999999999999E-3</v>
      </c>
      <c r="C27">
        <f>IF(Win!C27="","",Win!C27)</f>
        <v>323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115</v>
      </c>
      <c r="H27" s="6" t="str">
        <f t="shared" ca="1" si="1"/>
        <v/>
      </c>
      <c r="I27" s="6" t="str">
        <f t="shared" ca="1" si="2"/>
        <v/>
      </c>
      <c r="J27" t="str">
        <f ca="1">IF(F27="","",OFFSET([1]PGA!$AL$1,MATCH(A27,[1]PGA!$E$1:$E$500,0)-1,0))</f>
        <v/>
      </c>
      <c r="M27" t="str">
        <f>IF(FRL!A27="","",FRL!A27)</f>
        <v>Chan Kim</v>
      </c>
      <c r="N27" t="str">
        <f>IF(FRL!B27="","",FRL!B27)</f>
        <v>0.94%</v>
      </c>
      <c r="O27">
        <f>IF(FRL!C27="","",FRL!C27)</f>
        <v>106</v>
      </c>
      <c r="P27">
        <f>IF(FRL!D27="","",FRL!D27)</f>
        <v>126</v>
      </c>
      <c r="Q27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33</v>
      </c>
      <c r="S27">
        <f ca="1">IF(FRL!F27="","",FRL!F27)</f>
        <v>92</v>
      </c>
      <c r="T27" s="6" t="str">
        <f t="shared" ca="1" si="4"/>
        <v/>
      </c>
      <c r="U27" s="6">
        <f t="shared" ca="1" si="5"/>
        <v>-2</v>
      </c>
      <c r="V27" t="str">
        <f ca="1">IF(R27="","",OFFSET([2]PGA!$AL$1,MATCH(M27,[2]PGA!$E$1:$E$500,0)-1,0))</f>
        <v>Ladbrokes: 125/1, 7pl, 1/5</v>
      </c>
    </row>
    <row r="28" spans="1:22" x14ac:dyDescent="0.25">
      <c r="A28" t="str">
        <f>IF(Win!A28="","",Win!A28)</f>
        <v>Chandler Phillips</v>
      </c>
      <c r="B28">
        <f>IF(Win!B28="","",VALUE(Win!B28))</f>
        <v>1.6999999999999999E-3</v>
      </c>
      <c r="C28">
        <f>IF(Win!C28="","",Win!C28)</f>
        <v>588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49</v>
      </c>
      <c r="H28" s="6" t="str">
        <f t="shared" ca="1" si="1"/>
        <v/>
      </c>
      <c r="I28" s="6" t="str">
        <f t="shared" ca="1" si="2"/>
        <v/>
      </c>
      <c r="J28" t="str">
        <f ca="1">IF(F28="","",OFFSET([1]PGA!$AL$1,MATCH(A28,[1]PGA!$E$1:$E$500,0)-1,0))</f>
        <v/>
      </c>
      <c r="M28" t="str">
        <f>IF(FRL!A28="","",FRL!A28)</f>
        <v>Chandler Phillips</v>
      </c>
      <c r="N28" t="str">
        <f>IF(FRL!B28="","",FRL!B28)</f>
        <v>0.30%</v>
      </c>
      <c r="O28">
        <f>IF(FRL!C28="","",FRL!C28)</f>
        <v>333</v>
      </c>
      <c r="P28">
        <f>IF(FRL!D28="","",FRL!D28)</f>
        <v>181</v>
      </c>
      <c r="Q2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27</v>
      </c>
      <c r="T28" s="6" t="str">
        <f t="shared" ca="1" si="4"/>
        <v/>
      </c>
      <c r="U28" s="6" t="str">
        <f t="shared" ca="1" si="5"/>
        <v/>
      </c>
      <c r="V28" t="str">
        <f ca="1">IF(R28="","",OFFSET([2]PGA!$AL$1,MATCH(M28,[2]PGA!$E$1:$E$500,0)-1,0))</f>
        <v/>
      </c>
    </row>
    <row r="29" spans="1:22" x14ac:dyDescent="0.25">
      <c r="A29" t="str">
        <f>IF(Win!A29="","",Win!A29)</f>
        <v>Charley Hoffman</v>
      </c>
      <c r="B29">
        <f>IF(Win!B29="","",VALUE(Win!B29))</f>
        <v>5.7999999999999996E-3</v>
      </c>
      <c r="C29">
        <f>IF(Win!C29="","",Win!C29)</f>
        <v>172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115</v>
      </c>
      <c r="H29" s="6" t="str">
        <f t="shared" ca="1" si="1"/>
        <v/>
      </c>
      <c r="I29" s="6" t="str">
        <f t="shared" ca="1" si="2"/>
        <v/>
      </c>
      <c r="J29" t="str">
        <f ca="1">IF(F29="","",OFFSET([1]PGA!$AL$1,MATCH(A29,[1]PGA!$E$1:$E$500,0)-1,0))</f>
        <v/>
      </c>
      <c r="M29" t="str">
        <f>IF(FRL!A29="","",FRL!A29)</f>
        <v>Charley Hoffman</v>
      </c>
      <c r="N29" t="str">
        <f>IF(FRL!B29="","",FRL!B29)</f>
        <v>0.51%</v>
      </c>
      <c r="O29">
        <f>IF(FRL!C29="","",FRL!C29)</f>
        <v>196</v>
      </c>
      <c r="P29">
        <f>IF(FRL!D29="","",FRL!D29)</f>
        <v>81</v>
      </c>
      <c r="Q2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92</v>
      </c>
      <c r="T29" s="6" t="str">
        <f t="shared" ca="1" si="4"/>
        <v/>
      </c>
      <c r="U29" s="6" t="str">
        <f t="shared" ca="1" si="5"/>
        <v/>
      </c>
      <c r="V29" t="str">
        <f ca="1">IF(R29="","",OFFSET([2]PGA!$AL$1,MATCH(M29,[2]PGA!$E$1:$E$500,0)-1,0))</f>
        <v/>
      </c>
    </row>
    <row r="30" spans="1:22" x14ac:dyDescent="0.25">
      <c r="A30" t="str">
        <f>IF(Win!A30="","",Win!A30)</f>
        <v>Chez Reavie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 ca="1">IF(F30="","",OFFSET([1]PGA!$AL$1,MATCH(A30,[1]PGA!$E$1:$E$500,0)-1,0))</f>
        <v/>
      </c>
      <c r="M30" t="str">
        <f>IF(FRL!A30="","",FRL!A30)</f>
        <v>Chez Reavie</v>
      </c>
      <c r="N30" t="str">
        <f>IF(FRL!B30="","",FRL!B30)</f>
        <v>0.44%</v>
      </c>
      <c r="O30">
        <f>IF(FRL!C30="","",FRL!C30)</f>
        <v>227</v>
      </c>
      <c r="P30">
        <f>IF(FRL!D30="","",FRL!D30)</f>
        <v>301</v>
      </c>
      <c r="Q30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40</v>
      </c>
      <c r="S30">
        <f ca="1">IF(FRL!F30="","",FRL!F30)</f>
        <v>109</v>
      </c>
      <c r="T30" s="6" t="str">
        <f t="shared" ca="1" si="4"/>
        <v/>
      </c>
      <c r="U30" s="6">
        <f t="shared" ca="1" si="5"/>
        <v>-2</v>
      </c>
      <c r="V30" t="str">
        <f ca="1">IF(R30="","",OFFSET([2]PGA!$AL$1,MATCH(M30,[2]PGA!$E$1:$E$500,0)-1,0))</f>
        <v>Skybet: 300/1, 6pl, 1/5</v>
      </c>
    </row>
    <row r="31" spans="1:22" x14ac:dyDescent="0.25">
      <c r="A31" t="str">
        <f>IF(Win!A31="","",Win!A31)</f>
        <v>Chris Gotterup</v>
      </c>
      <c r="B31">
        <f>IF(Win!B31="","",VALUE(Win!B31))</f>
        <v>2E-3</v>
      </c>
      <c r="C31">
        <f>IF(Win!C31="","",Win!C31)</f>
        <v>500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88</v>
      </c>
      <c r="H31" s="6" t="str">
        <f t="shared" ca="1" si="1"/>
        <v/>
      </c>
      <c r="I31" s="6" t="str">
        <f t="shared" ca="1" si="2"/>
        <v/>
      </c>
      <c r="J31" t="str">
        <f ca="1">IF(F31="","",OFFSET([1]PGA!$AL$1,MATCH(A31,[1]PGA!$E$1:$E$500,0)-1,0))</f>
        <v/>
      </c>
      <c r="M31" t="str">
        <f>IF(FRL!A31="","",FRL!A31)</f>
        <v>Chris Gotterup</v>
      </c>
      <c r="N31" t="str">
        <f>IF(FRL!B31="","",FRL!B31)</f>
        <v>0.83%</v>
      </c>
      <c r="O31">
        <f>IF(FRL!C31="","",FRL!C31)</f>
        <v>120</v>
      </c>
      <c r="P31">
        <f>IF(FRL!D31="","",FRL!D31)</f>
        <v>176</v>
      </c>
      <c r="Q31">
        <f t="shared" si="3"/>
        <v>3.0000000000000001E-3</v>
      </c>
      <c r="R31">
        <f t="array" ref="R31">IF(Q31="","",RANK(Q31, $Q$2:$Q$241) + COUNTIFS($Q$2:$Q$241, Q31, $P$2:$P$241, "&lt;"&amp;P31) + COUNTIFS($Q$2:$Q$241, Q31, $P$2:$P$241, P31, $M$2:$M$241, "&lt;"&amp;M31))</f>
        <v>12</v>
      </c>
      <c r="S31">
        <f ca="1">IF(FRL!F31="","",FRL!F31)</f>
        <v>92</v>
      </c>
      <c r="T31" s="6" t="str">
        <f t="shared" ca="1" si="4"/>
        <v/>
      </c>
      <c r="U31" s="6">
        <f t="shared" ca="1" si="5"/>
        <v>-2</v>
      </c>
      <c r="V31" t="str">
        <f ca="1">IF(R31="","",OFFSET([2]PGA!$AL$1,MATCH(M31,[2]PGA!$E$1:$E$500,0)-1,0))</f>
        <v>Skybet: 175/1, 6pl, 1/5</v>
      </c>
    </row>
    <row r="32" spans="1:22" x14ac:dyDescent="0.25">
      <c r="A32" t="str">
        <f>IF(Win!A32="","",Win!A32)</f>
        <v>Chris Kirk</v>
      </c>
      <c r="B32">
        <f>IF(Win!B32="","",VALUE(Win!B32))</f>
        <v>5.4000000000000003E-3</v>
      </c>
      <c r="C32">
        <f>IF(Win!C32="","",Win!C32)</f>
        <v>185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115</v>
      </c>
      <c r="H32" s="6" t="str">
        <f t="shared" ca="1" si="1"/>
        <v/>
      </c>
      <c r="I32" s="6" t="str">
        <f t="shared" ca="1" si="2"/>
        <v/>
      </c>
      <c r="J32" t="str">
        <f ca="1">IF(F32="","",OFFSET([1]PGA!$AL$1,MATCH(A32,[1]PGA!$E$1:$E$500,0)-1,0))</f>
        <v/>
      </c>
      <c r="M32" t="str">
        <f>IF(FRL!A32="","",FRL!A32)</f>
        <v>Chris Kirk</v>
      </c>
      <c r="N32" t="str">
        <f>IF(FRL!B32="","",FRL!B32)</f>
        <v>0.45%</v>
      </c>
      <c r="O32">
        <f>IF(FRL!C32="","",FRL!C32)</f>
        <v>222</v>
      </c>
      <c r="P32">
        <f>IF(FRL!D32="","",FRL!D32)</f>
        <v>126</v>
      </c>
      <c r="Q32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82</v>
      </c>
      <c r="T32" s="6" t="str">
        <f t="shared" ca="1" si="4"/>
        <v/>
      </c>
      <c r="U32" s="6" t="str">
        <f t="shared" ca="1" si="5"/>
        <v/>
      </c>
      <c r="V32" t="str">
        <f ca="1">IF(R32="","",OFFSET([2]PGA!$AL$1,MATCH(M32,[2]PGA!$E$1:$E$500,0)-1,0))</f>
        <v/>
      </c>
    </row>
    <row r="33" spans="1:22" x14ac:dyDescent="0.25">
      <c r="A33" t="str">
        <f>IF(Win!A33="","",Win!A33)</f>
        <v>Christiaan Bezuidenhout</v>
      </c>
      <c r="B33">
        <f>IF(Win!B33="","",VALUE(Win!B33))</f>
        <v>8.3999999999999995E-3</v>
      </c>
      <c r="C33">
        <f>IF(Win!C33="","",Win!C33)</f>
        <v>119</v>
      </c>
      <c r="D33">
        <f>IF(Win!D33="","",Win!D33)</f>
        <v>151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3</v>
      </c>
      <c r="G33">
        <f ca="1">IF(Win!F33="","",Win!F33)</f>
        <v>4</v>
      </c>
      <c r="H33" s="6">
        <f t="shared" ca="1" si="1"/>
        <v>29</v>
      </c>
      <c r="I33" s="6">
        <f t="shared" ca="1" si="2"/>
        <v>29</v>
      </c>
      <c r="J33" t="str">
        <f ca="1">IF(F33="","",OFFSET([1]PGA!$AL$1,MATCH(A33,[1]PGA!$E$1:$E$500,0)-1,0))</f>
        <v>Paddy Power: 150/1, 8pl, 1/5</v>
      </c>
      <c r="M33" t="str">
        <f>IF(FRL!A33="","",FRL!A33)</f>
        <v>Christiaan Bezuidenhout</v>
      </c>
      <c r="N33" t="str">
        <f>IF(FRL!B33="","",FRL!B33)</f>
        <v>0.55%</v>
      </c>
      <c r="O33">
        <f>IF(FRL!C33="","",FRL!C33)</f>
        <v>182</v>
      </c>
      <c r="P33">
        <f>IF(FRL!D33="","",FRL!D33)</f>
        <v>111</v>
      </c>
      <c r="Q33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</v>
      </c>
      <c r="T33" s="6" t="str">
        <f t="shared" ca="1" si="4"/>
        <v/>
      </c>
      <c r="U33" s="6" t="str">
        <f t="shared" ca="1" si="5"/>
        <v/>
      </c>
      <c r="V33" t="str">
        <f ca="1">IF(R33="","",OFFSET([2]PGA!$AL$1,MATCH(M33,[2]PGA!$E$1:$E$500,0)-1,0))</f>
        <v/>
      </c>
    </row>
    <row r="34" spans="1:22" x14ac:dyDescent="0.25">
      <c r="A34" t="str">
        <f>IF(Win!A34="","",Win!A34)</f>
        <v>Corey Conners</v>
      </c>
      <c r="B34">
        <f>IF(Win!B34="","",VALUE(Win!B34))</f>
        <v>1.6799999999999999E-2</v>
      </c>
      <c r="C34">
        <f>IF(Win!C34="","",Win!C34)</f>
        <v>60</v>
      </c>
      <c r="D34">
        <f>IF(Win!D34="","",Win!D34)</f>
        <v>46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74</v>
      </c>
      <c r="H34" s="6" t="str">
        <f t="shared" ca="1" si="1"/>
        <v/>
      </c>
      <c r="I34" s="6" t="str">
        <f t="shared" ca="1" si="2"/>
        <v/>
      </c>
      <c r="J34" t="str">
        <f ca="1">IF(F34="","",OFFSET([1]PGA!$AL$1,MATCH(A34,[1]PGA!$E$1:$E$500,0)-1,0))</f>
        <v/>
      </c>
      <c r="M34" t="str">
        <f>IF(FRL!A34="","",FRL!A34)</f>
        <v>Corey Conners</v>
      </c>
      <c r="N34" t="str">
        <f>IF(FRL!B34="","",FRL!B34)</f>
        <v>0.79%</v>
      </c>
      <c r="O34">
        <f>IF(FRL!C34="","",FRL!C34)</f>
        <v>127</v>
      </c>
      <c r="P34">
        <f>IF(FRL!D34="","",FRL!D34)</f>
        <v>51</v>
      </c>
      <c r="Q34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</v>
      </c>
      <c r="T34" s="6" t="str">
        <f t="shared" ca="1" si="4"/>
        <v/>
      </c>
      <c r="U34" s="6" t="str">
        <f t="shared" ca="1" si="5"/>
        <v/>
      </c>
      <c r="V34" t="str">
        <f ca="1">IF(R34="","",OFFSET([2]PGA!$AL$1,MATCH(M34,[2]PGA!$E$1:$E$500,0)-1,0))</f>
        <v/>
      </c>
    </row>
    <row r="35" spans="1:22" x14ac:dyDescent="0.25">
      <c r="A35" t="str">
        <f>IF(Win!A35="","",Win!A35)</f>
        <v>Daniel Berger</v>
      </c>
      <c r="B35">
        <f>IF(Win!B35="","",VALUE(Win!B35))</f>
        <v>3.3E-3</v>
      </c>
      <c r="C35">
        <f>IF(Win!C35="","",Win!C35)</f>
        <v>303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</v>
      </c>
      <c r="H35" s="6" t="str">
        <f t="shared" ca="1" si="1"/>
        <v/>
      </c>
      <c r="I35" s="6" t="str">
        <f t="shared" ca="1" si="2"/>
        <v/>
      </c>
      <c r="J35" t="str">
        <f ca="1">IF(F35="","",OFFSET([1]PGA!$AL$1,MATCH(A35,[1]PGA!$E$1:$E$500,0)-1,0))</f>
        <v/>
      </c>
      <c r="M35" t="str">
        <f>IF(FRL!A35="","",FRL!A35)</f>
        <v>Daniel Berger</v>
      </c>
      <c r="N35" t="str">
        <f>IF(FRL!B35="","",FRL!B35)</f>
        <v>0.97%</v>
      </c>
      <c r="O35">
        <f>IF(FRL!C35="","",FRL!C35)</f>
        <v>103</v>
      </c>
      <c r="P35">
        <f>IF(FRL!D35="","",FRL!D35)</f>
        <v>101</v>
      </c>
      <c r="Q35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16</v>
      </c>
      <c r="T35" s="6" t="str">
        <f t="shared" ca="1" si="4"/>
        <v/>
      </c>
      <c r="U35" s="6" t="str">
        <f t="shared" ca="1" si="5"/>
        <v/>
      </c>
      <c r="V35" t="str">
        <f ca="1">IF(R35="","",OFFSET([2]PGA!$AL$1,MATCH(M35,[2]PGA!$E$1:$E$500,0)-1,0))</f>
        <v/>
      </c>
    </row>
    <row r="36" spans="1:22" x14ac:dyDescent="0.25">
      <c r="A36" t="str">
        <f>IF(Win!A36="","",Win!A36)</f>
        <v>David Lipsky</v>
      </c>
      <c r="B36">
        <f>IF(Win!B36="","",VALUE(Win!B36))</f>
        <v>1E-3</v>
      </c>
      <c r="C36">
        <f>IF(Win!C36="","",Win!C36)</f>
        <v>1000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108</v>
      </c>
      <c r="H36" s="6" t="str">
        <f t="shared" ca="1" si="1"/>
        <v/>
      </c>
      <c r="I36" s="6" t="str">
        <f t="shared" ca="1" si="2"/>
        <v/>
      </c>
      <c r="J36" t="str">
        <f ca="1">IF(F36="","",OFFSET([1]PGA!$AL$1,MATCH(A36,[1]PGA!$E$1:$E$500,0)-1,0))</f>
        <v/>
      </c>
      <c r="M36" t="str">
        <f>IF(FRL!A36="","",FRL!A36)</f>
        <v>David Lipsky</v>
      </c>
      <c r="N36" t="str">
        <f>IF(FRL!B36="","",FRL!B36)</f>
        <v>0.66%</v>
      </c>
      <c r="O36">
        <f>IF(FRL!C36="","",FRL!C36)</f>
        <v>152</v>
      </c>
      <c r="P36">
        <f>IF(FRL!D36="","",FRL!D36)</f>
        <v>251</v>
      </c>
      <c r="Q36">
        <f t="shared" si="3"/>
        <v>3.0000000000000001E-3</v>
      </c>
      <c r="R36">
        <f t="array" ref="R36">IF(Q36="","",RANK(Q36, $Q$2:$Q$241) + COUNTIFS($Q$2:$Q$241, Q36, $P$2:$P$241, "&lt;"&amp;P36) + COUNTIFS($Q$2:$Q$241, Q36, $P$2:$P$241, P36, $M$2:$M$241, "&lt;"&amp;M36))</f>
        <v>14</v>
      </c>
      <c r="S36">
        <f ca="1">IF(FRL!F36="","",FRL!F36)</f>
        <v>67</v>
      </c>
      <c r="T36" s="6" t="str">
        <f t="shared" ca="1" si="4"/>
        <v/>
      </c>
      <c r="U36" s="6">
        <f t="shared" ca="1" si="5"/>
        <v>-2</v>
      </c>
      <c r="V36" t="str">
        <f ca="1">IF(R36="","",OFFSET([2]PGA!$AL$1,MATCH(M36,[2]PGA!$E$1:$E$500,0)-1,0))</f>
        <v>Skybet: 250/1, 6pl, 1/5</v>
      </c>
    </row>
    <row r="37" spans="1:22" x14ac:dyDescent="0.25">
      <c r="A37" t="str">
        <f>IF(Win!A37="","",Win!A37)</f>
        <v>David Skinns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2001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49</v>
      </c>
      <c r="H37" s="6" t="str">
        <f t="shared" ca="1" si="1"/>
        <v/>
      </c>
      <c r="I37" s="6" t="str">
        <f t="shared" ca="1" si="2"/>
        <v/>
      </c>
      <c r="J37" t="str">
        <f ca="1">IF(F37="","",OFFSET([1]PGA!$AL$1,MATCH(A37,[1]PGA!$E$1:$E$500,0)-1,0))</f>
        <v/>
      </c>
      <c r="M37" t="str">
        <f>IF(FRL!A37="","",FRL!A37)</f>
        <v>David Skinns</v>
      </c>
      <c r="N37" t="str">
        <f>IF(FRL!B37="","",FRL!B37)</f>
        <v>0.16%</v>
      </c>
      <c r="O37">
        <f>IF(FRL!C37="","",FRL!C37)</f>
        <v>625</v>
      </c>
      <c r="P37">
        <f>IF(FRL!D37="","",FRL!D37)</f>
        <v>451</v>
      </c>
      <c r="Q3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16</v>
      </c>
      <c r="T37" s="6" t="str">
        <f t="shared" ca="1" si="4"/>
        <v/>
      </c>
      <c r="U37" s="6" t="str">
        <f t="shared" ca="1" si="5"/>
        <v/>
      </c>
      <c r="V37" t="str">
        <f ca="1">IF(R37="","",OFFSET([2]PGA!$AL$1,MATCH(M37,[2]PGA!$E$1:$E$500,0)-1,0))</f>
        <v/>
      </c>
    </row>
    <row r="38" spans="1:22" x14ac:dyDescent="0.25">
      <c r="A38" t="str">
        <f>IF(Win!A38="","",Win!A38)</f>
        <v>Davis Riley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122</v>
      </c>
      <c r="H38" s="6" t="str">
        <f t="shared" ca="1" si="1"/>
        <v/>
      </c>
      <c r="I38" s="6" t="str">
        <f t="shared" ca="1" si="2"/>
        <v/>
      </c>
      <c r="J38" t="str">
        <f ca="1">IF(F38="","",OFFSET([1]PGA!$AL$1,MATCH(A38,[1]PGA!$E$1:$E$500,0)-1,0))</f>
        <v/>
      </c>
      <c r="M38" t="str">
        <f>IF(FRL!A38="","",FRL!A38)</f>
        <v>Davis Riley</v>
      </c>
      <c r="N38" t="str">
        <f>IF(FRL!B38="","",FRL!B38)</f>
        <v>0.33%</v>
      </c>
      <c r="O38">
        <f>IF(FRL!C38="","",FRL!C38)</f>
        <v>303</v>
      </c>
      <c r="P38">
        <f>IF(FRL!D38="","",FRL!D38)</f>
        <v>351</v>
      </c>
      <c r="Q3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109</v>
      </c>
      <c r="T38" s="6" t="str">
        <f t="shared" ca="1" si="4"/>
        <v/>
      </c>
      <c r="U38" s="6" t="str">
        <f t="shared" ca="1" si="5"/>
        <v/>
      </c>
      <c r="V38" t="str">
        <f ca="1">IF(R38="","",OFFSET([2]PGA!$AL$1,MATCH(M38,[2]PGA!$E$1:$E$500,0)-1,0))</f>
        <v/>
      </c>
    </row>
    <row r="39" spans="1:22" x14ac:dyDescent="0.25">
      <c r="A39" t="str">
        <f>IF(Win!A39="","",Win!A39)</f>
        <v>Davis Thompson</v>
      </c>
      <c r="B39">
        <f>IF(Win!B39="","",VALUE(Win!B39))</f>
        <v>6.6E-3</v>
      </c>
      <c r="C39">
        <f>IF(Win!C39="","",Win!C39)</f>
        <v>152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36</v>
      </c>
      <c r="H39" s="6" t="str">
        <f t="shared" ca="1" si="1"/>
        <v/>
      </c>
      <c r="I39" s="6" t="str">
        <f t="shared" ca="1" si="2"/>
        <v/>
      </c>
      <c r="J39" t="str">
        <f ca="1">IF(F39="","",OFFSET([1]PGA!$AL$1,MATCH(A39,[1]PGA!$E$1:$E$500,0)-1,0))</f>
        <v/>
      </c>
      <c r="M39" t="str">
        <f>IF(FRL!A39="","",FRL!A39)</f>
        <v>Davis Thompson</v>
      </c>
      <c r="N39" t="str">
        <f>IF(FRL!B39="","",FRL!B39)</f>
        <v>0.53%</v>
      </c>
      <c r="O39">
        <f>IF(FRL!C39="","",FRL!C39)</f>
        <v>189</v>
      </c>
      <c r="P39">
        <f>IF(FRL!D39="","",FRL!D39)</f>
        <v>71</v>
      </c>
      <c r="Q3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27</v>
      </c>
      <c r="T39" s="6" t="str">
        <f t="shared" ca="1" si="4"/>
        <v/>
      </c>
      <c r="U39" s="6" t="str">
        <f t="shared" ca="1" si="5"/>
        <v/>
      </c>
      <c r="V39" t="str">
        <f ca="1">IF(R39="","",OFFSET([2]PGA!$AL$1,MATCH(M39,[2]PGA!$E$1:$E$500,0)-1,0))</f>
        <v/>
      </c>
    </row>
    <row r="40" spans="1:22" x14ac:dyDescent="0.25">
      <c r="A40" t="str">
        <f>IF(Win!A40="","",Win!A40)</f>
        <v>Denny McCarthy</v>
      </c>
      <c r="B40">
        <f>IF(Win!B40="","",VALUE(Win!B40))</f>
        <v>1.0800000000000001E-2</v>
      </c>
      <c r="C40">
        <f>IF(Win!C40="","",Win!C40)</f>
        <v>93</v>
      </c>
      <c r="D40">
        <f>IF(Win!D40="","",Win!D40)</f>
        <v>86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16</v>
      </c>
      <c r="H40" s="6" t="str">
        <f t="shared" ca="1" si="1"/>
        <v/>
      </c>
      <c r="I40" s="6" t="str">
        <f t="shared" ca="1" si="2"/>
        <v/>
      </c>
      <c r="J40" t="str">
        <f ca="1">IF(F40="","",OFFSET([1]PGA!$AL$1,MATCH(A40,[1]PGA!$E$1:$E$500,0)-1,0))</f>
        <v/>
      </c>
      <c r="M40" t="str">
        <f>IF(FRL!A40="","",FRL!A40)</f>
        <v>Denny McCarthy</v>
      </c>
      <c r="N40" t="str">
        <f>IF(FRL!B40="","",FRL!B40)</f>
        <v>1.52%</v>
      </c>
      <c r="O40">
        <f>IF(FRL!C40="","",FRL!C40)</f>
        <v>66</v>
      </c>
      <c r="P40">
        <f>IF(FRL!D40="","",FRL!D40)</f>
        <v>81</v>
      </c>
      <c r="Q40">
        <f t="shared" si="3"/>
        <v>3.0000000000000001E-3</v>
      </c>
      <c r="R40">
        <f t="array" ref="R40">IF(Q40="","",RANK(Q40, $Q$2:$Q$241) + COUNTIFS($Q$2:$Q$241, Q40, $P$2:$P$241, "&lt;"&amp;P40) + COUNTIFS($Q$2:$Q$241, Q40, $P$2:$P$241, P40, $M$2:$M$241, "&lt;"&amp;M40))</f>
        <v>6</v>
      </c>
      <c r="S40">
        <f ca="1">IF(FRL!F40="","",FRL!F40)</f>
        <v>82</v>
      </c>
      <c r="T40" s="6" t="str">
        <f t="shared" ca="1" si="4"/>
        <v/>
      </c>
      <c r="U40" s="6">
        <f t="shared" ca="1" si="5"/>
        <v>-2</v>
      </c>
      <c r="V40" t="str">
        <f ca="1">IF(R40="","",OFFSET([2]PGA!$AL$1,MATCH(M40,[2]PGA!$E$1:$E$500,0)-1,0))</f>
        <v>Spreadex: 80/1, 6pl, 1/5</v>
      </c>
    </row>
    <row r="41" spans="1:22" x14ac:dyDescent="0.25">
      <c r="A41" t="str">
        <f>IF(Win!A41="","",Win!A41)</f>
        <v>Doug Ghim</v>
      </c>
      <c r="B41">
        <f>IF(Win!B41="","",VALUE(Win!B41))</f>
        <v>4.1999999999999997E-3</v>
      </c>
      <c r="C41">
        <f>IF(Win!C41="","",Win!C41)</f>
        <v>238</v>
      </c>
      <c r="D41">
        <f>IF(Win!D41="","",Win!D41)</f>
        <v>131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49</v>
      </c>
      <c r="H41" s="6" t="str">
        <f t="shared" ca="1" si="1"/>
        <v/>
      </c>
      <c r="I41" s="6" t="str">
        <f t="shared" ca="1" si="2"/>
        <v/>
      </c>
      <c r="J41" t="str">
        <f ca="1">IF(F41="","",OFFSET([1]PGA!$AL$1,MATCH(A41,[1]PGA!$E$1:$E$500,0)-1,0))</f>
        <v/>
      </c>
      <c r="M41" t="str">
        <f>IF(FRL!A41="","",FRL!A41)</f>
        <v>Doug Ghim</v>
      </c>
      <c r="N41" t="str">
        <f>IF(FRL!B41="","",FRL!B41)</f>
        <v>1.06%</v>
      </c>
      <c r="O41">
        <f>IF(FRL!C41="","",FRL!C41)</f>
        <v>94</v>
      </c>
      <c r="P41">
        <f>IF(FRL!D41="","",FRL!D41)</f>
        <v>101</v>
      </c>
      <c r="Q41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30</v>
      </c>
      <c r="S41">
        <f ca="1">IF(FRL!F41="","",FRL!F41)</f>
        <v>27</v>
      </c>
      <c r="T41" s="6" t="str">
        <f t="shared" ca="1" si="4"/>
        <v/>
      </c>
      <c r="U41" s="6">
        <f t="shared" ca="1" si="5"/>
        <v>-2</v>
      </c>
      <c r="V41" t="str">
        <f ca="1">IF(R41="","",OFFSET([2]PGA!$AL$1,MATCH(M41,[2]PGA!$E$1:$E$500,0)-1,0))</f>
        <v>Spreadex: 100/1, 6pl, 1/5</v>
      </c>
    </row>
    <row r="42" spans="1:22" x14ac:dyDescent="0.25">
      <c r="A42" t="str">
        <f>IF(Win!A42="","",Win!A42)</f>
        <v>Emiliano Grillo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76</v>
      </c>
      <c r="H42" s="6" t="str">
        <f t="shared" ca="1" si="1"/>
        <v/>
      </c>
      <c r="I42" s="6" t="str">
        <f t="shared" ca="1" si="2"/>
        <v/>
      </c>
      <c r="J42" t="str">
        <f ca="1">IF(F42="","",OFFSET([1]PGA!$AL$1,MATCH(A42,[1]PGA!$E$1:$E$500,0)-1,0))</f>
        <v/>
      </c>
      <c r="M42" t="str">
        <f>IF(FRL!A42="","",FRL!A42)</f>
        <v>Emiliano Grillo</v>
      </c>
      <c r="N42" t="str">
        <f>IF(FRL!B42="","",FRL!B42)</f>
        <v>0.24%</v>
      </c>
      <c r="O42">
        <f>IF(FRL!C42="","",FRL!C42)</f>
        <v>417</v>
      </c>
      <c r="P42">
        <f>IF(FRL!D42="","",FRL!D42)</f>
        <v>201</v>
      </c>
      <c r="Q42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67</v>
      </c>
      <c r="T42" s="6" t="str">
        <f t="shared" ca="1" si="4"/>
        <v/>
      </c>
      <c r="U42" s="6" t="str">
        <f t="shared" ca="1" si="5"/>
        <v/>
      </c>
      <c r="V42" t="str">
        <f ca="1">IF(R42="","",OFFSET([2]PGA!$AL$1,MATCH(M42,[2]PGA!$E$1:$E$500,0)-1,0))</f>
        <v/>
      </c>
    </row>
    <row r="43" spans="1:22" x14ac:dyDescent="0.25">
      <c r="A43" t="str">
        <f>IF(Win!A43="","",Win!A43)</f>
        <v>Eric Cole</v>
      </c>
      <c r="B43">
        <f>IF(Win!B43="","",VALUE(Win!B43))</f>
        <v>5.1999999999999998E-3</v>
      </c>
      <c r="C43">
        <f>IF(Win!C43="","",Win!C43)</f>
        <v>192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122</v>
      </c>
      <c r="H43" s="6" t="str">
        <f t="shared" ca="1" si="1"/>
        <v/>
      </c>
      <c r="I43" s="6" t="str">
        <f t="shared" ca="1" si="2"/>
        <v/>
      </c>
      <c r="J43" t="str">
        <f ca="1">IF(F43="","",OFFSET([1]PGA!$AL$1,MATCH(A43,[1]PGA!$E$1:$E$500,0)-1,0))</f>
        <v/>
      </c>
      <c r="M43" t="str">
        <f>IF(FRL!A43="","",FRL!A43)</f>
        <v>Eric Cole</v>
      </c>
      <c r="N43" t="str">
        <f>IF(FRL!B43="","",FRL!B43)</f>
        <v>1.14%</v>
      </c>
      <c r="O43">
        <f>IF(FRL!C43="","",FRL!C43)</f>
        <v>88</v>
      </c>
      <c r="P43">
        <f>IF(FRL!D43="","",FRL!D43)</f>
        <v>101</v>
      </c>
      <c r="Q43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16</v>
      </c>
      <c r="S43">
        <f ca="1">IF(FRL!F43="","",FRL!F43)</f>
        <v>109</v>
      </c>
      <c r="T43" s="6" t="str">
        <f t="shared" ca="1" si="4"/>
        <v/>
      </c>
      <c r="U43" s="6">
        <f t="shared" ca="1" si="5"/>
        <v>-2</v>
      </c>
      <c r="V43" t="str">
        <f ca="1">IF(R43="","",OFFSET([2]PGA!$AL$1,MATCH(M43,[2]PGA!$E$1:$E$500,0)-1,0))</f>
        <v>Bet365: 100/1, 5pl, 1/4</v>
      </c>
    </row>
    <row r="44" spans="1:22" x14ac:dyDescent="0.25">
      <c r="A44" t="str">
        <f>IF(Win!A44="","",Win!A44)</f>
        <v>Erik Van Rooyen</v>
      </c>
      <c r="B44">
        <f>IF(Win!B44="","",VALUE(Win!B44))</f>
        <v>2.8999999999999998E-3</v>
      </c>
      <c r="C44">
        <f>IF(Win!C44="","",Win!C44)</f>
        <v>345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95</v>
      </c>
      <c r="H44" s="6" t="str">
        <f t="shared" ca="1" si="1"/>
        <v/>
      </c>
      <c r="I44" s="6" t="str">
        <f t="shared" ca="1" si="2"/>
        <v/>
      </c>
      <c r="J44" t="str">
        <f ca="1">IF(F44="","",OFFSET([1]PGA!$AL$1,MATCH(A44,[1]PGA!$E$1:$E$500,0)-1,0))</f>
        <v/>
      </c>
      <c r="M44" t="str">
        <f>IF(FRL!A44="","",FRL!A44)</f>
        <v>Erik Van Rooyen</v>
      </c>
      <c r="N44" t="str">
        <f>IF(FRL!B44="","",FRL!B44)</f>
        <v>0.39%</v>
      </c>
      <c r="O44">
        <f>IF(FRL!C44="","",FRL!C44)</f>
        <v>256</v>
      </c>
      <c r="P44">
        <f>IF(FRL!D44="","",FRL!D44)</f>
        <v>126</v>
      </c>
      <c r="Q44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92</v>
      </c>
      <c r="T44" s="6" t="str">
        <f t="shared" ca="1" si="4"/>
        <v/>
      </c>
      <c r="U44" s="6" t="str">
        <f t="shared" ca="1" si="5"/>
        <v/>
      </c>
      <c r="V44" t="str">
        <f ca="1">IF(R44="","",OFFSET([2]PGA!$AL$1,MATCH(M44,[2]PGA!$E$1:$E$500,0)-1,0))</f>
        <v/>
      </c>
    </row>
    <row r="45" spans="1:22" x14ac:dyDescent="0.25">
      <c r="A45" t="str">
        <f>IF(Win!A45="","",Win!A45)</f>
        <v>Frankie Capan</v>
      </c>
      <c r="B45">
        <f>IF(Win!B45="","",VALUE(Win!B45))</f>
        <v>2.0999999999999999E-3</v>
      </c>
      <c r="C45">
        <f>IF(Win!C45="","",Win!C45)</f>
        <v>476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126</v>
      </c>
      <c r="H45" s="6" t="str">
        <f t="shared" ca="1" si="1"/>
        <v/>
      </c>
      <c r="I45" s="6" t="str">
        <f t="shared" ca="1" si="2"/>
        <v/>
      </c>
      <c r="J45" t="str">
        <f ca="1">IF(F45="","",OFFSET([1]PGA!$AL$1,MATCH(A45,[1]PGA!$E$1:$E$500,0)-1,0))</f>
        <v/>
      </c>
      <c r="M45" t="str">
        <f>IF(FRL!A45="","",FRL!A45)</f>
        <v>Frankie Capan</v>
      </c>
      <c r="N45" t="str">
        <f>IF(FRL!B45="","",FRL!B45)</f>
        <v>0.83%</v>
      </c>
      <c r="O45">
        <f>IF(FRL!C45="","",FRL!C45)</f>
        <v>120</v>
      </c>
      <c r="P45">
        <f>IF(FRL!D45="","",FRL!D45)</f>
        <v>126</v>
      </c>
      <c r="Q45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129</v>
      </c>
      <c r="T45" s="6" t="str">
        <f t="shared" ca="1" si="4"/>
        <v/>
      </c>
      <c r="U45" s="6" t="str">
        <f t="shared" ca="1" si="5"/>
        <v/>
      </c>
      <c r="V45" t="str">
        <f ca="1">IF(R45="","",OFFSET([2]PGA!$AL$1,MATCH(M45,[2]PGA!$E$1:$E$500,0)-1,0))</f>
        <v/>
      </c>
    </row>
    <row r="46" spans="1:22" x14ac:dyDescent="0.25">
      <c r="A46" t="str">
        <f>IF(Win!A46="","",Win!A46)</f>
        <v>Gary Woodland</v>
      </c>
      <c r="B46">
        <f>IF(Win!B46="","",VALUE(Win!B46))</f>
        <v>4.5999999999999999E-3</v>
      </c>
      <c r="C46">
        <f>IF(Win!C46="","",Win!C46)</f>
        <v>217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21</v>
      </c>
      <c r="H46" s="6" t="str">
        <f t="shared" ca="1" si="1"/>
        <v/>
      </c>
      <c r="I46" s="6" t="str">
        <f t="shared" ca="1" si="2"/>
        <v/>
      </c>
      <c r="J46" t="str">
        <f ca="1">IF(F46="","",OFFSET([1]PGA!$AL$1,MATCH(A46,[1]PGA!$E$1:$E$500,0)-1,0))</f>
        <v/>
      </c>
      <c r="M46" t="str">
        <f>IF(FRL!A46="","",FRL!A46)</f>
        <v>Gary Woodland</v>
      </c>
      <c r="N46" t="str">
        <f>IF(FRL!B46="","",FRL!B46)</f>
        <v>0.40%</v>
      </c>
      <c r="O46">
        <f>IF(FRL!C46="","",FRL!C46)</f>
        <v>250</v>
      </c>
      <c r="P46">
        <f>IF(FRL!D46="","",FRL!D46)</f>
        <v>81</v>
      </c>
      <c r="Q46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44</v>
      </c>
      <c r="T46" s="6" t="str">
        <f t="shared" ca="1" si="4"/>
        <v/>
      </c>
      <c r="U46" s="6" t="str">
        <f t="shared" ca="1" si="5"/>
        <v/>
      </c>
      <c r="V46" t="str">
        <f ca="1">IF(R46="","",OFFSET([2]PGA!$AL$1,MATCH(M46,[2]PGA!$E$1:$E$500,0)-1,0))</f>
        <v/>
      </c>
    </row>
    <row r="47" spans="1:22" x14ac:dyDescent="0.25">
      <c r="A47" t="str">
        <f>IF(Win!A47="","",Win!A47)</f>
        <v>Greyson Sigg</v>
      </c>
      <c r="B47">
        <f>IF(Win!B47="","",VALUE(Win!B47))</f>
        <v>2.2000000000000001E-3</v>
      </c>
      <c r="C47">
        <f>IF(Win!C47="","",Win!C47)</f>
        <v>455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32</v>
      </c>
      <c r="H47" s="6" t="str">
        <f t="shared" ca="1" si="1"/>
        <v/>
      </c>
      <c r="I47" s="6" t="str">
        <f t="shared" ca="1" si="2"/>
        <v/>
      </c>
      <c r="J47" t="str">
        <f ca="1">IF(F47="","",OFFSET([1]PGA!$AL$1,MATCH(A47,[1]PGA!$E$1:$E$500,0)-1,0))</f>
        <v/>
      </c>
      <c r="M47" t="str">
        <f>IF(FRL!A47="","",FRL!A47)</f>
        <v>Greyson Sigg</v>
      </c>
      <c r="N47" t="str">
        <f>IF(FRL!B47="","",FRL!B47)</f>
        <v>0.34%</v>
      </c>
      <c r="O47">
        <f>IF(FRL!C47="","",FRL!C47)</f>
        <v>294</v>
      </c>
      <c r="P47">
        <f>IF(FRL!D47="","",FRL!D47)</f>
        <v>176</v>
      </c>
      <c r="Q4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92</v>
      </c>
      <c r="T47" s="6" t="str">
        <f t="shared" ca="1" si="4"/>
        <v/>
      </c>
      <c r="U47" s="6" t="str">
        <f t="shared" ca="1" si="5"/>
        <v/>
      </c>
      <c r="V47" t="str">
        <f ca="1">IF(R47="","",OFFSET([2]PGA!$AL$1,MATCH(M47,[2]PGA!$E$1:$E$500,0)-1,0))</f>
        <v/>
      </c>
    </row>
    <row r="48" spans="1:22" x14ac:dyDescent="0.25">
      <c r="A48" t="str">
        <f>IF(Win!A48="","",Win!A48)</f>
        <v>Harry Hall</v>
      </c>
      <c r="B48">
        <f>IF(Win!B48="","",VALUE(Win!B48))</f>
        <v>5.5999999999999999E-3</v>
      </c>
      <c r="C48">
        <f>IF(Win!C48="","",Win!C48)</f>
        <v>179</v>
      </c>
      <c r="D48">
        <f>IF(Win!D48="","",Win!D48)</f>
        <v>91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78</v>
      </c>
      <c r="H48" s="6" t="str">
        <f t="shared" ca="1" si="1"/>
        <v/>
      </c>
      <c r="I48" s="6" t="str">
        <f t="shared" ca="1" si="2"/>
        <v/>
      </c>
      <c r="J48" t="str">
        <f ca="1">IF(F48="","",OFFSET([1]PGA!$AL$1,MATCH(A48,[1]PGA!$E$1:$E$500,0)-1,0))</f>
        <v/>
      </c>
      <c r="M48" t="str">
        <f>IF(FRL!A48="","",FRL!A48)</f>
        <v>Harry Hall</v>
      </c>
      <c r="N48" t="str">
        <f>IF(FRL!B48="","",FRL!B48)</f>
        <v>1.22%</v>
      </c>
      <c r="O48">
        <f>IF(FRL!C48="","",FRL!C48)</f>
        <v>82</v>
      </c>
      <c r="P48">
        <f>IF(FRL!D48="","",FRL!D48)</f>
        <v>81</v>
      </c>
      <c r="Q4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27</v>
      </c>
      <c r="T48" s="6" t="str">
        <f t="shared" ca="1" si="4"/>
        <v/>
      </c>
      <c r="U48" s="6" t="str">
        <f t="shared" ca="1" si="5"/>
        <v/>
      </c>
      <c r="V48" t="str">
        <f ca="1">IF(R48="","",OFFSET([2]PGA!$AL$1,MATCH(M48,[2]PGA!$E$1:$E$500,0)-1,0))</f>
        <v/>
      </c>
    </row>
    <row r="49" spans="1:22" x14ac:dyDescent="0.25">
      <c r="A49" t="str">
        <f>IF(Win!A49="","",Win!A49)</f>
        <v>Hayden Springer</v>
      </c>
      <c r="B49">
        <f>IF(Win!B49="","",VALUE(Win!B49))</f>
        <v>3.0999999999999999E-3</v>
      </c>
      <c r="C49">
        <f>IF(Win!C49="","",Win!C49)</f>
        <v>323</v>
      </c>
      <c r="D49">
        <f>IF(Win!D49="","",Win!D49)</f>
        <v>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115</v>
      </c>
      <c r="H49" s="6" t="str">
        <f t="shared" ca="1" si="1"/>
        <v/>
      </c>
      <c r="I49" s="6" t="str">
        <f t="shared" ca="1" si="2"/>
        <v/>
      </c>
      <c r="J49" t="str">
        <f ca="1">IF(F49="","",OFFSET([1]PGA!$AL$1,MATCH(A49,[1]PGA!$E$1:$E$500,0)-1,0))</f>
        <v/>
      </c>
      <c r="M49" t="str">
        <f>IF(FRL!A49="","",FRL!A49)</f>
        <v>Hayden Springer</v>
      </c>
      <c r="N49" t="str">
        <f>IF(FRL!B49="","",FRL!B49)</f>
        <v>0.91%</v>
      </c>
      <c r="O49">
        <f>IF(FRL!C49="","",FRL!C49)</f>
        <v>110</v>
      </c>
      <c r="P49">
        <f>IF(FRL!D49="","",FRL!D49)</f>
        <v>151</v>
      </c>
      <c r="Q49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21</v>
      </c>
      <c r="S49">
        <f ca="1">IF(FRL!F49="","",FRL!F49)</f>
        <v>92</v>
      </c>
      <c r="T49" s="6" t="str">
        <f t="shared" ca="1" si="4"/>
        <v/>
      </c>
      <c r="U49" s="6">
        <f t="shared" ca="1" si="5"/>
        <v>-2</v>
      </c>
      <c r="V49" t="str">
        <f ca="1">IF(R49="","",OFFSET([2]PGA!$AL$1,MATCH(M49,[2]PGA!$E$1:$E$500,0)-1,0))</f>
        <v>Skybet: 150/1, 6pl, 1/5</v>
      </c>
    </row>
    <row r="50" spans="1:22" x14ac:dyDescent="0.25">
      <c r="A50" t="str">
        <f>IF(Win!A50="","",Win!A50)</f>
        <v>Henrik Norlander</v>
      </c>
      <c r="B50">
        <f>IF(Win!B50="","",VALUE(Win!B50))</f>
        <v>1.4E-3</v>
      </c>
      <c r="C50">
        <f>IF(Win!C50="","",Win!C50)</f>
        <v>714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108</v>
      </c>
      <c r="H50" s="6" t="str">
        <f t="shared" ca="1" si="1"/>
        <v/>
      </c>
      <c r="I50" s="6" t="str">
        <f t="shared" ca="1" si="2"/>
        <v/>
      </c>
      <c r="J50" t="str">
        <f ca="1">IF(F50="","",OFFSET([1]PGA!$AL$1,MATCH(A50,[1]PGA!$E$1:$E$500,0)-1,0))</f>
        <v/>
      </c>
      <c r="M50" t="str">
        <f>IF(FRL!A50="","",FRL!A50)</f>
        <v>Henrik Norlander</v>
      </c>
      <c r="N50" t="str">
        <f>IF(FRL!B50="","",FRL!B50)</f>
        <v>0.29%</v>
      </c>
      <c r="O50">
        <f>IF(FRL!C50="","",FRL!C50)</f>
        <v>345</v>
      </c>
      <c r="P50">
        <f>IF(FRL!D50="","",FRL!D50)</f>
        <v>201</v>
      </c>
      <c r="Q50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44</v>
      </c>
      <c r="T50" s="6" t="str">
        <f t="shared" ca="1" si="4"/>
        <v/>
      </c>
      <c r="U50" s="6" t="str">
        <f t="shared" ca="1" si="5"/>
        <v/>
      </c>
      <c r="V50" t="str">
        <f ca="1">IF(R50="","",OFFSET([2]PGA!$AL$1,MATCH(M50,[2]PGA!$E$1:$E$500,0)-1,0))</f>
        <v/>
      </c>
    </row>
    <row r="51" spans="1:22" x14ac:dyDescent="0.25">
      <c r="A51" t="str">
        <f>IF(Win!A51="","",Win!A51)</f>
        <v>Hideki Matsuyama</v>
      </c>
      <c r="B51">
        <f>IF(Win!B51="","",VALUE(Win!B51))</f>
        <v>4.02E-2</v>
      </c>
      <c r="C51">
        <f>IF(Win!C51="","",Win!C51)</f>
        <v>25</v>
      </c>
      <c r="D51">
        <f>IF(Win!D51="","",Win!D51)</f>
        <v>17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25</v>
      </c>
      <c r="H51" s="6" t="str">
        <f t="shared" ca="1" si="1"/>
        <v/>
      </c>
      <c r="I51" s="6" t="str">
        <f t="shared" ca="1" si="2"/>
        <v/>
      </c>
      <c r="J51" t="str">
        <f ca="1">IF(F51="","",OFFSET([1]PGA!$AL$1,MATCH(A51,[1]PGA!$E$1:$E$500,0)-1,0))</f>
        <v/>
      </c>
      <c r="M51" t="str">
        <f>IF(FRL!A51="","",FRL!A51)</f>
        <v>Hideki Matsuyama</v>
      </c>
      <c r="N51" t="str">
        <f>IF(FRL!B51="","",FRL!B51)</f>
        <v>1.11%</v>
      </c>
      <c r="O51">
        <f>IF(FRL!C51="","",FRL!C51)</f>
        <v>90</v>
      </c>
      <c r="P51">
        <f>IF(FRL!D51="","",FRL!D51)</f>
        <v>34</v>
      </c>
      <c r="Q5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44</v>
      </c>
      <c r="T51" s="6" t="str">
        <f t="shared" ca="1" si="4"/>
        <v/>
      </c>
      <c r="U51" s="6" t="str">
        <f t="shared" ca="1" si="5"/>
        <v/>
      </c>
      <c r="V51" t="str">
        <f ca="1">IF(R51="","",OFFSET([2]PGA!$AL$1,MATCH(M51,[2]PGA!$E$1:$E$500,0)-1,0))</f>
        <v/>
      </c>
    </row>
    <row r="52" spans="1:22" x14ac:dyDescent="0.25">
      <c r="A52" t="str">
        <f>IF(Win!A52="","",Win!A52)</f>
        <v>J.J. Spaun</v>
      </c>
      <c r="B52">
        <f>IF(Win!B52="","",VALUE(Win!B52))</f>
        <v>6.4999999999999997E-3</v>
      </c>
      <c r="C52">
        <f>IF(Win!C52="","",Win!C52)</f>
        <v>154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131</v>
      </c>
      <c r="H52" s="6" t="str">
        <f t="shared" ca="1" si="1"/>
        <v/>
      </c>
      <c r="I52" s="6" t="str">
        <f t="shared" ca="1" si="2"/>
        <v/>
      </c>
      <c r="J52" t="str">
        <f ca="1">IF(F52="","",OFFSET([1]PGA!$AL$1,MATCH(A52,[1]PGA!$E$1:$E$500,0)-1,0))</f>
        <v/>
      </c>
      <c r="M52" t="str">
        <f>IF(FRL!A52="","",FRL!A52)</f>
        <v>J.J. Spaun</v>
      </c>
      <c r="N52" t="str">
        <f>IF(FRL!B52="","",FRL!B52)</f>
        <v>0.54%</v>
      </c>
      <c r="O52">
        <f>IF(FRL!C52="","",FRL!C52)</f>
        <v>185</v>
      </c>
      <c r="P52">
        <f>IF(FRL!D52="","",FRL!D52)</f>
        <v>67</v>
      </c>
      <c r="Q52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92</v>
      </c>
      <c r="T52" s="6" t="str">
        <f t="shared" ca="1" si="4"/>
        <v/>
      </c>
      <c r="U52" s="6" t="str">
        <f t="shared" ca="1" si="5"/>
        <v/>
      </c>
      <c r="V52" t="str">
        <f ca="1">IF(R52="","",OFFSET([2]PGA!$AL$1,MATCH(M52,[2]PGA!$E$1:$E$500,0)-1,0))</f>
        <v/>
      </c>
    </row>
    <row r="53" spans="1:22" x14ac:dyDescent="0.25">
      <c r="A53" t="str">
        <f>IF(Win!A53="","",Win!A53)</f>
        <v>J.T. Poston</v>
      </c>
      <c r="B53">
        <f>IF(Win!B53="","",VALUE(Win!B53))</f>
        <v>9.4999999999999998E-3</v>
      </c>
      <c r="C53">
        <f>IF(Win!C53="","",Win!C53)</f>
        <v>105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16</v>
      </c>
      <c r="H53" s="6" t="str">
        <f t="shared" ca="1" si="1"/>
        <v/>
      </c>
      <c r="I53" s="6" t="str">
        <f t="shared" ca="1" si="2"/>
        <v/>
      </c>
      <c r="J53" t="str">
        <f ca="1">IF(F53="","",OFFSET([1]PGA!$AL$1,MATCH(A53,[1]PGA!$E$1:$E$500,0)-1,0))</f>
        <v/>
      </c>
      <c r="M53" t="str">
        <f>IF(FRL!A53="","",FRL!A53)</f>
        <v>J.T. Poston</v>
      </c>
      <c r="N53" t="str">
        <f>IF(FRL!B53="","",FRL!B53)</f>
        <v>0.66%</v>
      </c>
      <c r="O53">
        <f>IF(FRL!C53="","",FRL!C53)</f>
        <v>152</v>
      </c>
      <c r="P53">
        <f>IF(FRL!D53="","",FRL!D53)</f>
        <v>67</v>
      </c>
      <c r="Q53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27</v>
      </c>
      <c r="T53" s="6" t="str">
        <f t="shared" ca="1" si="4"/>
        <v/>
      </c>
      <c r="U53" s="6" t="str">
        <f t="shared" ca="1" si="5"/>
        <v/>
      </c>
      <c r="V53" t="str">
        <f ca="1">IF(R53="","",OFFSET([2]PGA!$AL$1,MATCH(M53,[2]PGA!$E$1:$E$500,0)-1,0))</f>
        <v/>
      </c>
    </row>
    <row r="54" spans="1:22" x14ac:dyDescent="0.25">
      <c r="A54" t="str">
        <f>IF(Win!A54="","",Win!A54)</f>
        <v>Jacob Bridgeman</v>
      </c>
      <c r="B54">
        <f>IF(Win!B54="","",VALUE(Win!B54))</f>
        <v>3.0999999999999999E-3</v>
      </c>
      <c r="C54">
        <f>IF(Win!C54="","",Win!C54)</f>
        <v>323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95</v>
      </c>
      <c r="H54" s="6" t="str">
        <f t="shared" ca="1" si="1"/>
        <v/>
      </c>
      <c r="I54" s="6" t="str">
        <f t="shared" ca="1" si="2"/>
        <v/>
      </c>
      <c r="J54" t="str">
        <f ca="1">IF(F54="","",OFFSET([1]PGA!$AL$1,MATCH(A54,[1]PGA!$E$1:$E$500,0)-1,0))</f>
        <v/>
      </c>
      <c r="M54" t="str">
        <f>IF(FRL!A54="","",FRL!A54)</f>
        <v>Jacob Bridgeman</v>
      </c>
      <c r="N54" t="str">
        <f>IF(FRL!B54="","",FRL!B54)</f>
        <v>0.99%</v>
      </c>
      <c r="O54">
        <f>IF(FRL!C54="","",FRL!C54)</f>
        <v>101</v>
      </c>
      <c r="P54">
        <f>IF(FRL!D54="","",FRL!D54)</f>
        <v>126</v>
      </c>
      <c r="Q54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18</v>
      </c>
      <c r="S54">
        <f ca="1">IF(FRL!F54="","",FRL!F54)</f>
        <v>82</v>
      </c>
      <c r="T54" s="6" t="str">
        <f t="shared" ca="1" si="4"/>
        <v/>
      </c>
      <c r="U54" s="6">
        <f t="shared" ca="1" si="5"/>
        <v>-2</v>
      </c>
      <c r="V54" t="str">
        <f ca="1">IF(R54="","",OFFSET([2]PGA!$AL$1,MATCH(M54,[2]PGA!$E$1:$E$500,0)-1,0))</f>
        <v>Unibet: 125/1, 6pl, 1/5</v>
      </c>
    </row>
    <row r="55" spans="1:22" x14ac:dyDescent="0.25">
      <c r="A55" t="str">
        <f>IF(Win!A55="","",Win!A55)</f>
        <v>Jake Knapp</v>
      </c>
      <c r="B55">
        <f>IF(Win!B55="","",VALUE(Win!B55))</f>
        <v>1.5E-3</v>
      </c>
      <c r="C55">
        <f>IF(Win!C55="","",Win!C55)</f>
        <v>667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44</v>
      </c>
      <c r="H55" s="6" t="str">
        <f t="shared" ca="1" si="1"/>
        <v/>
      </c>
      <c r="I55" s="6" t="str">
        <f t="shared" ca="1" si="2"/>
        <v/>
      </c>
      <c r="J55" t="str">
        <f ca="1">IF(F55="","",OFFSET([1]PGA!$AL$1,MATCH(A55,[1]PGA!$E$1:$E$500,0)-1,0))</f>
        <v/>
      </c>
      <c r="M55" t="str">
        <f>IF(FRL!A55="","",FRL!A55)</f>
        <v>Jake Knapp</v>
      </c>
      <c r="N55" t="str">
        <f>IF(FRL!B55="","",FRL!B55)</f>
        <v>0.36%</v>
      </c>
      <c r="O55">
        <f>IF(FRL!C55="","",FRL!C55)</f>
        <v>278</v>
      </c>
      <c r="P55">
        <f>IF(FRL!D55="","",FRL!D55)</f>
        <v>126</v>
      </c>
      <c r="Q55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 ca="1">IF(R55="","",OFFSET([2]PGA!$AL$1,MATCH(M55,[2]PGA!$E$1:$E$500,0)-1,0))</f>
        <v/>
      </c>
    </row>
    <row r="56" spans="1:22" x14ac:dyDescent="0.25">
      <c r="A56" t="str">
        <f>IF(Win!A56="","",Win!A56)</f>
        <v>Jesse Mueller</v>
      </c>
      <c r="B56">
        <f>IF(Win!B56="","",VALUE(Win!B56))</f>
        <v>0</v>
      </c>
      <c r="C56">
        <f>IF(Win!C56="","",Win!C56)</f>
        <v>10000</v>
      </c>
      <c r="D56">
        <f>IF(Win!D56="","",Win!D56)</f>
        <v>4001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127</v>
      </c>
      <c r="H56" s="6" t="str">
        <f t="shared" ca="1" si="1"/>
        <v/>
      </c>
      <c r="I56" s="6" t="str">
        <f t="shared" ca="1" si="2"/>
        <v/>
      </c>
      <c r="J56" t="str">
        <f ca="1">IF(F56="","",OFFSET([1]PGA!$AL$1,MATCH(A56,[1]PGA!$E$1:$E$500,0)-1,0))</f>
        <v/>
      </c>
      <c r="M56" t="str">
        <f>IF(FRL!A56="","",FRL!A56)</f>
        <v>Jesper Svensson</v>
      </c>
      <c r="N56" t="str">
        <f>IF(FRL!B56="","",FRL!B56)</f>
        <v>0.27%</v>
      </c>
      <c r="O56">
        <f>IF(FRL!C56="","",FRL!C56)</f>
        <v>370</v>
      </c>
      <c r="P56" t="str">
        <f>IF(FRL!D56="","",FRL!D56)</f>
        <v/>
      </c>
      <c r="Q56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44</v>
      </c>
      <c r="T56" s="6" t="str">
        <f t="shared" ca="1" si="4"/>
        <v/>
      </c>
      <c r="U56" s="6" t="str">
        <f t="shared" ca="1" si="5"/>
        <v/>
      </c>
      <c r="V56" t="str">
        <f ca="1">IF(R56="","",OFFSET([2]PGA!$AL$1,MATCH(M56,[2]PGA!$E$1:$E$500,0)-1,0))</f>
        <v/>
      </c>
    </row>
    <row r="57" spans="1:22" x14ac:dyDescent="0.25">
      <c r="A57" t="str">
        <f>IF(Win!A57="","",Win!A57)</f>
        <v>Joe Highsmith</v>
      </c>
      <c r="B57">
        <f>IF(Win!B57="","",VALUE(Win!B57))</f>
        <v>1.9E-3</v>
      </c>
      <c r="C57">
        <f>IF(Win!C57="","",Win!C57)</f>
        <v>526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88</v>
      </c>
      <c r="H57" s="6" t="str">
        <f t="shared" ca="1" si="1"/>
        <v/>
      </c>
      <c r="I57" s="6" t="str">
        <f t="shared" ca="1" si="2"/>
        <v/>
      </c>
      <c r="J57" t="str">
        <f ca="1">IF(F57="","",OFFSET([1]PGA!$AL$1,MATCH(A57,[1]PGA!$E$1:$E$500,0)-1,0))</f>
        <v/>
      </c>
      <c r="M57" t="str">
        <f>IF(FRL!A57="","",FRL!A57)</f>
        <v>Jesse Mueller</v>
      </c>
      <c r="N57" t="str">
        <f>IF(FRL!B57="","",FRL!B57)</f>
        <v>0.04%</v>
      </c>
      <c r="O57">
        <f>IF(FRL!C57="","",FRL!C57)</f>
        <v>2500</v>
      </c>
      <c r="P57">
        <f>IF(FRL!D57="","",FRL!D57)</f>
        <v>601</v>
      </c>
      <c r="Q5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130</v>
      </c>
      <c r="T57" s="6" t="str">
        <f t="shared" ca="1" si="4"/>
        <v/>
      </c>
      <c r="U57" s="6" t="str">
        <f t="shared" ca="1" si="5"/>
        <v/>
      </c>
      <c r="V57" t="str">
        <f ca="1">IF(R57="","",OFFSET([2]PGA!$AL$1,MATCH(M57,[2]PGA!$E$1:$E$500,0)-1,0))</f>
        <v/>
      </c>
    </row>
    <row r="58" spans="1:22" x14ac:dyDescent="0.25">
      <c r="A58" t="str">
        <f>IF(Win!A58="","",Win!A58)</f>
        <v>Joel Dahmen</v>
      </c>
      <c r="B58">
        <f>IF(Win!B58="","",VALUE(Win!B58))</f>
        <v>1.4E-3</v>
      </c>
      <c r="C58">
        <f>IF(Win!C58="","",Win!C58)</f>
        <v>714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95</v>
      </c>
      <c r="H58" s="6" t="str">
        <f t="shared" ca="1" si="1"/>
        <v/>
      </c>
      <c r="I58" s="6" t="str">
        <f t="shared" ca="1" si="2"/>
        <v/>
      </c>
      <c r="J58" t="str">
        <f ca="1">IF(F58="","",OFFSET([1]PGA!$AL$1,MATCH(A58,[1]PGA!$E$1:$E$500,0)-1,0))</f>
        <v/>
      </c>
      <c r="M58" t="str">
        <f>IF(FRL!A58="","",FRL!A58)</f>
        <v>Joe Highsmith</v>
      </c>
      <c r="N58" t="str">
        <f>IF(FRL!B58="","",FRL!B58)</f>
        <v>0.32%</v>
      </c>
      <c r="O58">
        <f>IF(FRL!C58="","",FRL!C58)</f>
        <v>313</v>
      </c>
      <c r="P58">
        <f>IF(FRL!D58="","",FRL!D58)</f>
        <v>151</v>
      </c>
      <c r="Q5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44</v>
      </c>
      <c r="T58" s="6" t="str">
        <f t="shared" ca="1" si="4"/>
        <v/>
      </c>
      <c r="U58" s="6" t="str">
        <f t="shared" ca="1" si="5"/>
        <v/>
      </c>
      <c r="V58" t="str">
        <f ca="1">IF(R58="","",OFFSET([2]PGA!$AL$1,MATCH(M58,[2]PGA!$E$1:$E$500,0)-1,0))</f>
        <v/>
      </c>
    </row>
    <row r="59" spans="1:22" x14ac:dyDescent="0.25">
      <c r="A59" t="str">
        <f>IF(Win!A59="","",Win!A59)</f>
        <v>Jordan Spieth</v>
      </c>
      <c r="B59">
        <f>IF(Win!B59="","",VALUE(Win!B59))</f>
        <v>3.3999999999999998E-3</v>
      </c>
      <c r="C59">
        <f>IF(Win!C59="","",Win!C59)</f>
        <v>294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</v>
      </c>
      <c r="H59" s="6" t="str">
        <f t="shared" ca="1" si="1"/>
        <v/>
      </c>
      <c r="I59" s="6" t="str">
        <f t="shared" ca="1" si="2"/>
        <v/>
      </c>
      <c r="J59" t="str">
        <f ca="1">IF(F59="","",OFFSET([1]PGA!$AL$1,MATCH(A59,[1]PGA!$E$1:$E$500,0)-1,0))</f>
        <v/>
      </c>
      <c r="M59" t="str">
        <f>IF(FRL!A59="","",FRL!A59)</f>
        <v>Joel Dahmen</v>
      </c>
      <c r="N59" t="str">
        <f>IF(FRL!B59="","",FRL!B59)</f>
        <v>0.68%</v>
      </c>
      <c r="O59">
        <f>IF(FRL!C59="","",FRL!C59)</f>
        <v>147</v>
      </c>
      <c r="P59">
        <f>IF(FRL!D59="","",FRL!D59)</f>
        <v>176</v>
      </c>
      <c r="Q59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35</v>
      </c>
      <c r="S59">
        <f ca="1">IF(FRL!F59="","",FRL!F59)</f>
        <v>92</v>
      </c>
      <c r="T59" s="6" t="str">
        <f t="shared" ca="1" si="4"/>
        <v/>
      </c>
      <c r="U59" s="6">
        <f t="shared" ca="1" si="5"/>
        <v>-2</v>
      </c>
      <c r="V59" t="str">
        <f ca="1">IF(R59="","",OFFSET([2]PGA!$AL$1,MATCH(M59,[2]PGA!$E$1:$E$500,0)-1,0))</f>
        <v>Spreadex: 175/1, 6pl, 1/5</v>
      </c>
    </row>
    <row r="60" spans="1:22" x14ac:dyDescent="0.25">
      <c r="A60" t="str">
        <f>IF(Win!A60="","",Win!A60)</f>
        <v>Jose Luis Ballester</v>
      </c>
      <c r="B60">
        <f>IF(Win!B60="","",VALUE(Win!B60))</f>
        <v>1E-4</v>
      </c>
      <c r="C60">
        <f>IF(Win!C60="","",Win!C60)</f>
        <v>10000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115</v>
      </c>
      <c r="H60" s="6" t="str">
        <f t="shared" ca="1" si="1"/>
        <v/>
      </c>
      <c r="I60" s="6" t="str">
        <f t="shared" ca="1" si="2"/>
        <v/>
      </c>
      <c r="J60" t="str">
        <f ca="1">IF(F60="","",OFFSET([1]PGA!$AL$1,MATCH(A60,[1]PGA!$E$1:$E$500,0)-1,0))</f>
        <v/>
      </c>
      <c r="M60" t="str">
        <f>IF(FRL!A60="","",FRL!A60)</f>
        <v>Jordan Spieth</v>
      </c>
      <c r="N60" t="str">
        <f>IF(FRL!B60="","",FRL!B60)</f>
        <v>0.44%</v>
      </c>
      <c r="O60">
        <f>IF(FRL!C60="","",FRL!C60)</f>
        <v>227</v>
      </c>
      <c r="P60">
        <f>IF(FRL!D60="","",FRL!D60)</f>
        <v>81</v>
      </c>
      <c r="Q60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16</v>
      </c>
      <c r="T60" s="6" t="str">
        <f t="shared" ca="1" si="4"/>
        <v/>
      </c>
      <c r="U60" s="6" t="str">
        <f t="shared" ca="1" si="5"/>
        <v/>
      </c>
      <c r="V60" t="str">
        <f ca="1">IF(R60="","",OFFSET([2]PGA!$AL$1,MATCH(M60,[2]PGA!$E$1:$E$500,0)-1,0))</f>
        <v/>
      </c>
    </row>
    <row r="61" spans="1:22" x14ac:dyDescent="0.25">
      <c r="A61" t="str">
        <f>IF(Win!A61="","",Win!A61)</f>
        <v>Justin Thomas</v>
      </c>
      <c r="B61">
        <f>IF(Win!B61="","",VALUE(Win!B61))</f>
        <v>4.4200000000000003E-2</v>
      </c>
      <c r="C61">
        <f>IF(Win!C61="","",Win!C61)</f>
        <v>23</v>
      </c>
      <c r="D61">
        <f>IF(Win!D61="","",Win!D61)</f>
        <v>15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</v>
      </c>
      <c r="H61" s="6" t="str">
        <f t="shared" ca="1" si="1"/>
        <v/>
      </c>
      <c r="I61" s="6" t="str">
        <f t="shared" ca="1" si="2"/>
        <v/>
      </c>
      <c r="J61" t="str">
        <f ca="1">IF(F61="","",OFFSET([1]PGA!$AL$1,MATCH(A61,[1]PGA!$E$1:$E$500,0)-1,0))</f>
        <v/>
      </c>
      <c r="M61" t="str">
        <f>IF(FRL!A61="","",FRL!A61)</f>
        <v>Jose Luis Ballester</v>
      </c>
      <c r="N61" t="str">
        <f>IF(FRL!B61="","",FRL!B61)</f>
        <v>0.33%</v>
      </c>
      <c r="O61">
        <f>IF(FRL!C61="","",FRL!C61)</f>
        <v>303</v>
      </c>
      <c r="P61">
        <f>IF(FRL!D61="","",FRL!D61)</f>
        <v>201</v>
      </c>
      <c r="Q61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67</v>
      </c>
      <c r="T61" s="6" t="str">
        <f t="shared" ca="1" si="4"/>
        <v/>
      </c>
      <c r="U61" s="6" t="str">
        <f t="shared" ca="1" si="5"/>
        <v/>
      </c>
      <c r="V61" t="str">
        <f ca="1">IF(R61="","",OFFSET([2]PGA!$AL$1,MATCH(M61,[2]PGA!$E$1:$E$500,0)-1,0))</f>
        <v/>
      </c>
    </row>
    <row r="62" spans="1:22" x14ac:dyDescent="0.25">
      <c r="A62" t="str">
        <f>IF(Win!A62="","",Win!A62)</f>
        <v>Keith Mitchell</v>
      </c>
      <c r="B62">
        <f>IF(Win!B62="","",VALUE(Win!B62))</f>
        <v>1.0500000000000001E-2</v>
      </c>
      <c r="C62">
        <f>IF(Win!C62="","",Win!C62)</f>
        <v>95</v>
      </c>
      <c r="D62">
        <f>IF(Win!D62="","",Win!D62)</f>
        <v>101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5</v>
      </c>
      <c r="G62">
        <f ca="1">IF(Win!F62="","",Win!F62)</f>
        <v>25</v>
      </c>
      <c r="H62" s="6" t="str">
        <f t="shared" ca="1" si="1"/>
        <v/>
      </c>
      <c r="I62" s="6">
        <f t="shared" ca="1" si="2"/>
        <v>-2</v>
      </c>
      <c r="J62" t="str">
        <f ca="1">IF(F62="","",OFFSET([1]PGA!$AL$1,MATCH(A62,[1]PGA!$E$1:$E$500,0)-1,0))</f>
        <v>Betfair: 100/1, 8pl, 1/5</v>
      </c>
      <c r="M62" t="str">
        <f>IF(FRL!A62="","",FRL!A62)</f>
        <v>Justin Thomas</v>
      </c>
      <c r="N62" t="str">
        <f>IF(FRL!B62="","",FRL!B62)</f>
        <v>1.26%</v>
      </c>
      <c r="O62">
        <f>IF(FRL!C62="","",FRL!C62)</f>
        <v>79</v>
      </c>
      <c r="P62">
        <f>IF(FRL!D62="","",FRL!D62)</f>
        <v>31</v>
      </c>
      <c r="Q62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 ca="1">IF(R62="","",OFFSET([2]PGA!$AL$1,MATCH(M62,[2]PGA!$E$1:$E$500,0)-1,0))</f>
        <v/>
      </c>
    </row>
    <row r="63" spans="1:22" x14ac:dyDescent="0.25">
      <c r="A63" t="str">
        <f>IF(Win!A63="","",Win!A63)</f>
        <v>Kevin Kisner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95</v>
      </c>
      <c r="H63" s="6" t="str">
        <f t="shared" ca="1" si="1"/>
        <v/>
      </c>
      <c r="I63" s="6" t="str">
        <f t="shared" ca="1" si="2"/>
        <v/>
      </c>
      <c r="J63" t="str">
        <f ca="1">IF(F63="","",OFFSET([1]PGA!$AL$1,MATCH(A63,[1]PGA!$E$1:$E$500,0)-1,0))</f>
        <v/>
      </c>
      <c r="M63" t="str">
        <f>IF(FRL!A63="","",FRL!A63)</f>
        <v>Keith Mitchell</v>
      </c>
      <c r="N63" t="str">
        <f>IF(FRL!B63="","",FRL!B63)</f>
        <v>1.49%</v>
      </c>
      <c r="O63">
        <f>IF(FRL!C63="","",FRL!C63)</f>
        <v>67</v>
      </c>
      <c r="P63">
        <f>IF(FRL!D63="","",FRL!D63)</f>
        <v>81</v>
      </c>
      <c r="Q63">
        <f t="shared" si="3"/>
        <v>3.0000000000000001E-3</v>
      </c>
      <c r="R63">
        <f t="array" ref="R63">IF(Q63="","",RANK(Q63, $Q$2:$Q$241) + COUNTIFS($Q$2:$Q$241, Q63, $P$2:$P$241, "&lt;"&amp;P63) + COUNTIFS($Q$2:$Q$241, Q63, $P$2:$P$241, P63, $M$2:$M$241, "&lt;"&amp;M63))</f>
        <v>7</v>
      </c>
      <c r="S63">
        <f ca="1">IF(FRL!F63="","",FRL!F63)</f>
        <v>16</v>
      </c>
      <c r="T63" s="6" t="str">
        <f t="shared" ca="1" si="4"/>
        <v/>
      </c>
      <c r="U63" s="6">
        <f t="shared" ca="1" si="5"/>
        <v>-2</v>
      </c>
      <c r="V63" t="str">
        <f ca="1">IF(R63="","",OFFSET([2]PGA!$AL$1,MATCH(M63,[2]PGA!$E$1:$E$500,0)-1,0))</f>
        <v>Spreadex: 80/1, 6pl, 1/5</v>
      </c>
    </row>
    <row r="64" spans="1:22" x14ac:dyDescent="0.25">
      <c r="A64" t="str">
        <f>IF(Win!A64="","",Win!A64)</f>
        <v>Kevin Streelman</v>
      </c>
      <c r="B64">
        <f>IF(Win!B64="","",VALUE(Win!B64))</f>
        <v>1E-3</v>
      </c>
      <c r="C64">
        <f>IF(Win!C64="","",Win!C64)</f>
        <v>1000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71</v>
      </c>
      <c r="H64" s="6" t="str">
        <f t="shared" ca="1" si="1"/>
        <v/>
      </c>
      <c r="I64" s="6" t="str">
        <f t="shared" ca="1" si="2"/>
        <v/>
      </c>
      <c r="J64" t="str">
        <f ca="1">IF(F64="","",OFFSET([1]PGA!$AL$1,MATCH(A64,[1]PGA!$E$1:$E$500,0)-1,0))</f>
        <v/>
      </c>
      <c r="M64" t="str">
        <f>IF(FRL!A64="","",FRL!A64)</f>
        <v>Kevin Kisner</v>
      </c>
      <c r="N64" t="str">
        <f>IF(FRL!B64="","",FRL!B64)</f>
        <v>0.06%</v>
      </c>
      <c r="O64">
        <f>IF(FRL!C64="","",FRL!C64)</f>
        <v>1667</v>
      </c>
      <c r="P64">
        <f>IF(FRL!D64="","",FRL!D64)</f>
        <v>501</v>
      </c>
      <c r="Q64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92</v>
      </c>
      <c r="T64" s="6" t="str">
        <f t="shared" ca="1" si="4"/>
        <v/>
      </c>
      <c r="U64" s="6" t="str">
        <f t="shared" ca="1" si="5"/>
        <v/>
      </c>
      <c r="V64" t="str">
        <f ca="1">IF(R64="","",OFFSET([2]PGA!$AL$1,MATCH(M64,[2]PGA!$E$1:$E$500,0)-1,0))</f>
        <v/>
      </c>
    </row>
    <row r="65" spans="1:22" x14ac:dyDescent="0.25">
      <c r="A65" t="str">
        <f>IF(Win!A65="","",Win!A65)</f>
        <v>Kevin Yu</v>
      </c>
      <c r="B65">
        <f>IF(Win!B65="","",VALUE(Win!B65))</f>
        <v>1.8E-3</v>
      </c>
      <c r="C65">
        <f>IF(Win!C65="","",Win!C65)</f>
        <v>556</v>
      </c>
      <c r="D65">
        <f>IF(Win!D65="","",Win!D65)</f>
        <v>251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16</v>
      </c>
      <c r="H65" s="6" t="str">
        <f t="shared" ca="1" si="1"/>
        <v/>
      </c>
      <c r="I65" s="6" t="str">
        <f t="shared" ca="1" si="2"/>
        <v/>
      </c>
      <c r="J65" t="str">
        <f ca="1">IF(F65="","",OFFSET([1]PGA!$AL$1,MATCH(A65,[1]PGA!$E$1:$E$500,0)-1,0))</f>
        <v/>
      </c>
      <c r="M65" t="str">
        <f>IF(FRL!A65="","",FRL!A65)</f>
        <v>Kevin Streelman</v>
      </c>
      <c r="N65" t="str">
        <f>IF(FRL!B65="","",FRL!B65)</f>
        <v>0.63%</v>
      </c>
      <c r="O65">
        <f>IF(FRL!C65="","",FRL!C65)</f>
        <v>159</v>
      </c>
      <c r="P65">
        <f>IF(FRL!D65="","",FRL!D65)</f>
        <v>226</v>
      </c>
      <c r="Q65">
        <f t="shared" si="3"/>
        <v>2E-3</v>
      </c>
      <c r="R65">
        <f t="array" ref="R65">IF(Q65="","",RANK(Q65, $Q$2:$Q$241) + COUNTIFS($Q$2:$Q$241, Q65, $P$2:$P$241, "&lt;"&amp;P65) + COUNTIFS($Q$2:$Q$241, Q65, $P$2:$P$241, P65, $M$2:$M$241, "&lt;"&amp;M65))</f>
        <v>25</v>
      </c>
      <c r="S65">
        <f ca="1">IF(FRL!F65="","",FRL!F65)</f>
        <v>67</v>
      </c>
      <c r="T65" s="6" t="str">
        <f t="shared" ca="1" si="4"/>
        <v/>
      </c>
      <c r="U65" s="6">
        <f t="shared" ca="1" si="5"/>
        <v>-2</v>
      </c>
      <c r="V65" t="str">
        <f ca="1">IF(R65="","",OFFSET([2]PGA!$AL$1,MATCH(M65,[2]PGA!$E$1:$E$500,0)-1,0))</f>
        <v>Skybet: 225/1, 6pl, 1/5</v>
      </c>
    </row>
    <row r="66" spans="1:22" x14ac:dyDescent="0.25">
      <c r="A66" t="str">
        <f>IF(Win!A66="","",Win!A66)</f>
        <v>Kris Ventura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49</v>
      </c>
      <c r="H66" s="6" t="str">
        <f t="shared" ca="1" si="1"/>
        <v/>
      </c>
      <c r="I66" s="6" t="str">
        <f t="shared" ca="1" si="2"/>
        <v/>
      </c>
      <c r="J66" t="str">
        <f ca="1">IF(F66="","",OFFSET([1]PGA!$AL$1,MATCH(A66,[1]PGA!$E$1:$E$500,0)-1,0))</f>
        <v/>
      </c>
      <c r="M66" t="str">
        <f>IF(FRL!A66="","",FRL!A66)</f>
        <v>Kevin Yu</v>
      </c>
      <c r="N66" t="str">
        <f>IF(FRL!B66="","",FRL!B66)</f>
        <v>0.35%</v>
      </c>
      <c r="O66">
        <f>IF(FRL!C66="","",FRL!C66)</f>
        <v>286</v>
      </c>
      <c r="P66">
        <f>IF(FRL!D66="","",FRL!D66)</f>
        <v>126</v>
      </c>
      <c r="Q66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67</v>
      </c>
      <c r="T66" s="6" t="str">
        <f t="shared" ca="1" si="4"/>
        <v/>
      </c>
      <c r="U66" s="6" t="str">
        <f t="shared" ca="1" si="5"/>
        <v/>
      </c>
      <c r="V66" t="str">
        <f ca="1">IF(R66="","",OFFSET([2]PGA!$AL$1,MATCH(M66,[2]PGA!$E$1:$E$500,0)-1,0))</f>
        <v/>
      </c>
    </row>
    <row r="67" spans="1:22" x14ac:dyDescent="0.25">
      <c r="A67" t="str">
        <f>IF(Win!A67="","",Win!A67)</f>
        <v>Kurt Kitayama</v>
      </c>
      <c r="B67">
        <f>IF(Win!B67="","",VALUE(Win!B67))</f>
        <v>7.1000000000000004E-3</v>
      </c>
      <c r="C67">
        <f>IF(Win!C67="","",Win!C67)</f>
        <v>141</v>
      </c>
      <c r="D67">
        <f>IF(Win!D67="","",Win!D67)</f>
        <v>71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 ca="1">IF(F67="","",OFFSET([1]PGA!$AL$1,MATCH(A67,[1]PGA!$E$1:$E$500,0)-1,0))</f>
        <v/>
      </c>
      <c r="M67" t="str">
        <f>IF(FRL!A67="","",FRL!A67)</f>
        <v>Kris Ventura</v>
      </c>
      <c r="N67" t="str">
        <f>IF(FRL!B67="","",FRL!B67)</f>
        <v>0.27%</v>
      </c>
      <c r="O67">
        <f>IF(FRL!C67="","",FRL!C67)</f>
        <v>370</v>
      </c>
      <c r="P67">
        <f>IF(FRL!D67="","",FRL!D67)</f>
        <v>151</v>
      </c>
      <c r="Q6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 ca="1">IF(R67="","",OFFSET([2]PGA!$AL$1,MATCH(M67,[2]PGA!$E$1:$E$500,0)-1,0))</f>
        <v/>
      </c>
    </row>
    <row r="68" spans="1:22" x14ac:dyDescent="0.25">
      <c r="A68" t="str">
        <f>IF(Win!A68="","",Win!A68)</f>
        <v>Kyoung-Hoon Lee</v>
      </c>
      <c r="B68">
        <f>IF(Win!B68="","",VALUE(Win!B68))</f>
        <v>2.8E-3</v>
      </c>
      <c r="C68">
        <f>IF(Win!C68="","",Win!C68)</f>
        <v>357</v>
      </c>
      <c r="D68">
        <f>IF(Win!D68="","",Win!D68)</f>
        <v>226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67</v>
      </c>
      <c r="H68" s="6" t="str">
        <f t="shared" ca="1" si="7"/>
        <v/>
      </c>
      <c r="I68" s="6" t="str">
        <f t="shared" ca="1" si="8"/>
        <v/>
      </c>
      <c r="J68" t="str">
        <f ca="1">IF(F68="","",OFFSET([1]PGA!$AL$1,MATCH(A68,[1]PGA!$E$1:$E$500,0)-1,0))</f>
        <v/>
      </c>
      <c r="M68" t="str">
        <f>IF(FRL!A68="","",FRL!A68)</f>
        <v>Kurt Kitayama</v>
      </c>
      <c r="N68" t="str">
        <f>IF(FRL!B68="","",FRL!B68)</f>
        <v>0.57%</v>
      </c>
      <c r="O68">
        <f>IF(FRL!C68="","",FRL!C68)</f>
        <v>175</v>
      </c>
      <c r="P68">
        <f>IF(FRL!D68="","",FRL!D68)</f>
        <v>67</v>
      </c>
      <c r="Q6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16</v>
      </c>
      <c r="T68" s="6" t="str">
        <f t="shared" ca="1" si="10"/>
        <v/>
      </c>
      <c r="U68" s="6" t="str">
        <f t="shared" ca="1" si="11"/>
        <v/>
      </c>
      <c r="V68" t="str">
        <f ca="1">IF(R68="","",OFFSET([2]PGA!$AL$1,MATCH(M68,[2]PGA!$E$1:$E$500,0)-1,0))</f>
        <v/>
      </c>
    </row>
    <row r="69" spans="1:22" x14ac:dyDescent="0.25">
      <c r="A69" t="str">
        <f>IF(Win!A69="","",Win!A69)</f>
        <v>Lanto Griffin</v>
      </c>
      <c r="B69">
        <f>IF(Win!B69="","",VALUE(Win!B69))</f>
        <v>1.4E-3</v>
      </c>
      <c r="C69">
        <f>IF(Win!C69="","",Win!C69)</f>
        <v>714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78</v>
      </c>
      <c r="H69" s="6" t="str">
        <f t="shared" ca="1" si="7"/>
        <v/>
      </c>
      <c r="I69" s="6" t="str">
        <f t="shared" ca="1" si="8"/>
        <v/>
      </c>
      <c r="J69" t="str">
        <f ca="1">IF(F69="","",OFFSET([1]PGA!$AL$1,MATCH(A69,[1]PGA!$E$1:$E$500,0)-1,0))</f>
        <v/>
      </c>
      <c r="M69" t="str">
        <f>IF(FRL!A69="","",FRL!A69)</f>
        <v>Kyoung-Hoon Lee</v>
      </c>
      <c r="N69" t="str">
        <f>IF(FRL!B69="","",FRL!B69)</f>
        <v>0.32%</v>
      </c>
      <c r="O69">
        <f>IF(FRL!C69="","",FRL!C69)</f>
        <v>313</v>
      </c>
      <c r="P69">
        <f>IF(FRL!D69="","",FRL!D69)</f>
        <v>126</v>
      </c>
      <c r="Q6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92</v>
      </c>
      <c r="T69" s="6" t="str">
        <f t="shared" ca="1" si="10"/>
        <v/>
      </c>
      <c r="U69" s="6" t="str">
        <f t="shared" ca="1" si="11"/>
        <v/>
      </c>
      <c r="V69" t="str">
        <f ca="1">IF(R69="","",OFFSET([2]PGA!$AL$1,MATCH(M69,[2]PGA!$E$1:$E$500,0)-1,0))</f>
        <v/>
      </c>
    </row>
    <row r="70" spans="1:22" x14ac:dyDescent="0.25">
      <c r="A70" t="str">
        <f>IF(Win!A70="","",Win!A70)</f>
        <v>Lee Hodges</v>
      </c>
      <c r="B70">
        <f>IF(Win!B70="","",VALUE(Win!B70))</f>
        <v>5.4000000000000003E-3</v>
      </c>
      <c r="C70">
        <f>IF(Win!C70="","",Win!C70)</f>
        <v>185</v>
      </c>
      <c r="D70">
        <f>IF(Win!D70="","",Win!D70)</f>
        <v>111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57</v>
      </c>
      <c r="H70" s="6" t="str">
        <f t="shared" ca="1" si="7"/>
        <v/>
      </c>
      <c r="I70" s="6" t="str">
        <f t="shared" ca="1" si="8"/>
        <v/>
      </c>
      <c r="J70" t="str">
        <f ca="1">IF(F70="","",OFFSET([1]PGA!$AL$1,MATCH(A70,[1]PGA!$E$1:$E$500,0)-1,0))</f>
        <v/>
      </c>
      <c r="M70" t="str">
        <f>IF(FRL!A70="","",FRL!A70)</f>
        <v>Lanto Griffin</v>
      </c>
      <c r="N70" t="str">
        <f>IF(FRL!B70="","",FRL!B70)</f>
        <v>0.29%</v>
      </c>
      <c r="O70">
        <f>IF(FRL!C70="","",FRL!C70)</f>
        <v>345</v>
      </c>
      <c r="P70">
        <f>IF(FRL!D70="","",FRL!D70)</f>
        <v>151</v>
      </c>
      <c r="Q70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67</v>
      </c>
      <c r="T70" s="6" t="str">
        <f t="shared" ca="1" si="10"/>
        <v/>
      </c>
      <c r="U70" s="6" t="str">
        <f t="shared" ca="1" si="11"/>
        <v/>
      </c>
      <c r="V70" t="str">
        <f ca="1">IF(R70="","",OFFSET([2]PGA!$AL$1,MATCH(M70,[2]PGA!$E$1:$E$500,0)-1,0))</f>
        <v/>
      </c>
    </row>
    <row r="71" spans="1:22" x14ac:dyDescent="0.25">
      <c r="A71" t="str">
        <f>IF(Win!A71="","",Win!A71)</f>
        <v>Lucas Glover</v>
      </c>
      <c r="B71">
        <f>IF(Win!B71="","",VALUE(Win!B71))</f>
        <v>8.9999999999999993E-3</v>
      </c>
      <c r="C71">
        <f>IF(Win!C71="","",Win!C71)</f>
        <v>111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88</v>
      </c>
      <c r="H71" s="6" t="str">
        <f t="shared" ca="1" si="7"/>
        <v/>
      </c>
      <c r="I71" s="6" t="str">
        <f t="shared" ca="1" si="8"/>
        <v/>
      </c>
      <c r="J71" t="str">
        <f ca="1">IF(F71="","",OFFSET([1]PGA!$AL$1,MATCH(A71,[1]PGA!$E$1:$E$500,0)-1,0))</f>
        <v/>
      </c>
      <c r="M71" t="str">
        <f>IF(FRL!A71="","",FRL!A71)</f>
        <v>Lee Hodges</v>
      </c>
      <c r="N71" t="str">
        <f>IF(FRL!B71="","",FRL!B71)</f>
        <v>1.15%</v>
      </c>
      <c r="O71">
        <f>IF(FRL!C71="","",FRL!C71)</f>
        <v>87</v>
      </c>
      <c r="P71">
        <f>IF(FRL!D71="","",FRL!D71)</f>
        <v>81</v>
      </c>
      <c r="Q7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</v>
      </c>
      <c r="T71" s="6" t="str">
        <f t="shared" ca="1" si="10"/>
        <v/>
      </c>
      <c r="U71" s="6" t="str">
        <f t="shared" ca="1" si="11"/>
        <v/>
      </c>
      <c r="V71" t="str">
        <f ca="1">IF(R71="","",OFFSET([2]PGA!$AL$1,MATCH(M71,[2]PGA!$E$1:$E$500,0)-1,0))</f>
        <v/>
      </c>
    </row>
    <row r="72" spans="1:22" x14ac:dyDescent="0.25">
      <c r="A72" t="str">
        <f>IF(Win!A72="","",Win!A72)</f>
        <v>Luke Clanton</v>
      </c>
      <c r="B72">
        <f>IF(Win!B72="","",VALUE(Win!B72))</f>
        <v>1.8200000000000001E-2</v>
      </c>
      <c r="C72">
        <f>IF(Win!C72="","",Win!C72)</f>
        <v>55</v>
      </c>
      <c r="D72">
        <f>IF(Win!D72="","",Win!D72)</f>
        <v>67</v>
      </c>
      <c r="E72" s="18">
        <f t="shared" si="6"/>
        <v>3.0000000000000001E-3</v>
      </c>
      <c r="F72">
        <f t="array" ref="F72">IF(E72="","",RANK(E72, $E$2:$E$241) + COUNTIFS($E$2:$E$241, E72, $D$2:$D$241, "&lt;"&amp;D72) + COUNTIFS($E$2:$E$241, E72, $D$2:$D$241, D72, $A$2:$A$241, "&lt;"&amp;A72))</f>
        <v>2</v>
      </c>
      <c r="G72">
        <f ca="1">IF(Win!F72="","",Win!F72)</f>
        <v>78</v>
      </c>
      <c r="H72" s="6">
        <f t="shared" ca="1" si="7"/>
        <v>-2</v>
      </c>
      <c r="I72" s="6">
        <f t="shared" ca="1" si="8"/>
        <v>-2</v>
      </c>
      <c r="J72" t="str">
        <f ca="1">IF(F72="","",OFFSET([1]PGA!$AL$1,MATCH(A72,[1]PGA!$E$1:$E$500,0)-1,0))</f>
        <v>Skybet: 60/1, 8pl, 1/5</v>
      </c>
      <c r="M72" t="str">
        <f>IF(FRL!A72="","",FRL!A72)</f>
        <v>Lucas Glover</v>
      </c>
      <c r="N72" t="str">
        <f>IF(FRL!B72="","",FRL!B72)</f>
        <v>0.65%</v>
      </c>
      <c r="O72">
        <f>IF(FRL!C72="","",FRL!C72)</f>
        <v>154</v>
      </c>
      <c r="P72">
        <f>IF(FRL!D72="","",FRL!D72)</f>
        <v>81</v>
      </c>
      <c r="Q72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120</v>
      </c>
      <c r="T72" s="6" t="str">
        <f t="shared" ca="1" si="10"/>
        <v/>
      </c>
      <c r="U72" s="6" t="str">
        <f t="shared" ca="1" si="11"/>
        <v/>
      </c>
      <c r="V72" t="str">
        <f ca="1">IF(R72="","",OFFSET([2]PGA!$AL$1,MATCH(M72,[2]PGA!$E$1:$E$500,0)-1,0))</f>
        <v/>
      </c>
    </row>
    <row r="73" spans="1:22" x14ac:dyDescent="0.25">
      <c r="A73" t="str">
        <f>IF(Win!A73="","",Win!A73)</f>
        <v>Luke List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36</v>
      </c>
      <c r="H73" s="6" t="str">
        <f t="shared" ca="1" si="7"/>
        <v/>
      </c>
      <c r="I73" s="6" t="str">
        <f t="shared" ca="1" si="8"/>
        <v/>
      </c>
      <c r="J73" t="str">
        <f ca="1">IF(F73="","",OFFSET([1]PGA!$AL$1,MATCH(A73,[1]PGA!$E$1:$E$500,0)-1,0))</f>
        <v/>
      </c>
      <c r="M73" t="str">
        <f>IF(FRL!A73="","",FRL!A73)</f>
        <v>Luke Clanton</v>
      </c>
      <c r="N73" t="str">
        <f>IF(FRL!B73="","",FRL!B73)</f>
        <v>0.77%</v>
      </c>
      <c r="O73">
        <f>IF(FRL!C73="","",FRL!C73)</f>
        <v>130</v>
      </c>
      <c r="P73">
        <f>IF(FRL!D73="","",FRL!D73)</f>
        <v>67</v>
      </c>
      <c r="Q73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109</v>
      </c>
      <c r="T73" s="6" t="str">
        <f t="shared" ca="1" si="10"/>
        <v/>
      </c>
      <c r="U73" s="6" t="str">
        <f t="shared" ca="1" si="11"/>
        <v/>
      </c>
      <c r="V73" t="str">
        <f ca="1">IF(R73="","",OFFSET([2]PGA!$AL$1,MATCH(M73,[2]PGA!$E$1:$E$500,0)-1,0))</f>
        <v/>
      </c>
    </row>
    <row r="74" spans="1:22" x14ac:dyDescent="0.25">
      <c r="A74" t="str">
        <f>IF(Win!A74="","",Win!A74)</f>
        <v>Mac Meissner</v>
      </c>
      <c r="B74">
        <f>IF(Win!B74="","",VALUE(Win!B74))</f>
        <v>3.2000000000000002E-3</v>
      </c>
      <c r="C74">
        <f>IF(Win!C74="","",Win!C74)</f>
        <v>313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88</v>
      </c>
      <c r="H74" s="6" t="str">
        <f t="shared" ca="1" si="7"/>
        <v/>
      </c>
      <c r="I74" s="6" t="str">
        <f t="shared" ca="1" si="8"/>
        <v/>
      </c>
      <c r="J74" t="str">
        <f ca="1">IF(F74="","",OFFSET([1]PGA!$AL$1,MATCH(A74,[1]PGA!$E$1:$E$500,0)-1,0))</f>
        <v/>
      </c>
      <c r="M74" t="str">
        <f>IF(FRL!A74="","",FRL!A74)</f>
        <v>Luke List</v>
      </c>
      <c r="N74" t="str">
        <f>IF(FRL!B74="","",FRL!B74)</f>
        <v>0.29%</v>
      </c>
      <c r="O74">
        <f>IF(FRL!C74="","",FRL!C74)</f>
        <v>345</v>
      </c>
      <c r="P74">
        <f>IF(FRL!D74="","",FRL!D74)</f>
        <v>201</v>
      </c>
      <c r="Q74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27</v>
      </c>
      <c r="T74" s="6" t="str">
        <f t="shared" ca="1" si="10"/>
        <v/>
      </c>
      <c r="U74" s="6" t="str">
        <f t="shared" ca="1" si="11"/>
        <v/>
      </c>
      <c r="V74" t="str">
        <f ca="1">IF(R74="","",OFFSET([2]PGA!$AL$1,MATCH(M74,[2]PGA!$E$1:$E$500,0)-1,0))</f>
        <v/>
      </c>
    </row>
    <row r="75" spans="1:22" x14ac:dyDescent="0.25">
      <c r="A75" t="str">
        <f>IF(Win!A75="","",Win!A75)</f>
        <v>Mackenzie Hughes</v>
      </c>
      <c r="B75">
        <f>IF(Win!B75="","",VALUE(Win!B75))</f>
        <v>5.7999999999999996E-3</v>
      </c>
      <c r="C75">
        <f>IF(Win!C75="","",Win!C75)</f>
        <v>172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36</v>
      </c>
      <c r="H75" s="6" t="str">
        <f t="shared" ca="1" si="7"/>
        <v/>
      </c>
      <c r="I75" s="6" t="str">
        <f t="shared" ca="1" si="8"/>
        <v/>
      </c>
      <c r="J75" t="str">
        <f ca="1">IF(F75="","",OFFSET([1]PGA!$AL$1,MATCH(A75,[1]PGA!$E$1:$E$500,0)-1,0))</f>
        <v/>
      </c>
      <c r="M75" t="str">
        <f>IF(FRL!A75="","",FRL!A75)</f>
        <v>Mac Meissner</v>
      </c>
      <c r="N75" t="str">
        <f>IF(FRL!B75="","",FRL!B75)</f>
        <v>1.00%</v>
      </c>
      <c r="O75">
        <f>IF(FRL!C75="","",FRL!C75)</f>
        <v>100</v>
      </c>
      <c r="P75">
        <f>IF(FRL!D75="","",FRL!D75)</f>
        <v>101</v>
      </c>
      <c r="Q75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67</v>
      </c>
      <c r="T75" s="6" t="str">
        <f t="shared" ca="1" si="10"/>
        <v/>
      </c>
      <c r="U75" s="6" t="str">
        <f t="shared" ca="1" si="11"/>
        <v/>
      </c>
      <c r="V75" t="str">
        <f ca="1">IF(R75="","",OFFSET([2]PGA!$AL$1,MATCH(M75,[2]PGA!$E$1:$E$500,0)-1,0))</f>
        <v/>
      </c>
    </row>
    <row r="76" spans="1:22" x14ac:dyDescent="0.25">
      <c r="A76" t="str">
        <f>IF(Win!A76="","",Win!A76)</f>
        <v>Mark Hubbard</v>
      </c>
      <c r="B76">
        <f>IF(Win!B76="","",VALUE(Win!B76))</f>
        <v>3.7000000000000002E-3</v>
      </c>
      <c r="C76">
        <f>IF(Win!C76="","",Win!C76)</f>
        <v>270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103</v>
      </c>
      <c r="H76" s="6" t="str">
        <f t="shared" ca="1" si="7"/>
        <v/>
      </c>
      <c r="I76" s="6" t="str">
        <f t="shared" ca="1" si="8"/>
        <v/>
      </c>
      <c r="J76" t="str">
        <f ca="1">IF(F76="","",OFFSET([1]PGA!$AL$1,MATCH(A76,[1]PGA!$E$1:$E$500,0)-1,0))</f>
        <v/>
      </c>
      <c r="M76" t="str">
        <f>IF(FRL!A76="","",FRL!A76)</f>
        <v>Mackenzie Hughes</v>
      </c>
      <c r="N76" t="str">
        <f>IF(FRL!B76="","",FRL!B76)</f>
        <v>0.49%</v>
      </c>
      <c r="O76">
        <f>IF(FRL!C76="","",FRL!C76)</f>
        <v>204</v>
      </c>
      <c r="P76">
        <f>IF(FRL!D76="","",FRL!D76)</f>
        <v>101</v>
      </c>
      <c r="Q76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44</v>
      </c>
      <c r="T76" s="6" t="str">
        <f t="shared" ca="1" si="10"/>
        <v/>
      </c>
      <c r="U76" s="6" t="str">
        <f t="shared" ca="1" si="11"/>
        <v/>
      </c>
      <c r="V76" t="str">
        <f ca="1">IF(R76="","",OFFSET([2]PGA!$AL$1,MATCH(M76,[2]PGA!$E$1:$E$500,0)-1,0))</f>
        <v/>
      </c>
    </row>
    <row r="77" spans="1:22" x14ac:dyDescent="0.25">
      <c r="A77" t="str">
        <f>IF(Win!A77="","",Win!A77)</f>
        <v>Matt Fitzpatrick</v>
      </c>
      <c r="B77">
        <f>IF(Win!B77="","",VALUE(Win!B77))</f>
        <v>1.44E-2</v>
      </c>
      <c r="C77">
        <f>IF(Win!C77="","",Win!C77)</f>
        <v>69</v>
      </c>
      <c r="D77">
        <f>IF(Win!D77="","",Win!D77)</f>
        <v>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78</v>
      </c>
      <c r="H77" s="6" t="str">
        <f t="shared" ca="1" si="7"/>
        <v/>
      </c>
      <c r="I77" s="6" t="str">
        <f t="shared" ca="1" si="8"/>
        <v/>
      </c>
      <c r="J77" t="str">
        <f ca="1">IF(F77="","",OFFSET([1]PGA!$AL$1,MATCH(A77,[1]PGA!$E$1:$E$500,0)-1,0))</f>
        <v/>
      </c>
      <c r="M77" t="str">
        <f>IF(FRL!A77="","",FRL!A77)</f>
        <v>Mark Hubbard</v>
      </c>
      <c r="N77" t="str">
        <f>IF(FRL!B77="","",FRL!B77)</f>
        <v>1.01%</v>
      </c>
      <c r="O77">
        <f>IF(FRL!C77="","",FRL!C77)</f>
        <v>99</v>
      </c>
      <c r="P77">
        <f>IF(FRL!D77="","",FRL!D77)</f>
        <v>126</v>
      </c>
      <c r="Q77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19</v>
      </c>
      <c r="S77">
        <f ca="1">IF(FRL!F77="","",FRL!F77)</f>
        <v>92</v>
      </c>
      <c r="T77" s="6" t="str">
        <f t="shared" ca="1" si="10"/>
        <v/>
      </c>
      <c r="U77" s="6">
        <f t="shared" ca="1" si="11"/>
        <v>-2</v>
      </c>
      <c r="V77" t="str">
        <f ca="1">IF(R77="","",OFFSET([2]PGA!$AL$1,MATCH(M77,[2]PGA!$E$1:$E$500,0)-1,0))</f>
        <v>Spreadex: 125/1, 6pl, 1/5</v>
      </c>
    </row>
    <row r="78" spans="1:22" x14ac:dyDescent="0.25">
      <c r="A78" t="str">
        <f>IF(Win!A78="","",Win!A78)</f>
        <v>Matt Kuchar</v>
      </c>
      <c r="B78">
        <f>IF(Win!B78="","",VALUE(Win!B78))</f>
        <v>3.0999999999999999E-3</v>
      </c>
      <c r="C78">
        <f>IF(Win!C78="","",Win!C78)</f>
        <v>323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 ca="1">IF(F78="","",OFFSET([1]PGA!$AL$1,MATCH(A78,[1]PGA!$E$1:$E$500,0)-1,0))</f>
        <v/>
      </c>
      <c r="M78" t="str">
        <f>IF(FRL!A78="","",FRL!A78)</f>
        <v>Matt Fitzpatrick</v>
      </c>
      <c r="N78" t="str">
        <f>IF(FRL!B78="","",FRL!B78)</f>
        <v>1.69%</v>
      </c>
      <c r="O78">
        <f>IF(FRL!C78="","",FRL!C78)</f>
        <v>59</v>
      </c>
      <c r="P78">
        <f>IF(FRL!D78="","",FRL!D78)</f>
        <v>81</v>
      </c>
      <c r="Q78">
        <f t="shared" si="9"/>
        <v>5.0000000000000001E-3</v>
      </c>
      <c r="R78">
        <f t="array" ref="R78">IF(Q78="","",RANK(Q78, $Q$2:$Q$241) + COUNTIFS($Q$2:$Q$241, Q78, $P$2:$P$241, "&lt;"&amp;P78) + COUNTIFS($Q$2:$Q$241, Q78, $P$2:$P$241, P78, $M$2:$M$241, "&lt;"&amp;M78))</f>
        <v>1</v>
      </c>
      <c r="S78">
        <f ca="1">IF(FRL!F78="","",FRL!F78)</f>
        <v>82</v>
      </c>
      <c r="T78" s="6">
        <f t="shared" ca="1" si="10"/>
        <v>-2</v>
      </c>
      <c r="U78" s="6">
        <f t="shared" ca="1" si="11"/>
        <v>-2</v>
      </c>
      <c r="V78" t="str">
        <f ca="1">IF(R78="","",OFFSET([2]PGA!$AL$1,MATCH(M78,[2]PGA!$E$1:$E$500,0)-1,0))</f>
        <v>Spreadex: 80/1, 6pl, 1/5</v>
      </c>
    </row>
    <row r="79" spans="1:22" x14ac:dyDescent="0.25">
      <c r="A79" t="str">
        <f>IF(Win!A79="","",Win!A79)</f>
        <v>Matt McCarty</v>
      </c>
      <c r="B79">
        <f>IF(Win!B79="","",VALUE(Win!B79))</f>
        <v>1.1999999999999999E-3</v>
      </c>
      <c r="C79">
        <f>IF(Win!C79="","",Win!C79)</f>
        <v>833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108</v>
      </c>
      <c r="H79" s="6" t="str">
        <f t="shared" ca="1" si="7"/>
        <v/>
      </c>
      <c r="I79" s="6" t="str">
        <f t="shared" ca="1" si="8"/>
        <v/>
      </c>
      <c r="J79" t="str">
        <f ca="1">IF(F79="","",OFFSET([1]PGA!$AL$1,MATCH(A79,[1]PGA!$E$1:$E$500,0)-1,0))</f>
        <v/>
      </c>
      <c r="M79" t="str">
        <f>IF(FRL!A79="","",FRL!A79)</f>
        <v>Matt McCarty</v>
      </c>
      <c r="N79" t="str">
        <f>IF(FRL!B79="","",FRL!B79)</f>
        <v>0.68%</v>
      </c>
      <c r="O79">
        <f>IF(FRL!C79="","",FRL!C79)</f>
        <v>147</v>
      </c>
      <c r="P79">
        <f>IF(FRL!D79="","",FRL!D79)</f>
        <v>176</v>
      </c>
      <c r="Q79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36</v>
      </c>
      <c r="S79">
        <f ca="1">IF(FRL!F79="","",FRL!F79)</f>
        <v>82</v>
      </c>
      <c r="T79" s="6" t="str">
        <f t="shared" ca="1" si="10"/>
        <v/>
      </c>
      <c r="U79" s="6">
        <f t="shared" ca="1" si="11"/>
        <v>-2</v>
      </c>
      <c r="V79" t="str">
        <f ca="1">IF(R79="","",OFFSET([2]PGA!$AL$1,MATCH(M79,[2]PGA!$E$1:$E$500,0)-1,0))</f>
        <v>Skybet: 175/1, 6pl, 1/5</v>
      </c>
    </row>
    <row r="80" spans="1:22" x14ac:dyDescent="0.25">
      <c r="A80" t="str">
        <f>IF(Win!A80="","",Win!A80)</f>
        <v>Matt Wallace</v>
      </c>
      <c r="B80">
        <f>IF(Win!B80="","",VALUE(Win!B80))</f>
        <v>2.2000000000000001E-3</v>
      </c>
      <c r="C80">
        <f>IF(Win!C80="","",Win!C80)</f>
        <v>455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44</v>
      </c>
      <c r="H80" s="6" t="str">
        <f t="shared" ca="1" si="7"/>
        <v/>
      </c>
      <c r="I80" s="6" t="str">
        <f t="shared" ca="1" si="8"/>
        <v/>
      </c>
      <c r="J80" t="str">
        <f ca="1">IF(F80="","",OFFSET([1]PGA!$AL$1,MATCH(A80,[1]PGA!$E$1:$E$500,0)-1,0))</f>
        <v/>
      </c>
      <c r="M80" t="str">
        <f>IF(FRL!A80="","",FRL!A80)</f>
        <v>Matt Wallace</v>
      </c>
      <c r="N80" t="str">
        <f>IF(FRL!B80="","",FRL!B80)</f>
        <v>0.83%</v>
      </c>
      <c r="O80">
        <f>IF(FRL!C80="","",FRL!C80)</f>
        <v>120</v>
      </c>
      <c r="P80">
        <f>IF(FRL!D80="","",FRL!D80)</f>
        <v>111</v>
      </c>
      <c r="Q80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44</v>
      </c>
      <c r="T80" s="6" t="str">
        <f t="shared" ca="1" si="10"/>
        <v/>
      </c>
      <c r="U80" s="6" t="str">
        <f t="shared" ca="1" si="11"/>
        <v/>
      </c>
      <c r="V80" t="str">
        <f ca="1">IF(R80="","",OFFSET([2]PGA!$AL$1,MATCH(M80,[2]PGA!$E$1:$E$500,0)-1,0))</f>
        <v/>
      </c>
    </row>
    <row r="81" spans="1:22" x14ac:dyDescent="0.25">
      <c r="A81" t="str">
        <f>IF(Win!A81="","",Win!A81)</f>
        <v>Matthieu Pavon</v>
      </c>
      <c r="B81">
        <f>IF(Win!B81="","",VALUE(Win!B81))</f>
        <v>8.0000000000000004E-4</v>
      </c>
      <c r="C81">
        <f>IF(Win!C81="","",Win!C81)</f>
        <v>1250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63</v>
      </c>
      <c r="H81" s="6" t="str">
        <f t="shared" ca="1" si="7"/>
        <v/>
      </c>
      <c r="I81" s="6" t="str">
        <f t="shared" ca="1" si="8"/>
        <v/>
      </c>
      <c r="J81" t="str">
        <f ca="1">IF(F81="","",OFFSET([1]PGA!$AL$1,MATCH(A81,[1]PGA!$E$1:$E$500,0)-1,0))</f>
        <v/>
      </c>
      <c r="M81" t="str">
        <f>IF(FRL!A81="","",FRL!A81)</f>
        <v>Matthieu Pavon</v>
      </c>
      <c r="N81" t="str">
        <f>IF(FRL!B81="","",FRL!B81)</f>
        <v>0.66%</v>
      </c>
      <c r="O81">
        <f>IF(FRL!C81="","",FRL!C81)</f>
        <v>152</v>
      </c>
      <c r="P81">
        <f>IF(FRL!D81="","",FRL!D81)</f>
        <v>181</v>
      </c>
      <c r="Q81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37</v>
      </c>
      <c r="S81">
        <f ca="1">IF(FRL!F81="","",FRL!F81)</f>
        <v>16</v>
      </c>
      <c r="T81" s="6" t="str">
        <f t="shared" ca="1" si="10"/>
        <v/>
      </c>
      <c r="U81" s="6">
        <f t="shared" ca="1" si="11"/>
        <v>-2</v>
      </c>
      <c r="V81" t="str">
        <f ca="1">IF(R81="","",OFFSET([2]PGA!$AL$1,MATCH(M81,[2]PGA!$E$1:$E$500,0)-1,0))</f>
        <v>Bet365: 180/1, 5pl, 1/4</v>
      </c>
    </row>
    <row r="82" spans="1:22" x14ac:dyDescent="0.25">
      <c r="A82" t="str">
        <f>IF(Win!A82="","",Win!A82)</f>
        <v>Matti Schmid</v>
      </c>
      <c r="B82">
        <f>IF(Win!B82="","",VALUE(Win!B82))</f>
        <v>1.6999999999999999E-3</v>
      </c>
      <c r="C82">
        <f>IF(Win!C82="","",Win!C82)</f>
        <v>588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115</v>
      </c>
      <c r="H82" s="6" t="str">
        <f t="shared" ca="1" si="7"/>
        <v/>
      </c>
      <c r="I82" s="6" t="str">
        <f t="shared" ca="1" si="8"/>
        <v/>
      </c>
      <c r="J82" t="str">
        <f ca="1">IF(F82="","",OFFSET([1]PGA!$AL$1,MATCH(A82,[1]PGA!$E$1:$E$500,0)-1,0))</f>
        <v/>
      </c>
      <c r="M82" t="str">
        <f>IF(FRL!A82="","",FRL!A82)</f>
        <v>Matti Schmid</v>
      </c>
      <c r="N82" t="str">
        <f>IF(FRL!B82="","",FRL!B82)</f>
        <v>0.31%</v>
      </c>
      <c r="O82">
        <f>IF(FRL!C82="","",FRL!C82)</f>
        <v>323</v>
      </c>
      <c r="P82">
        <f>IF(FRL!D82="","",FRL!D82)</f>
        <v>151</v>
      </c>
      <c r="Q82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120</v>
      </c>
      <c r="T82" s="6" t="str">
        <f t="shared" ca="1" si="10"/>
        <v/>
      </c>
      <c r="U82" s="6" t="str">
        <f t="shared" ca="1" si="11"/>
        <v/>
      </c>
      <c r="V82" t="str">
        <f ca="1">IF(R82="","",OFFSET([2]PGA!$AL$1,MATCH(M82,[2]PGA!$E$1:$E$500,0)-1,0))</f>
        <v/>
      </c>
    </row>
    <row r="83" spans="1:22" x14ac:dyDescent="0.25">
      <c r="A83" t="str">
        <f>IF(Win!A83="","",Win!A83)</f>
        <v>Maverick McNealy</v>
      </c>
      <c r="B83">
        <f>IF(Win!B83="","",VALUE(Win!B83))</f>
        <v>1.01E-2</v>
      </c>
      <c r="C83">
        <f>IF(Win!C83="","",Win!C83)</f>
        <v>99</v>
      </c>
      <c r="D83">
        <f>IF(Win!D83="","",Win!D83)</f>
        <v>61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</v>
      </c>
      <c r="H83" s="6" t="str">
        <f t="shared" ca="1" si="7"/>
        <v/>
      </c>
      <c r="I83" s="6" t="str">
        <f t="shared" ca="1" si="8"/>
        <v/>
      </c>
      <c r="J83" t="str">
        <f ca="1">IF(F83="","",OFFSET([1]PGA!$AL$1,MATCH(A83,[1]PGA!$E$1:$E$500,0)-1,0))</f>
        <v/>
      </c>
      <c r="M83" t="str">
        <f>IF(FRL!A83="","",FRL!A83)</f>
        <v>Maverick McNealy</v>
      </c>
      <c r="N83" t="str">
        <f>IF(FRL!B83="","",FRL!B83)</f>
        <v>0.63%</v>
      </c>
      <c r="O83">
        <f>IF(FRL!C83="","",FRL!C83)</f>
        <v>159</v>
      </c>
      <c r="P83">
        <f>IF(FRL!D83="","",FRL!D83)</f>
        <v>67</v>
      </c>
      <c r="Q83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44</v>
      </c>
      <c r="T83" s="6" t="str">
        <f t="shared" ca="1" si="10"/>
        <v/>
      </c>
      <c r="U83" s="6" t="str">
        <f t="shared" ca="1" si="11"/>
        <v/>
      </c>
      <c r="V83" t="str">
        <f ca="1">IF(R83="","",OFFSET([2]PGA!$AL$1,MATCH(M83,[2]PGA!$E$1:$E$500,0)-1,0))</f>
        <v/>
      </c>
    </row>
    <row r="84" spans="1:22" x14ac:dyDescent="0.25">
      <c r="A84" t="str">
        <f>IF(Win!A84="","",Win!A84)</f>
        <v>Max Greyserman</v>
      </c>
      <c r="B84">
        <f>IF(Win!B84="","",VALUE(Win!B84))</f>
        <v>9.4999999999999998E-3</v>
      </c>
      <c r="C84">
        <f>IF(Win!C84="","",Win!C84)</f>
        <v>105</v>
      </c>
      <c r="D84">
        <f>IF(Win!D84="","",Win!D84)</f>
        <v>71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49</v>
      </c>
      <c r="H84" s="6" t="str">
        <f t="shared" ca="1" si="7"/>
        <v/>
      </c>
      <c r="I84" s="6" t="str">
        <f t="shared" ca="1" si="8"/>
        <v/>
      </c>
      <c r="J84" t="str">
        <f ca="1">IF(F84="","",OFFSET([1]PGA!$AL$1,MATCH(A84,[1]PGA!$E$1:$E$500,0)-1,0))</f>
        <v/>
      </c>
      <c r="M84" t="str">
        <f>IF(FRL!A84="","",FRL!A84)</f>
        <v>Max Greyserman</v>
      </c>
      <c r="N84" t="str">
        <f>IF(FRL!B84="","",FRL!B84)</f>
        <v>0.62%</v>
      </c>
      <c r="O84">
        <f>IF(FRL!C84="","",FRL!C84)</f>
        <v>161</v>
      </c>
      <c r="P84">
        <f>IF(FRL!D84="","",FRL!D84)</f>
        <v>67</v>
      </c>
      <c r="Q84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67</v>
      </c>
      <c r="T84" s="6" t="str">
        <f t="shared" ca="1" si="10"/>
        <v/>
      </c>
      <c r="U84" s="6" t="str">
        <f t="shared" ca="1" si="11"/>
        <v/>
      </c>
      <c r="V84" t="str">
        <f ca="1">IF(R84="","",OFFSET([2]PGA!$AL$1,MATCH(M84,[2]PGA!$E$1:$E$500,0)-1,0))</f>
        <v/>
      </c>
    </row>
    <row r="85" spans="1:22" x14ac:dyDescent="0.25">
      <c r="A85" t="str">
        <f>IF(Win!A85="","",Win!A85)</f>
        <v>Max Homa</v>
      </c>
      <c r="B85">
        <f>IF(Win!B85="","",VALUE(Win!B85))</f>
        <v>1.01E-2</v>
      </c>
      <c r="C85">
        <f>IF(Win!C85="","",Win!C85)</f>
        <v>99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108</v>
      </c>
      <c r="H85" s="6" t="str">
        <f t="shared" ca="1" si="7"/>
        <v/>
      </c>
      <c r="I85" s="6" t="str">
        <f t="shared" ca="1" si="8"/>
        <v/>
      </c>
      <c r="J85" t="str">
        <f ca="1">IF(F85="","",OFFSET([1]PGA!$AL$1,MATCH(A85,[1]PGA!$E$1:$E$500,0)-1,0))</f>
        <v/>
      </c>
      <c r="M85" t="str">
        <f>IF(FRL!A85="","",FRL!A85)</f>
        <v>Max Homa</v>
      </c>
      <c r="N85" t="str">
        <f>IF(FRL!B85="","",FRL!B85)</f>
        <v>1.40%</v>
      </c>
      <c r="O85">
        <f>IF(FRL!C85="","",FRL!C85)</f>
        <v>71</v>
      </c>
      <c r="P85">
        <f>IF(FRL!D85="","",FRL!D85)</f>
        <v>81</v>
      </c>
      <c r="Q85">
        <f t="shared" si="9"/>
        <v>2E-3</v>
      </c>
      <c r="R85">
        <f t="array" ref="R85">IF(Q85="","",RANK(Q85, $Q$2:$Q$241) + COUNTIFS($Q$2:$Q$241, Q85, $P$2:$P$241, "&lt;"&amp;P85) + COUNTIFS($Q$2:$Q$241, Q85, $P$2:$P$241, P85, $M$2:$M$241, "&lt;"&amp;M85))</f>
        <v>15</v>
      </c>
      <c r="S85">
        <f ca="1">IF(FRL!F85="","",FRL!F85)</f>
        <v>125</v>
      </c>
      <c r="T85" s="6" t="str">
        <f t="shared" ca="1" si="10"/>
        <v/>
      </c>
      <c r="U85" s="6">
        <f t="shared" ca="1" si="11"/>
        <v>-2</v>
      </c>
      <c r="V85" t="str">
        <f ca="1">IF(R85="","",OFFSET([2]PGA!$AL$1,MATCH(M85,[2]PGA!$E$1:$E$500,0)-1,0))</f>
        <v>Bet365: 80/1, 5pl, 1/4</v>
      </c>
    </row>
    <row r="86" spans="1:22" x14ac:dyDescent="0.25">
      <c r="A86" t="str">
        <f>IF(Win!A86="","",Win!A86)</f>
        <v>Michael Kim</v>
      </c>
      <c r="B86">
        <f>IF(Win!B86="","",VALUE(Win!B86))</f>
        <v>2.3E-3</v>
      </c>
      <c r="C86">
        <f>IF(Win!C86="","",Win!C86)</f>
        <v>435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</v>
      </c>
      <c r="H86" s="6" t="str">
        <f t="shared" ca="1" si="7"/>
        <v/>
      </c>
      <c r="I86" s="6" t="str">
        <f t="shared" ca="1" si="8"/>
        <v/>
      </c>
      <c r="J86" t="str">
        <f ca="1">IF(F86="","",OFFSET([1]PGA!$AL$1,MATCH(A86,[1]PGA!$E$1:$E$500,0)-1,0))</f>
        <v/>
      </c>
      <c r="M86" t="str">
        <f>IF(FRL!A86="","",FRL!A86)</f>
        <v>Max McGreevy</v>
      </c>
      <c r="N86" t="str">
        <f>IF(FRL!B86="","",FRL!B86)</f>
        <v>0.26%</v>
      </c>
      <c r="O86">
        <f>IF(FRL!C86="","",FRL!C86)</f>
        <v>385</v>
      </c>
      <c r="P86">
        <f>IF(FRL!D86="","",FRL!D86)</f>
        <v>151</v>
      </c>
      <c r="Q86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92</v>
      </c>
      <c r="T86" s="6" t="str">
        <f t="shared" ca="1" si="10"/>
        <v/>
      </c>
      <c r="U86" s="6" t="str">
        <f t="shared" ca="1" si="11"/>
        <v/>
      </c>
      <c r="V86" t="str">
        <f ca="1">IF(R86="","",OFFSET([2]PGA!$AL$1,MATCH(M86,[2]PGA!$E$1:$E$500,0)-1,0))</f>
        <v/>
      </c>
    </row>
    <row r="87" spans="1:22" x14ac:dyDescent="0.25">
      <c r="A87" t="str">
        <f>IF(Win!A87="","",Win!A87)</f>
        <v>Michael Thorbjornsen</v>
      </c>
      <c r="B87">
        <f>IF(Win!B87="","",VALUE(Win!B87))</f>
        <v>2.5999999999999999E-3</v>
      </c>
      <c r="C87">
        <f>IF(Win!C87="","",Win!C87)</f>
        <v>385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74</v>
      </c>
      <c r="H87" s="6" t="str">
        <f t="shared" ca="1" si="7"/>
        <v/>
      </c>
      <c r="I87" s="6" t="str">
        <f t="shared" ca="1" si="8"/>
        <v/>
      </c>
      <c r="J87" t="str">
        <f ca="1">IF(F87="","",OFFSET([1]PGA!$AL$1,MATCH(A87,[1]PGA!$E$1:$E$500,0)-1,0))</f>
        <v/>
      </c>
      <c r="M87" t="str">
        <f>IF(FRL!A87="","",FRL!A87)</f>
        <v>Michael Kim</v>
      </c>
      <c r="N87" t="str">
        <f>IF(FRL!B87="","",FRL!B87)</f>
        <v>0.34%</v>
      </c>
      <c r="O87">
        <f>IF(FRL!C87="","",FRL!C87)</f>
        <v>294</v>
      </c>
      <c r="P87">
        <f>IF(FRL!D87="","",FRL!D87)</f>
        <v>151</v>
      </c>
      <c r="Q8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27</v>
      </c>
      <c r="T87" s="6" t="str">
        <f t="shared" ca="1" si="10"/>
        <v/>
      </c>
      <c r="U87" s="6" t="str">
        <f t="shared" ca="1" si="11"/>
        <v/>
      </c>
      <c r="V87" t="str">
        <f ca="1">IF(R87="","",OFFSET([2]PGA!$AL$1,MATCH(M87,[2]PGA!$E$1:$E$500,0)-1,0))</f>
        <v/>
      </c>
    </row>
    <row r="88" spans="1:22" x14ac:dyDescent="0.25">
      <c r="A88" t="str">
        <f>IF(Win!A88="","",Win!A88)</f>
        <v>Min Woo Lee</v>
      </c>
      <c r="B88">
        <f>IF(Win!B88="","",VALUE(Win!B88))</f>
        <v>7.1000000000000004E-3</v>
      </c>
      <c r="C88">
        <f>IF(Win!C88="","",Win!C88)</f>
        <v>141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</v>
      </c>
      <c r="H88" s="6" t="str">
        <f t="shared" ca="1" si="7"/>
        <v/>
      </c>
      <c r="I88" s="6" t="str">
        <f t="shared" ca="1" si="8"/>
        <v/>
      </c>
      <c r="J88" t="str">
        <f ca="1">IF(F88="","",OFFSET([1]PGA!$AL$1,MATCH(A88,[1]PGA!$E$1:$E$500,0)-1,0))</f>
        <v/>
      </c>
      <c r="M88" t="str">
        <f>IF(FRL!A88="","",FRL!A88)</f>
        <v>Michael Thorbjornsen</v>
      </c>
      <c r="N88" t="str">
        <f>IF(FRL!B88="","",FRL!B88)</f>
        <v>0.86%</v>
      </c>
      <c r="O88">
        <f>IF(FRL!C88="","",FRL!C88)</f>
        <v>116</v>
      </c>
      <c r="P88">
        <f>IF(FRL!D88="","",FRL!D88)</f>
        <v>101</v>
      </c>
      <c r="Q8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82</v>
      </c>
      <c r="T88" s="6" t="str">
        <f t="shared" ca="1" si="10"/>
        <v/>
      </c>
      <c r="U88" s="6" t="str">
        <f t="shared" ca="1" si="11"/>
        <v/>
      </c>
      <c r="V88" t="str">
        <f ca="1">IF(R88="","",OFFSET([2]PGA!$AL$1,MATCH(M88,[2]PGA!$E$1:$E$500,0)-1,0))</f>
        <v/>
      </c>
    </row>
    <row r="89" spans="1:22" x14ac:dyDescent="0.25">
      <c r="A89" t="str">
        <f>IF(Win!A89="","",Win!A89)</f>
        <v>Nate Lashley</v>
      </c>
      <c r="B89">
        <f>IF(Win!B89="","",VALUE(Win!B89))</f>
        <v>1.8E-3</v>
      </c>
      <c r="C89">
        <f>IF(Win!C89="","",Win!C89)</f>
        <v>556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88</v>
      </c>
      <c r="H89" s="6" t="str">
        <f t="shared" ca="1" si="7"/>
        <v/>
      </c>
      <c r="I89" s="6" t="str">
        <f t="shared" ca="1" si="8"/>
        <v/>
      </c>
      <c r="J89" t="str">
        <f ca="1">IF(F89="","",OFFSET([1]PGA!$AL$1,MATCH(A89,[1]PGA!$E$1:$E$500,0)-1,0))</f>
        <v/>
      </c>
      <c r="M89" t="str">
        <f>IF(FRL!A89="","",FRL!A89)</f>
        <v>Min Woo Lee</v>
      </c>
      <c r="N89" t="str">
        <f>IF(FRL!B89="","",FRL!B89)</f>
        <v>1.32%</v>
      </c>
      <c r="O89">
        <f>IF(FRL!C89="","",FRL!C89)</f>
        <v>76</v>
      </c>
      <c r="P89">
        <f>IF(FRL!D89="","",FRL!D89)</f>
        <v>67</v>
      </c>
      <c r="Q8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44</v>
      </c>
      <c r="T89" s="6" t="str">
        <f t="shared" ca="1" si="10"/>
        <v/>
      </c>
      <c r="U89" s="6" t="str">
        <f t="shared" ca="1" si="11"/>
        <v/>
      </c>
      <c r="V89" t="str">
        <f ca="1">IF(R89="","",OFFSET([2]PGA!$AL$1,MATCH(M89,[2]PGA!$E$1:$E$500,0)-1,0))</f>
        <v/>
      </c>
    </row>
    <row r="90" spans="1:22" x14ac:dyDescent="0.25">
      <c r="A90" t="str">
        <f>IF(Win!A90="","",Win!A90)</f>
        <v>Nick Dunlap</v>
      </c>
      <c r="B90">
        <f>IF(Win!B90="","",VALUE(Win!B90))</f>
        <v>3.0000000000000001E-3</v>
      </c>
      <c r="C90">
        <f>IF(Win!C90="","",Win!C90)</f>
        <v>333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57</v>
      </c>
      <c r="H90" s="6" t="str">
        <f t="shared" ca="1" si="7"/>
        <v/>
      </c>
      <c r="I90" s="6" t="str">
        <f t="shared" ca="1" si="8"/>
        <v/>
      </c>
      <c r="J90" t="str">
        <f ca="1">IF(F90="","",OFFSET([1]PGA!$AL$1,MATCH(A90,[1]PGA!$E$1:$E$500,0)-1,0))</f>
        <v/>
      </c>
      <c r="M90" t="str">
        <f>IF(FRL!A90="","",FRL!A90)</f>
        <v>Nate Lashley</v>
      </c>
      <c r="N90" t="str">
        <f>IF(FRL!B90="","",FRL!B90)</f>
        <v>0.81%</v>
      </c>
      <c r="O90">
        <f>IF(FRL!C90="","",FRL!C90)</f>
        <v>123</v>
      </c>
      <c r="P90">
        <f>IF(FRL!D90="","",FRL!D90)</f>
        <v>201</v>
      </c>
      <c r="Q90">
        <f t="shared" si="9"/>
        <v>3.0000000000000001E-3</v>
      </c>
      <c r="R90">
        <f t="array" ref="R90">IF(Q90="","",RANK(Q90, $Q$2:$Q$241) + COUNTIFS($Q$2:$Q$241, Q90, $P$2:$P$241, "&lt;"&amp;P90) + COUNTIFS($Q$2:$Q$241, Q90, $P$2:$P$241, P90, $M$2:$M$241, "&lt;"&amp;M90))</f>
        <v>13</v>
      </c>
      <c r="S90">
        <f ca="1">IF(FRL!F90="","",FRL!F90)</f>
        <v>109</v>
      </c>
      <c r="T90" s="6" t="str">
        <f t="shared" ca="1" si="10"/>
        <v/>
      </c>
      <c r="U90" s="6">
        <f t="shared" ca="1" si="11"/>
        <v>-2</v>
      </c>
      <c r="V90" t="str">
        <f ca="1">IF(R90="","",OFFSET([2]PGA!$AL$1,MATCH(M90,[2]PGA!$E$1:$E$500,0)-1,0))</f>
        <v>10Bet: 200/1, 5pl, 1/4</v>
      </c>
    </row>
    <row r="91" spans="1:22" x14ac:dyDescent="0.25">
      <c r="A91" t="str">
        <f>IF(Win!A91="","",Win!A91)</f>
        <v>Nick Hardy</v>
      </c>
      <c r="B91">
        <f>IF(Win!B91="","",VALUE(Win!B91))</f>
        <v>1E-3</v>
      </c>
      <c r="C91">
        <f>IF(Win!C91="","",Win!C91)</f>
        <v>1000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78</v>
      </c>
      <c r="H91" s="6" t="str">
        <f t="shared" ca="1" si="7"/>
        <v/>
      </c>
      <c r="I91" s="6" t="str">
        <f t="shared" ca="1" si="8"/>
        <v/>
      </c>
      <c r="J91" t="str">
        <f ca="1">IF(F91="","",OFFSET([1]PGA!$AL$1,MATCH(A91,[1]PGA!$E$1:$E$500,0)-1,0))</f>
        <v/>
      </c>
      <c r="M91" t="str">
        <f>IF(FRL!A91="","",FRL!A91)</f>
        <v>Nick Dunlap</v>
      </c>
      <c r="N91" t="str">
        <f>IF(FRL!B91="","",FRL!B91)</f>
        <v>0.38%</v>
      </c>
      <c r="O91">
        <f>IF(FRL!C91="","",FRL!C91)</f>
        <v>263</v>
      </c>
      <c r="P91">
        <f>IF(FRL!D91="","",FRL!D91)</f>
        <v>101</v>
      </c>
      <c r="Q91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44</v>
      </c>
      <c r="T91" s="6" t="str">
        <f t="shared" ca="1" si="10"/>
        <v/>
      </c>
      <c r="U91" s="6" t="str">
        <f t="shared" ca="1" si="11"/>
        <v/>
      </c>
      <c r="V91" t="str">
        <f ca="1">IF(R91="","",OFFSET([2]PGA!$AL$1,MATCH(M91,[2]PGA!$E$1:$E$500,0)-1,0))</f>
        <v/>
      </c>
    </row>
    <row r="92" spans="1:22" x14ac:dyDescent="0.25">
      <c r="A92" t="str">
        <f>IF(Win!A92="","",Win!A92)</f>
        <v>Nick Taylor</v>
      </c>
      <c r="B92">
        <f>IF(Win!B92="","",VALUE(Win!B92))</f>
        <v>7.4999999999999997E-3</v>
      </c>
      <c r="C92">
        <f>IF(Win!C92="","",Win!C92)</f>
        <v>133</v>
      </c>
      <c r="D92">
        <f>IF(Win!D92="","",Win!D92)</f>
        <v>61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25</v>
      </c>
      <c r="H92" s="6" t="str">
        <f t="shared" ca="1" si="7"/>
        <v/>
      </c>
      <c r="I92" s="6" t="str">
        <f t="shared" ca="1" si="8"/>
        <v/>
      </c>
      <c r="J92" t="str">
        <f ca="1">IF(F92="","",OFFSET([1]PGA!$AL$1,MATCH(A92,[1]PGA!$E$1:$E$500,0)-1,0))</f>
        <v/>
      </c>
      <c r="M92" t="str">
        <f>IF(FRL!A92="","",FRL!A92)</f>
        <v>Nick Hardy</v>
      </c>
      <c r="N92" t="str">
        <f>IF(FRL!B92="","",FRL!B92)</f>
        <v>0.23%</v>
      </c>
      <c r="O92">
        <f>IF(FRL!C92="","",FRL!C92)</f>
        <v>435</v>
      </c>
      <c r="P92">
        <f>IF(FRL!D92="","",FRL!D92)</f>
        <v>226</v>
      </c>
      <c r="Q92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27</v>
      </c>
      <c r="T92" s="6" t="str">
        <f t="shared" ca="1" si="10"/>
        <v/>
      </c>
      <c r="U92" s="6" t="str">
        <f t="shared" ca="1" si="11"/>
        <v/>
      </c>
      <c r="V92" t="str">
        <f ca="1">IF(R92="","",OFFSET([2]PGA!$AL$1,MATCH(M92,[2]PGA!$E$1:$E$500,0)-1,0))</f>
        <v/>
      </c>
    </row>
    <row r="93" spans="1:22" x14ac:dyDescent="0.25">
      <c r="A93" t="str">
        <f>IF(Win!A93="","",Win!A93)</f>
        <v>Nico Echavarria</v>
      </c>
      <c r="B93">
        <f>IF(Win!B93="","",VALUE(Win!B93))</f>
        <v>2.8E-3</v>
      </c>
      <c r="C93">
        <f>IF(Win!C93="","",Win!C93)</f>
        <v>357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103</v>
      </c>
      <c r="H93" s="6" t="str">
        <f t="shared" ca="1" si="7"/>
        <v/>
      </c>
      <c r="I93" s="6" t="str">
        <f t="shared" ca="1" si="8"/>
        <v/>
      </c>
      <c r="J93" t="str">
        <f ca="1">IF(F93="","",OFFSET([1]PGA!$AL$1,MATCH(A93,[1]PGA!$E$1:$E$500,0)-1,0))</f>
        <v/>
      </c>
      <c r="M93" t="str">
        <f>IF(FRL!A93="","",FRL!A93)</f>
        <v>Nick Taylor</v>
      </c>
      <c r="N93" t="str">
        <f>IF(FRL!B93="","",FRL!B93)</f>
        <v>0.61%</v>
      </c>
      <c r="O93">
        <f>IF(FRL!C93="","",FRL!C93)</f>
        <v>164</v>
      </c>
      <c r="P93">
        <f>IF(FRL!D93="","",FRL!D93)</f>
        <v>67</v>
      </c>
      <c r="Q93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44</v>
      </c>
      <c r="T93" s="6" t="str">
        <f t="shared" ca="1" si="10"/>
        <v/>
      </c>
      <c r="U93" s="6" t="str">
        <f t="shared" ca="1" si="11"/>
        <v/>
      </c>
      <c r="V93" t="str">
        <f ca="1">IF(R93="","",OFFSET([2]PGA!$AL$1,MATCH(M93,[2]PGA!$E$1:$E$500,0)-1,0))</f>
        <v/>
      </c>
    </row>
    <row r="94" spans="1:22" x14ac:dyDescent="0.25">
      <c r="A94" t="str">
        <f>IF(Win!A94="","",Win!A94)</f>
        <v>Nicolai Hojgaard</v>
      </c>
      <c r="B94">
        <f>IF(Win!B94="","",VALUE(Win!B94))</f>
        <v>1.1999999999999999E-3</v>
      </c>
      <c r="C94">
        <f>IF(Win!C94="","",Win!C94)</f>
        <v>833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36</v>
      </c>
      <c r="H94" s="6" t="str">
        <f t="shared" ca="1" si="7"/>
        <v/>
      </c>
      <c r="I94" s="6" t="str">
        <f t="shared" ca="1" si="8"/>
        <v/>
      </c>
      <c r="J94" t="str">
        <f ca="1">IF(F94="","",OFFSET([1]PGA!$AL$1,MATCH(A94,[1]PGA!$E$1:$E$500,0)-1,0))</f>
        <v/>
      </c>
      <c r="M94" t="str">
        <f>IF(FRL!A94="","",FRL!A94)</f>
        <v>Nico Echavarria</v>
      </c>
      <c r="N94" t="str">
        <f>IF(FRL!B94="","",FRL!B94)</f>
        <v>0.86%</v>
      </c>
      <c r="O94">
        <f>IF(FRL!C94="","",FRL!C94)</f>
        <v>116</v>
      </c>
      <c r="P94">
        <f>IF(FRL!D94="","",FRL!D94)</f>
        <v>101</v>
      </c>
      <c r="Q94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67</v>
      </c>
      <c r="T94" s="6" t="str">
        <f t="shared" ca="1" si="10"/>
        <v/>
      </c>
      <c r="U94" s="6" t="str">
        <f t="shared" ca="1" si="11"/>
        <v/>
      </c>
      <c r="V94" t="str">
        <f ca="1">IF(R94="","",OFFSET([2]PGA!$AL$1,MATCH(M94,[2]PGA!$E$1:$E$500,0)-1,0))</f>
        <v/>
      </c>
    </row>
    <row r="95" spans="1:22" x14ac:dyDescent="0.25">
      <c r="A95" t="str">
        <f>IF(Win!A95="","",Win!A95)</f>
        <v>Patrick Fishburn</v>
      </c>
      <c r="B95">
        <f>IF(Win!B95="","",VALUE(Win!B95))</f>
        <v>3.3999999999999998E-3</v>
      </c>
      <c r="C95">
        <f>IF(Win!C95="","",Win!C95)</f>
        <v>294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88</v>
      </c>
      <c r="H95" s="6" t="str">
        <f t="shared" ca="1" si="7"/>
        <v/>
      </c>
      <c r="I95" s="6" t="str">
        <f t="shared" ca="1" si="8"/>
        <v/>
      </c>
      <c r="J95" t="str">
        <f ca="1">IF(F95="","",OFFSET([1]PGA!$AL$1,MATCH(A95,[1]PGA!$E$1:$E$500,0)-1,0))</f>
        <v/>
      </c>
      <c r="M95" t="str">
        <f>IF(FRL!A95="","",FRL!A95)</f>
        <v>Nicolai Hojgaard</v>
      </c>
      <c r="N95" t="str">
        <f>IF(FRL!B95="","",FRL!B95)</f>
        <v>0.28%</v>
      </c>
      <c r="O95">
        <f>IF(FRL!C95="","",FRL!C95)</f>
        <v>357</v>
      </c>
      <c r="P95">
        <f>IF(FRL!D95="","",FRL!D95)</f>
        <v>126</v>
      </c>
      <c r="Q95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</v>
      </c>
      <c r="T95" s="6" t="str">
        <f t="shared" ca="1" si="10"/>
        <v/>
      </c>
      <c r="U95" s="6" t="str">
        <f t="shared" ca="1" si="11"/>
        <v/>
      </c>
      <c r="V95" t="str">
        <f ca="1">IF(R95="","",OFFSET([2]PGA!$AL$1,MATCH(M95,[2]PGA!$E$1:$E$500,0)-1,0))</f>
        <v/>
      </c>
    </row>
    <row r="96" spans="1:22" x14ac:dyDescent="0.25">
      <c r="A96" t="str">
        <f>IF(Win!A96="","",Win!A96)</f>
        <v>Patrick Rodgers</v>
      </c>
      <c r="B96">
        <f>IF(Win!B96="","",VALUE(Win!B96))</f>
        <v>6.8999999999999999E-3</v>
      </c>
      <c r="C96">
        <f>IF(Win!C96="","",Win!C96)</f>
        <v>145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122</v>
      </c>
      <c r="H96" s="6" t="str">
        <f t="shared" ca="1" si="7"/>
        <v/>
      </c>
      <c r="I96" s="6" t="str">
        <f t="shared" ca="1" si="8"/>
        <v/>
      </c>
      <c r="J96" t="str">
        <f ca="1">IF(F96="","",OFFSET([1]PGA!$AL$1,MATCH(A96,[1]PGA!$E$1:$E$500,0)-1,0))</f>
        <v/>
      </c>
      <c r="M96" t="str">
        <f>IF(FRL!A96="","",FRL!A96)</f>
        <v>Patrick Fishburn</v>
      </c>
      <c r="N96" t="str">
        <f>IF(FRL!B96="","",FRL!B96)</f>
        <v>0.40%</v>
      </c>
      <c r="O96">
        <f>IF(FRL!C96="","",FRL!C96)</f>
        <v>250</v>
      </c>
      <c r="P96">
        <f>IF(FRL!D96="","",FRL!D96)</f>
        <v>111</v>
      </c>
      <c r="Q96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82</v>
      </c>
      <c r="T96" s="6" t="str">
        <f t="shared" ca="1" si="10"/>
        <v/>
      </c>
      <c r="U96" s="6" t="str">
        <f t="shared" ca="1" si="11"/>
        <v/>
      </c>
      <c r="V96" t="str">
        <f ca="1">IF(R96="","",OFFSET([2]PGA!$AL$1,MATCH(M96,[2]PGA!$E$1:$E$500,0)-1,0))</f>
        <v/>
      </c>
    </row>
    <row r="97" spans="1:22" x14ac:dyDescent="0.25">
      <c r="A97" t="str">
        <f>IF(Win!A97="","",Win!A97)</f>
        <v>Patton Kizzire</v>
      </c>
      <c r="B97">
        <f>IF(Win!B97="","",VALUE(Win!B97))</f>
        <v>1.1999999999999999E-3</v>
      </c>
      <c r="C97">
        <f>IF(Win!C97="","",Win!C97)</f>
        <v>833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95</v>
      </c>
      <c r="H97" s="6" t="str">
        <f t="shared" ca="1" si="7"/>
        <v/>
      </c>
      <c r="I97" s="6" t="str">
        <f t="shared" ca="1" si="8"/>
        <v/>
      </c>
      <c r="J97" t="str">
        <f ca="1">IF(F97="","",OFFSET([1]PGA!$AL$1,MATCH(A97,[1]PGA!$E$1:$E$500,0)-1,0))</f>
        <v/>
      </c>
      <c r="M97" t="str">
        <f>IF(FRL!A97="","",FRL!A97)</f>
        <v>Patrick Rodgers</v>
      </c>
      <c r="N97" t="str">
        <f>IF(FRL!B97="","",FRL!B97)</f>
        <v>1.26%</v>
      </c>
      <c r="O97">
        <f>IF(FRL!C97="","",FRL!C97)</f>
        <v>79</v>
      </c>
      <c r="P97">
        <f>IF(FRL!D97="","",FRL!D97)</f>
        <v>101</v>
      </c>
      <c r="Q97">
        <f t="shared" si="9"/>
        <v>3.0000000000000001E-3</v>
      </c>
      <c r="R97">
        <f t="array" ref="R97">IF(Q97="","",RANK(Q97, $Q$2:$Q$241) + COUNTIFS($Q$2:$Q$241, Q97, $P$2:$P$241, "&lt;"&amp;P97) + COUNTIFS($Q$2:$Q$241, Q97, $P$2:$P$241, P97, $M$2:$M$241, "&lt;"&amp;M97))</f>
        <v>8</v>
      </c>
      <c r="S97">
        <f ca="1">IF(FRL!F97="","",FRL!F97)</f>
        <v>125</v>
      </c>
      <c r="T97" s="6" t="str">
        <f t="shared" ca="1" si="10"/>
        <v/>
      </c>
      <c r="U97" s="6">
        <f t="shared" ca="1" si="11"/>
        <v>-2</v>
      </c>
      <c r="V97" t="str">
        <f ca="1">IF(R97="","",OFFSET([2]PGA!$AL$1,MATCH(M97,[2]PGA!$E$1:$E$500,0)-1,0))</f>
        <v>Bet365: 100/1, 5pl, 1/4</v>
      </c>
    </row>
    <row r="98" spans="1:22" x14ac:dyDescent="0.25">
      <c r="A98" t="str">
        <f>IF(Win!A98="","",Win!A98)</f>
        <v>Paul Waring</v>
      </c>
      <c r="B98">
        <f>IF(Win!B98="","",VALUE(Win!B98))</f>
        <v>8.9999999999999998E-4</v>
      </c>
      <c r="C98">
        <f>IF(Win!C98="","",Win!C98)</f>
        <v>1111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108</v>
      </c>
      <c r="H98" s="6" t="str">
        <f t="shared" ca="1" si="7"/>
        <v/>
      </c>
      <c r="I98" s="6" t="str">
        <f t="shared" ca="1" si="8"/>
        <v/>
      </c>
      <c r="J98" t="str">
        <f ca="1">IF(F98="","",OFFSET([1]PGA!$AL$1,MATCH(A98,[1]PGA!$E$1:$E$500,0)-1,0))</f>
        <v/>
      </c>
      <c r="M98" t="str">
        <f>IF(FRL!A98="","",FRL!A98)</f>
        <v>Patton Kizzire</v>
      </c>
      <c r="N98" t="str">
        <f>IF(FRL!B98="","",FRL!B98)</f>
        <v>0.26%</v>
      </c>
      <c r="O98">
        <f>IF(FRL!C98="","",FRL!C98)</f>
        <v>385</v>
      </c>
      <c r="P98">
        <f>IF(FRL!D98="","",FRL!D98)</f>
        <v>201</v>
      </c>
      <c r="Q9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109</v>
      </c>
      <c r="T98" s="6" t="str">
        <f t="shared" ca="1" si="10"/>
        <v/>
      </c>
      <c r="U98" s="6" t="str">
        <f t="shared" ca="1" si="11"/>
        <v/>
      </c>
      <c r="V98" t="str">
        <f ca="1">IF(R98="","",OFFSET([2]PGA!$AL$1,MATCH(M98,[2]PGA!$E$1:$E$500,0)-1,0))</f>
        <v/>
      </c>
    </row>
    <row r="99" spans="1:22" x14ac:dyDescent="0.25">
      <c r="A99" t="str">
        <f>IF(Win!A99="","",Win!A99)</f>
        <v>Peter Malnati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2501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49</v>
      </c>
      <c r="H99" s="6" t="str">
        <f t="shared" ca="1" si="7"/>
        <v/>
      </c>
      <c r="I99" s="6" t="str">
        <f t="shared" ca="1" si="8"/>
        <v/>
      </c>
      <c r="J99" t="str">
        <f ca="1">IF(F99="","",OFFSET([1]PGA!$AL$1,MATCH(A99,[1]PGA!$E$1:$E$500,0)-1,0))</f>
        <v/>
      </c>
      <c r="M99" t="str">
        <f>IF(FRL!A99="","",FRL!A99)</f>
        <v>Paul Waring</v>
      </c>
      <c r="N99" t="str">
        <f>IF(FRL!B99="","",FRL!B99)</f>
        <v>0.26%</v>
      </c>
      <c r="O99">
        <f>IF(FRL!C99="","",FRL!C99)</f>
        <v>385</v>
      </c>
      <c r="P99">
        <f>IF(FRL!D99="","",FRL!D99)</f>
        <v>181</v>
      </c>
      <c r="Q9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125</v>
      </c>
      <c r="T99" s="6" t="str">
        <f t="shared" ca="1" si="10"/>
        <v/>
      </c>
      <c r="U99" s="6" t="str">
        <f t="shared" ca="1" si="11"/>
        <v/>
      </c>
      <c r="V99" t="str">
        <f ca="1">IF(R99="","",OFFSET([2]PGA!$AL$1,MATCH(M99,[2]PGA!$E$1:$E$500,0)-1,0))</f>
        <v/>
      </c>
    </row>
    <row r="100" spans="1:22" x14ac:dyDescent="0.25">
      <c r="A100" t="str">
        <f>IF(Win!A100="","",Win!A100)</f>
        <v>Rafael Campos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2501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95</v>
      </c>
      <c r="H100" s="6" t="str">
        <f t="shared" ca="1" si="7"/>
        <v/>
      </c>
      <c r="I100" s="6" t="str">
        <f t="shared" ca="1" si="8"/>
        <v/>
      </c>
      <c r="J100" t="str">
        <f ca="1">IF(F100="","",OFFSET([1]PGA!$AL$1,MATCH(A100,[1]PGA!$E$1:$E$500,0)-1,0))</f>
        <v/>
      </c>
      <c r="M100" t="str">
        <f>IF(FRL!A100="","",FRL!A100)</f>
        <v>Peter Malnati</v>
      </c>
      <c r="N100" t="str">
        <f>IF(FRL!B100="","",FRL!B100)</f>
        <v>0.13%</v>
      </c>
      <c r="O100">
        <f>IF(FRL!C100="","",FRL!C100)</f>
        <v>769</v>
      </c>
      <c r="P100">
        <f>IF(FRL!D100="","",FRL!D100)</f>
        <v>451</v>
      </c>
      <c r="Q100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27</v>
      </c>
      <c r="T100" s="6" t="str">
        <f t="shared" ca="1" si="10"/>
        <v/>
      </c>
      <c r="U100" s="6" t="str">
        <f t="shared" ca="1" si="11"/>
        <v/>
      </c>
      <c r="V100" t="str">
        <f ca="1">IF(R100="","",OFFSET([2]PGA!$AL$1,MATCH(M100,[2]PGA!$E$1:$E$500,0)-1,0))</f>
        <v/>
      </c>
    </row>
    <row r="101" spans="1:22" x14ac:dyDescent="0.25">
      <c r="A101" t="str">
        <f>IF(Win!A101="","",Win!A101)</f>
        <v>Rasmus Hojgaard</v>
      </c>
      <c r="B101">
        <f>IF(Win!B101="","",VALUE(Win!B101))</f>
        <v>7.7000000000000002E-3</v>
      </c>
      <c r="C101">
        <f>IF(Win!C101="","",Win!C101)</f>
        <v>130</v>
      </c>
      <c r="D101">
        <f>IF(Win!D101="","",Win!D101)</f>
        <v>56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</v>
      </c>
      <c r="H101" s="6" t="str">
        <f t="shared" ca="1" si="7"/>
        <v/>
      </c>
      <c r="I101" s="6" t="str">
        <f t="shared" ca="1" si="8"/>
        <v/>
      </c>
      <c r="J101" t="str">
        <f ca="1">IF(F101="","",OFFSET([1]PGA!$AL$1,MATCH(A101,[1]PGA!$E$1:$E$500,0)-1,0))</f>
        <v/>
      </c>
      <c r="M101" t="str">
        <f>IF(FRL!A101="","",FRL!A101)</f>
        <v>Rafael Campos</v>
      </c>
      <c r="N101" t="str">
        <f>IF(FRL!B101="","",FRL!B101)</f>
        <v>0.15%</v>
      </c>
      <c r="O101">
        <f>IF(FRL!C101="","",FRL!C101)</f>
        <v>667</v>
      </c>
      <c r="P101">
        <f>IF(FRL!D101="","",FRL!D101)</f>
        <v>451</v>
      </c>
      <c r="Q10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27</v>
      </c>
      <c r="T101" s="6" t="str">
        <f t="shared" ca="1" si="10"/>
        <v/>
      </c>
      <c r="U101" s="6" t="str">
        <f t="shared" ca="1" si="11"/>
        <v/>
      </c>
      <c r="V101" t="str">
        <f ca="1">IF(R101="","",OFFSET([2]PGA!$AL$1,MATCH(M101,[2]PGA!$E$1:$E$500,0)-1,0))</f>
        <v/>
      </c>
    </row>
    <row r="102" spans="1:22" x14ac:dyDescent="0.25">
      <c r="A102" t="str">
        <f>IF(Win!A102="","",Win!A102)</f>
        <v>Rickie Fowler</v>
      </c>
      <c r="B102">
        <f>IF(Win!B102="","",VALUE(Win!B102))</f>
        <v>7.9000000000000008E-3</v>
      </c>
      <c r="C102">
        <f>IF(Win!C102="","",Win!C102)</f>
        <v>127</v>
      </c>
      <c r="D102">
        <f>IF(Win!D102="","",Win!D102)</f>
        <v>71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131</v>
      </c>
      <c r="H102" s="6" t="str">
        <f t="shared" ca="1" si="7"/>
        <v/>
      </c>
      <c r="I102" s="6" t="str">
        <f t="shared" ca="1" si="8"/>
        <v/>
      </c>
      <c r="J102" t="str">
        <f ca="1">IF(F102="","",OFFSET([1]PGA!$AL$1,MATCH(A102,[1]PGA!$E$1:$E$500,0)-1,0))</f>
        <v/>
      </c>
      <c r="M102" t="str">
        <f>IF(FRL!A102="","",FRL!A102)</f>
        <v>Rasmus Hojgaard</v>
      </c>
      <c r="N102" t="str">
        <f>IF(FRL!B102="","",FRL!B102)</f>
        <v>0.58%</v>
      </c>
      <c r="O102">
        <f>IF(FRL!C102="","",FRL!C102)</f>
        <v>172</v>
      </c>
      <c r="P102">
        <f>IF(FRL!D102="","",FRL!D102)</f>
        <v>56</v>
      </c>
      <c r="Q102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16</v>
      </c>
      <c r="T102" s="6" t="str">
        <f t="shared" ca="1" si="10"/>
        <v/>
      </c>
      <c r="U102" s="6" t="str">
        <f t="shared" ca="1" si="11"/>
        <v/>
      </c>
      <c r="V102" t="str">
        <f ca="1">IF(R102="","",OFFSET([2]PGA!$AL$1,MATCH(M102,[2]PGA!$E$1:$E$500,0)-1,0))</f>
        <v/>
      </c>
    </row>
    <row r="103" spans="1:22" x14ac:dyDescent="0.25">
      <c r="A103" t="str">
        <f>IF(Win!A103="","",Win!A103)</f>
        <v>Rico Hoey</v>
      </c>
      <c r="B103">
        <f>IF(Win!B103="","",VALUE(Win!B103))</f>
        <v>2.5000000000000001E-3</v>
      </c>
      <c r="C103">
        <f>IF(Win!C103="","",Win!C103)</f>
        <v>400</v>
      </c>
      <c r="D103">
        <f>IF(Win!D103="","",Win!D103)</f>
        <v>226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103</v>
      </c>
      <c r="H103" s="6" t="str">
        <f t="shared" ca="1" si="7"/>
        <v/>
      </c>
      <c r="I103" s="6" t="str">
        <f t="shared" ca="1" si="8"/>
        <v/>
      </c>
      <c r="J103" t="str">
        <f ca="1">IF(F103="","",OFFSET([1]PGA!$AL$1,MATCH(A103,[1]PGA!$E$1:$E$500,0)-1,0))</f>
        <v/>
      </c>
      <c r="M103" t="str">
        <f>IF(FRL!A103="","",FRL!A103)</f>
        <v>Rickie Fowler</v>
      </c>
      <c r="N103" t="str">
        <f>IF(FRL!B103="","",FRL!B103)</f>
        <v>1.32%</v>
      </c>
      <c r="O103">
        <f>IF(FRL!C103="","",FRL!C103)</f>
        <v>76</v>
      </c>
      <c r="P103">
        <f>IF(FRL!D103="","",FRL!D103)</f>
        <v>81</v>
      </c>
      <c r="Q103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29</v>
      </c>
      <c r="S103">
        <f ca="1">IF(FRL!F103="","",FRL!F103)</f>
        <v>109</v>
      </c>
      <c r="T103" s="6" t="str">
        <f t="shared" ca="1" si="10"/>
        <v/>
      </c>
      <c r="U103" s="6">
        <f t="shared" ca="1" si="11"/>
        <v>-2</v>
      </c>
      <c r="V103" t="str">
        <f ca="1">IF(R103="","",OFFSET([2]PGA!$AL$1,MATCH(M103,[2]PGA!$E$1:$E$500,0)-1,0))</f>
        <v>Spreadex: 80/1, 6pl, 1/5</v>
      </c>
    </row>
    <row r="104" spans="1:22" x14ac:dyDescent="0.25">
      <c r="A104" t="str">
        <f>IF(Win!A104="","",Win!A104)</f>
        <v>Robert MacIntyre</v>
      </c>
      <c r="B104">
        <f>IF(Win!B104="","",VALUE(Win!B104))</f>
        <v>8.6999999999999994E-3</v>
      </c>
      <c r="C104">
        <f>IF(Win!C104="","",Win!C104)</f>
        <v>115</v>
      </c>
      <c r="D104">
        <f>IF(Win!D104="","",Win!D104)</f>
        <v>56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</v>
      </c>
      <c r="H104" s="6" t="str">
        <f t="shared" ca="1" si="7"/>
        <v/>
      </c>
      <c r="I104" s="6" t="str">
        <f t="shared" ca="1" si="8"/>
        <v/>
      </c>
      <c r="J104" t="str">
        <f ca="1">IF(F104="","",OFFSET([1]PGA!$AL$1,MATCH(A104,[1]PGA!$E$1:$E$500,0)-1,0))</f>
        <v/>
      </c>
      <c r="M104" t="str">
        <f>IF(FRL!A104="","",FRL!A104)</f>
        <v>Rico Hoey</v>
      </c>
      <c r="N104" t="str">
        <f>IF(FRL!B104="","",FRL!B104)</f>
        <v>0.88%</v>
      </c>
      <c r="O104">
        <f>IF(FRL!C104="","",FRL!C104)</f>
        <v>114</v>
      </c>
      <c r="P104">
        <f>IF(FRL!D104="","",FRL!D104)</f>
        <v>126</v>
      </c>
      <c r="Q104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34</v>
      </c>
      <c r="S104">
        <f ca="1">IF(FRL!F104="","",FRL!F104)</f>
        <v>67</v>
      </c>
      <c r="T104" s="6" t="str">
        <f t="shared" ca="1" si="10"/>
        <v/>
      </c>
      <c r="U104" s="6">
        <f t="shared" ca="1" si="11"/>
        <v>-2</v>
      </c>
      <c r="V104" t="str">
        <f ca="1">IF(R104="","",OFFSET([2]PGA!$AL$1,MATCH(M104,[2]PGA!$E$1:$E$500,0)-1,0))</f>
        <v>Bet365: 125/1, 5pl, 1/4</v>
      </c>
    </row>
    <row r="105" spans="1:22" x14ac:dyDescent="0.25">
      <c r="A105" t="str">
        <f>IF(Win!A105="","",Win!A105)</f>
        <v>Ryan Fox</v>
      </c>
      <c r="B105">
        <f>IF(Win!B105="","",VALUE(Win!B105))</f>
        <v>4.4999999999999997E-3</v>
      </c>
      <c r="C105">
        <f>IF(Win!C105="","",Win!C105)</f>
        <v>222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63</v>
      </c>
      <c r="H105" s="6" t="str">
        <f t="shared" ca="1" si="7"/>
        <v/>
      </c>
      <c r="I105" s="6" t="str">
        <f t="shared" ca="1" si="8"/>
        <v/>
      </c>
      <c r="J105" t="str">
        <f ca="1">IF(F105="","",OFFSET([1]PGA!$AL$1,MATCH(A105,[1]PGA!$E$1:$E$500,0)-1,0))</f>
        <v/>
      </c>
      <c r="M105" t="str">
        <f>IF(FRL!A105="","",FRL!A105)</f>
        <v>Robert MacIntyre</v>
      </c>
      <c r="N105" t="str">
        <f>IF(FRL!B105="","",FRL!B105)</f>
        <v>1.45%</v>
      </c>
      <c r="O105">
        <f>IF(FRL!C105="","",FRL!C105)</f>
        <v>69</v>
      </c>
      <c r="P105">
        <f>IF(FRL!D105="","",FRL!D105)</f>
        <v>67</v>
      </c>
      <c r="Q105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16</v>
      </c>
      <c r="T105" s="6" t="str">
        <f t="shared" ca="1" si="10"/>
        <v/>
      </c>
      <c r="U105" s="6" t="str">
        <f t="shared" ca="1" si="11"/>
        <v/>
      </c>
      <c r="V105" t="str">
        <f ca="1">IF(R105="","",OFFSET([2]PGA!$AL$1,MATCH(M105,[2]PGA!$E$1:$E$500,0)-1,0))</f>
        <v/>
      </c>
    </row>
    <row r="106" spans="1:22" x14ac:dyDescent="0.25">
      <c r="A106" t="str">
        <f>IF(Win!A106="","",Win!A106)</f>
        <v>Ryan Palmer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77</v>
      </c>
      <c r="H106" s="6" t="str">
        <f t="shared" ca="1" si="7"/>
        <v/>
      </c>
      <c r="I106" s="6" t="str">
        <f t="shared" ca="1" si="8"/>
        <v/>
      </c>
      <c r="J106" t="str">
        <f ca="1">IF(F106="","",OFFSET([1]PGA!$AL$1,MATCH(A106,[1]PGA!$E$1:$E$500,0)-1,0))</f>
        <v/>
      </c>
      <c r="M106" t="str">
        <f>IF(FRL!A106="","",FRL!A106)</f>
        <v>Ryan Fox</v>
      </c>
      <c r="N106" t="str">
        <f>IF(FRL!B106="","",FRL!B106)</f>
        <v>1.08%</v>
      </c>
      <c r="O106">
        <f>IF(FRL!C106="","",FRL!C106)</f>
        <v>93</v>
      </c>
      <c r="P106">
        <f>IF(FRL!D106="","",FRL!D106)</f>
        <v>126</v>
      </c>
      <c r="Q106">
        <f t="shared" si="9"/>
        <v>3.0000000000000001E-3</v>
      </c>
      <c r="R106">
        <f t="array" ref="R106">IF(Q106="","",RANK(Q106, $Q$2:$Q$241) + COUNTIFS($Q$2:$Q$241, Q106, $P$2:$P$241, "&lt;"&amp;P106) + COUNTIFS($Q$2:$Q$241, Q106, $P$2:$P$241, P106, $M$2:$M$241, "&lt;"&amp;M106))</f>
        <v>11</v>
      </c>
      <c r="S106">
        <f ca="1">IF(FRL!F106="","",FRL!F106)</f>
        <v>82</v>
      </c>
      <c r="T106" s="6" t="str">
        <f t="shared" ca="1" si="10"/>
        <v/>
      </c>
      <c r="U106" s="6">
        <f t="shared" ca="1" si="11"/>
        <v>-2</v>
      </c>
      <c r="V106" t="str">
        <f ca="1">IF(R106="","",OFFSET([2]PGA!$AL$1,MATCH(M106,[2]PGA!$E$1:$E$500,0)-1,0))</f>
        <v>Spreadex: 125/1, 6pl, 1/5</v>
      </c>
    </row>
    <row r="107" spans="1:22" x14ac:dyDescent="0.25">
      <c r="A107" t="str">
        <f>IF(Win!A107="","",Win!A107)</f>
        <v>Ryo Hisatsune</v>
      </c>
      <c r="B107">
        <f>IF(Win!B107="","",VALUE(Win!B107))</f>
        <v>1.1999999999999999E-3</v>
      </c>
      <c r="C107">
        <f>IF(Win!C107="","",Win!C107)</f>
        <v>833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78</v>
      </c>
      <c r="H107" s="6" t="str">
        <f t="shared" ca="1" si="7"/>
        <v/>
      </c>
      <c r="I107" s="6" t="str">
        <f t="shared" ca="1" si="8"/>
        <v/>
      </c>
      <c r="J107" t="str">
        <f ca="1">IF(F107="","",OFFSET([1]PGA!$AL$1,MATCH(A107,[1]PGA!$E$1:$E$500,0)-1,0))</f>
        <v/>
      </c>
      <c r="M107" t="str">
        <f>IF(FRL!A107="","",FRL!A107)</f>
        <v>Ryan Palmer</v>
      </c>
      <c r="N107" t="str">
        <f>IF(FRL!B107="","",FRL!B107)</f>
        <v>0.39%</v>
      </c>
      <c r="O107">
        <f>IF(FRL!C107="","",FRL!C107)</f>
        <v>256</v>
      </c>
      <c r="P107">
        <f>IF(FRL!D107="","",FRL!D107)</f>
        <v>351</v>
      </c>
      <c r="Q107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41</v>
      </c>
      <c r="S107">
        <f ca="1">IF(FRL!F107="","",FRL!F107)</f>
        <v>44</v>
      </c>
      <c r="T107" s="6" t="str">
        <f t="shared" ca="1" si="10"/>
        <v/>
      </c>
      <c r="U107" s="6">
        <f t="shared" ca="1" si="11"/>
        <v>-2</v>
      </c>
      <c r="V107" t="str">
        <f ca="1">IF(R107="","",OFFSET([2]PGA!$AL$1,MATCH(M107,[2]PGA!$E$1:$E$500,0)-1,0))</f>
        <v>Skybet: 350/1, 6pl, 1/5</v>
      </c>
    </row>
    <row r="108" spans="1:22" x14ac:dyDescent="0.25">
      <c r="A108" t="str">
        <f>IF(Win!A108="","",Win!A108)</f>
        <v>Sahith Theegala</v>
      </c>
      <c r="B108">
        <f>IF(Win!B108="","",VALUE(Win!B108))</f>
        <v>1.24E-2</v>
      </c>
      <c r="C108">
        <f>IF(Win!C108="","",Win!C108)</f>
        <v>81</v>
      </c>
      <c r="D108">
        <f>IF(Win!D108="","",Win!D108)</f>
        <v>46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57</v>
      </c>
      <c r="H108" s="6" t="str">
        <f t="shared" ca="1" si="7"/>
        <v/>
      </c>
      <c r="I108" s="6" t="str">
        <f t="shared" ca="1" si="8"/>
        <v/>
      </c>
      <c r="J108" t="str">
        <f ca="1">IF(F108="","",OFFSET([1]PGA!$AL$1,MATCH(A108,[1]PGA!$E$1:$E$500,0)-1,0))</f>
        <v/>
      </c>
      <c r="M108" t="str">
        <f>IF(FRL!A108="","",FRL!A108)</f>
        <v>Ryo Hisatsune</v>
      </c>
      <c r="N108" t="str">
        <f>IF(FRL!B108="","",FRL!B108)</f>
        <v>0.70%</v>
      </c>
      <c r="O108">
        <f>IF(FRL!C108="","",FRL!C108)</f>
        <v>143</v>
      </c>
      <c r="P108">
        <f>IF(FRL!D108="","",FRL!D108)</f>
        <v>201</v>
      </c>
      <c r="Q10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23</v>
      </c>
      <c r="S108">
        <f ca="1">IF(FRL!F108="","",FRL!F108)</f>
        <v>92</v>
      </c>
      <c r="T108" s="6" t="str">
        <f t="shared" ca="1" si="10"/>
        <v/>
      </c>
      <c r="U108" s="6">
        <f t="shared" ca="1" si="11"/>
        <v>-2</v>
      </c>
      <c r="V108" t="str">
        <f ca="1">IF(R108="","",OFFSET([2]PGA!$AL$1,MATCH(M108,[2]PGA!$E$1:$E$500,0)-1,0))</f>
        <v>Skybet: 200/1, 6pl, 1/5</v>
      </c>
    </row>
    <row r="109" spans="1:22" x14ac:dyDescent="0.25">
      <c r="A109" t="str">
        <f>IF(Win!A109="","",Win!A109)</f>
        <v>Sam Burns</v>
      </c>
      <c r="B109">
        <f>IF(Win!B109="","",VALUE(Win!B109))</f>
        <v>3.78E-2</v>
      </c>
      <c r="C109">
        <f>IF(Win!C109="","",Win!C109)</f>
        <v>26</v>
      </c>
      <c r="D109">
        <f>IF(Win!D109="","",Win!D109)</f>
        <v>23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49</v>
      </c>
      <c r="H109" s="6" t="str">
        <f t="shared" ca="1" si="7"/>
        <v/>
      </c>
      <c r="I109" s="6" t="str">
        <f t="shared" ca="1" si="8"/>
        <v/>
      </c>
      <c r="J109" t="str">
        <f ca="1">IF(F109="","",OFFSET([1]PGA!$AL$1,MATCH(A109,[1]PGA!$E$1:$E$500,0)-1,0))</f>
        <v/>
      </c>
      <c r="M109" t="str">
        <f>IF(FRL!A109="","",FRL!A109)</f>
        <v>Sahith Theegala</v>
      </c>
      <c r="N109" t="str">
        <f>IF(FRL!B109="","",FRL!B109)</f>
        <v>1.58%</v>
      </c>
      <c r="O109">
        <f>IF(FRL!C109="","",FRL!C109)</f>
        <v>63</v>
      </c>
      <c r="P109">
        <f>IF(FRL!D109="","",FRL!D109)</f>
        <v>51</v>
      </c>
      <c r="Q10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109</v>
      </c>
      <c r="T109" s="6" t="str">
        <f t="shared" ca="1" si="10"/>
        <v/>
      </c>
      <c r="U109" s="6" t="str">
        <f t="shared" ca="1" si="11"/>
        <v/>
      </c>
      <c r="V109" t="str">
        <f ca="1">IF(R109="","",OFFSET([2]PGA!$AL$1,MATCH(M109,[2]PGA!$E$1:$E$500,0)-1,0))</f>
        <v/>
      </c>
    </row>
    <row r="110" spans="1:22" x14ac:dyDescent="0.25">
      <c r="A110" t="str">
        <f>IF(Win!A110="","",Win!A110)</f>
        <v>Sam Ryder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251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36</v>
      </c>
      <c r="H110" s="6" t="str">
        <f t="shared" ca="1" si="7"/>
        <v/>
      </c>
      <c r="I110" s="6" t="str">
        <f t="shared" ca="1" si="8"/>
        <v/>
      </c>
      <c r="J110" t="str">
        <f ca="1">IF(F110="","",OFFSET([1]PGA!$AL$1,MATCH(A110,[1]PGA!$E$1:$E$500,0)-1,0))</f>
        <v/>
      </c>
      <c r="M110" t="str">
        <f>IF(FRL!A110="","",FRL!A110)</f>
        <v>Sam Burns</v>
      </c>
      <c r="N110" t="str">
        <f>IF(FRL!B110="","",FRL!B110)</f>
        <v>1.17%</v>
      </c>
      <c r="O110">
        <f>IF(FRL!C110="","",FRL!C110)</f>
        <v>85</v>
      </c>
      <c r="P110">
        <f>IF(FRL!D110="","",FRL!D110)</f>
        <v>41</v>
      </c>
      <c r="Q110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44</v>
      </c>
      <c r="T110" s="6" t="str">
        <f t="shared" ca="1" si="10"/>
        <v/>
      </c>
      <c r="U110" s="6" t="str">
        <f t="shared" ca="1" si="11"/>
        <v/>
      </c>
      <c r="V110" t="str">
        <f ca="1">IF(R110="","",OFFSET([2]PGA!$AL$1,MATCH(M110,[2]PGA!$E$1:$E$500,0)-1,0))</f>
        <v/>
      </c>
    </row>
    <row r="111" spans="1:22" x14ac:dyDescent="0.25">
      <c r="A111" t="str">
        <f>IF(Win!A111="","",Win!A111)</f>
        <v>Sam Stevens</v>
      </c>
      <c r="B111">
        <f>IF(Win!B111="","",VALUE(Win!B111))</f>
        <v>5.8999999999999999E-3</v>
      </c>
      <c r="C111">
        <f>IF(Win!C111="","",Win!C111)</f>
        <v>169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44</v>
      </c>
      <c r="H111" s="6" t="str">
        <f t="shared" ca="1" si="7"/>
        <v/>
      </c>
      <c r="I111" s="6" t="str">
        <f t="shared" ca="1" si="8"/>
        <v/>
      </c>
      <c r="J111" t="str">
        <f ca="1">IF(F111="","",OFFSET([1]PGA!$AL$1,MATCH(A111,[1]PGA!$E$1:$E$500,0)-1,0))</f>
        <v/>
      </c>
      <c r="M111" t="str">
        <f>IF(FRL!A111="","",FRL!A111)</f>
        <v>Sam Ryder</v>
      </c>
      <c r="N111" t="str">
        <f>IF(FRL!B111="","",FRL!B111)</f>
        <v>0.85%</v>
      </c>
      <c r="O111">
        <f>IF(FRL!C111="","",FRL!C111)</f>
        <v>118</v>
      </c>
      <c r="P111">
        <f>IF(FRL!D111="","",FRL!D111)</f>
        <v>151</v>
      </c>
      <c r="Q111">
        <f t="shared" si="9"/>
        <v>2E-3</v>
      </c>
      <c r="R111">
        <f t="array" ref="R111">IF(Q111="","",RANK(Q111, $Q$2:$Q$241) + COUNTIFS($Q$2:$Q$241, Q111, $P$2:$P$241, "&lt;"&amp;P111) + COUNTIFS($Q$2:$Q$241, Q111, $P$2:$P$241, P111, $M$2:$M$241, "&lt;"&amp;M111))</f>
        <v>22</v>
      </c>
      <c r="S111">
        <f ca="1">IF(FRL!F111="","",FRL!F111)</f>
        <v>44</v>
      </c>
      <c r="T111" s="6" t="str">
        <f t="shared" ca="1" si="10"/>
        <v/>
      </c>
      <c r="U111" s="6">
        <f t="shared" ca="1" si="11"/>
        <v>-2</v>
      </c>
      <c r="V111" t="str">
        <f ca="1">IF(R111="","",OFFSET([2]PGA!$AL$1,MATCH(M111,[2]PGA!$E$1:$E$500,0)-1,0))</f>
        <v>Spreadex: 150/1, 6pl, 1/5</v>
      </c>
    </row>
    <row r="112" spans="1:22" x14ac:dyDescent="0.25">
      <c r="A112" t="str">
        <f>IF(Win!A112="","",Win!A112)</f>
        <v>Sami Valimaki</v>
      </c>
      <c r="B112">
        <f>IF(Win!B112="","",VALUE(Win!B112))</f>
        <v>8.9999999999999998E-4</v>
      </c>
      <c r="C112">
        <f>IF(Win!C112="","",Win!C112)</f>
        <v>1111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103</v>
      </c>
      <c r="H112" s="6" t="str">
        <f t="shared" ca="1" si="7"/>
        <v/>
      </c>
      <c r="I112" s="6" t="str">
        <f t="shared" ca="1" si="8"/>
        <v/>
      </c>
      <c r="J112" t="str">
        <f ca="1">IF(F112="","",OFFSET([1]PGA!$AL$1,MATCH(A112,[1]PGA!$E$1:$E$500,0)-1,0))</f>
        <v/>
      </c>
      <c r="M112" t="str">
        <f>IF(FRL!A112="","",FRL!A112)</f>
        <v>Sam Stevens</v>
      </c>
      <c r="N112" t="str">
        <f>IF(FRL!B112="","",FRL!B112)</f>
        <v>0.54%</v>
      </c>
      <c r="O112">
        <f>IF(FRL!C112="","",FRL!C112)</f>
        <v>185</v>
      </c>
      <c r="P112">
        <f>IF(FRL!D112="","",FRL!D112)</f>
        <v>81</v>
      </c>
      <c r="Q112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92</v>
      </c>
      <c r="T112" s="6" t="str">
        <f t="shared" ca="1" si="10"/>
        <v/>
      </c>
      <c r="U112" s="6" t="str">
        <f t="shared" ca="1" si="11"/>
        <v/>
      </c>
      <c r="V112" t="str">
        <f ca="1">IF(R112="","",OFFSET([2]PGA!$AL$1,MATCH(M112,[2]PGA!$E$1:$E$500,0)-1,0))</f>
        <v/>
      </c>
    </row>
    <row r="113" spans="1:22" x14ac:dyDescent="0.25">
      <c r="A113" t="str">
        <f>IF(Win!A113="","",Win!A113)</f>
        <v>Scottie Scheffler</v>
      </c>
      <c r="B113">
        <f>IF(Win!B113="","",VALUE(Win!B113))</f>
        <v>0.2964</v>
      </c>
      <c r="C113">
        <f>IF(Win!C113="","",Win!C113)</f>
        <v>3.4</v>
      </c>
      <c r="D113">
        <f>IF(Win!D113="","",Win!D113)</f>
        <v>3.8</v>
      </c>
      <c r="E113" s="18">
        <f t="shared" si="6"/>
        <v>4.4999999999999998E-2</v>
      </c>
      <c r="F113">
        <f t="array" ref="F113">IF(E113="","",RANK(E113, $E$2:$E$241) + COUNTIFS($E$2:$E$241, E113, $D$2:$D$241, "&lt;"&amp;D113) + COUNTIFS($E$2:$E$241, E113, $D$2:$D$241, D113, $A$2:$A$241, "&lt;"&amp;A113))</f>
        <v>1</v>
      </c>
      <c r="G113">
        <f ca="1">IF(Win!F113="","",Win!F113)</f>
        <v>25</v>
      </c>
      <c r="H113" s="6">
        <f t="shared" ca="1" si="7"/>
        <v>-2</v>
      </c>
      <c r="I113" s="6">
        <f t="shared" ca="1" si="8"/>
        <v>-2</v>
      </c>
      <c r="J113" t="str">
        <f ca="1">IF(F113="","",OFFSET([1]PGA!$AL$1,MATCH(A113,[1]PGA!$E$1:$E$500,0)-1,0))</f>
        <v>Ladbrokes: 2.5/1, 10pl, 1/5</v>
      </c>
      <c r="M113" t="str">
        <f>IF(FRL!A113="","",FRL!A113)</f>
        <v>Sami Valimaki</v>
      </c>
      <c r="N113" t="str">
        <f>IF(FRL!B113="","",FRL!B113)</f>
        <v>0.60%</v>
      </c>
      <c r="O113">
        <f>IF(FRL!C113="","",FRL!C113)</f>
        <v>167</v>
      </c>
      <c r="P113">
        <f>IF(FRL!D113="","",FRL!D113)</f>
        <v>226</v>
      </c>
      <c r="Q113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26</v>
      </c>
      <c r="S113">
        <f ca="1">IF(FRL!F113="","",FRL!F113)</f>
        <v>92</v>
      </c>
      <c r="T113" s="6" t="str">
        <f t="shared" ca="1" si="10"/>
        <v/>
      </c>
      <c r="U113" s="6">
        <f t="shared" ca="1" si="11"/>
        <v>-2</v>
      </c>
      <c r="V113" t="str">
        <f ca="1">IF(R113="","",OFFSET([2]PGA!$AL$1,MATCH(M113,[2]PGA!$E$1:$E$500,0)-1,0))</f>
        <v>Bet365: 225/1, 5pl, 1/4</v>
      </c>
    </row>
    <row r="114" spans="1:22" x14ac:dyDescent="0.25">
      <c r="A114" t="str">
        <f>IF(Win!A114="","",Win!A114)</f>
        <v>Seamus Power</v>
      </c>
      <c r="B114">
        <f>IF(Win!B114="","",VALUE(Win!B114))</f>
        <v>8.3999999999999995E-3</v>
      </c>
      <c r="C114">
        <f>IF(Win!C114="","",Win!C114)</f>
        <v>119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36</v>
      </c>
      <c r="H114" s="6" t="str">
        <f t="shared" ca="1" si="7"/>
        <v/>
      </c>
      <c r="I114" s="6" t="str">
        <f t="shared" ca="1" si="8"/>
        <v/>
      </c>
      <c r="J114" t="str">
        <f ca="1">IF(F114="","",OFFSET([1]PGA!$AL$1,MATCH(A114,[1]PGA!$E$1:$E$500,0)-1,0))</f>
        <v/>
      </c>
      <c r="M114" t="str">
        <f>IF(FRL!A114="","",FRL!A114)</f>
        <v>Scottie Scheffler</v>
      </c>
      <c r="N114" t="str">
        <f>IF(FRL!B114="","",FRL!B114)</f>
        <v>6.54%</v>
      </c>
      <c r="O114">
        <f>IF(FRL!C114="","",FRL!C114)</f>
        <v>15</v>
      </c>
      <c r="P114">
        <f>IF(FRL!D114="","",FRL!D114)</f>
        <v>13</v>
      </c>
      <c r="Q114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27</v>
      </c>
      <c r="T114" s="6" t="str">
        <f t="shared" ca="1" si="10"/>
        <v/>
      </c>
      <c r="U114" s="6" t="str">
        <f t="shared" ca="1" si="11"/>
        <v/>
      </c>
      <c r="V114" t="str">
        <f ca="1">IF(R114="","",OFFSET([2]PGA!$AL$1,MATCH(M114,[2]PGA!$E$1:$E$500,0)-1,0))</f>
        <v/>
      </c>
    </row>
    <row r="115" spans="1:22" x14ac:dyDescent="0.25">
      <c r="A115" t="str">
        <f>IF(Win!A115="","",Win!A115)</f>
        <v>Sepp Straka</v>
      </c>
      <c r="B115">
        <f>IF(Win!B115="","",VALUE(Win!B115))</f>
        <v>1.8200000000000001E-2</v>
      </c>
      <c r="C115">
        <f>IF(Win!C115="","",Win!C115)</f>
        <v>55</v>
      </c>
      <c r="D115">
        <f>IF(Win!D115="","",Win!D115)</f>
        <v>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</v>
      </c>
      <c r="H115" s="6" t="str">
        <f t="shared" ca="1" si="7"/>
        <v/>
      </c>
      <c r="I115" s="6" t="str">
        <f t="shared" ca="1" si="8"/>
        <v/>
      </c>
      <c r="J115" t="str">
        <f ca="1">IF(F115="","",OFFSET([1]PGA!$AL$1,MATCH(A115,[1]PGA!$E$1:$E$500,0)-1,0))</f>
        <v/>
      </c>
      <c r="M115" t="str">
        <f>IF(FRL!A115="","",FRL!A115)</f>
        <v>Seamus Power</v>
      </c>
      <c r="N115" t="str">
        <f>IF(FRL!B115="","",FRL!B115)</f>
        <v>0.58%</v>
      </c>
      <c r="O115">
        <f>IF(FRL!C115="","",FRL!C115)</f>
        <v>172</v>
      </c>
      <c r="P115">
        <f>IF(FRL!D115="","",FRL!D115)</f>
        <v>91</v>
      </c>
      <c r="Q115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67</v>
      </c>
      <c r="T115" s="6" t="str">
        <f t="shared" ca="1" si="10"/>
        <v/>
      </c>
      <c r="U115" s="6" t="str">
        <f t="shared" ca="1" si="11"/>
        <v/>
      </c>
      <c r="V115" t="str">
        <f ca="1">IF(R115="","",OFFSET([2]PGA!$AL$1,MATCH(M115,[2]PGA!$E$1:$E$500,0)-1,0))</f>
        <v/>
      </c>
    </row>
    <row r="116" spans="1:22" x14ac:dyDescent="0.25">
      <c r="A116" t="str">
        <f>IF(Win!A116="","",Win!A116)</f>
        <v>Si Woo Kim</v>
      </c>
      <c r="B116">
        <f>IF(Win!B116="","",VALUE(Win!B116))</f>
        <v>1.2999999999999999E-2</v>
      </c>
      <c r="C116">
        <f>IF(Win!C116="","",Win!C116)</f>
        <v>77</v>
      </c>
      <c r="D116">
        <f>IF(Win!D116="","",Win!D116)</f>
        <v>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21</v>
      </c>
      <c r="H116" s="6" t="str">
        <f t="shared" ca="1" si="7"/>
        <v/>
      </c>
      <c r="I116" s="6" t="str">
        <f t="shared" ca="1" si="8"/>
        <v/>
      </c>
      <c r="J116" t="str">
        <f ca="1">IF(F116="","",OFFSET([1]PGA!$AL$1,MATCH(A116,[1]PGA!$E$1:$E$500,0)-1,0))</f>
        <v/>
      </c>
      <c r="M116" t="str">
        <f>IF(FRL!A116="","",FRL!A116)</f>
        <v>Sepp Straka</v>
      </c>
      <c r="N116" t="str">
        <f>IF(FRL!B116="","",FRL!B116)</f>
        <v>0.84%</v>
      </c>
      <c r="O116">
        <f>IF(FRL!C116="","",FRL!C116)</f>
        <v>119</v>
      </c>
      <c r="P116">
        <f>IF(FRL!D116="","",FRL!D116)</f>
        <v>51</v>
      </c>
      <c r="Q116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44</v>
      </c>
      <c r="T116" s="6" t="str">
        <f t="shared" ca="1" si="10"/>
        <v/>
      </c>
      <c r="U116" s="6" t="str">
        <f t="shared" ca="1" si="11"/>
        <v/>
      </c>
      <c r="V116" t="str">
        <f ca="1">IF(R116="","",OFFSET([2]PGA!$AL$1,MATCH(M116,[2]PGA!$E$1:$E$500,0)-1,0))</f>
        <v/>
      </c>
    </row>
    <row r="117" spans="1:22" x14ac:dyDescent="0.25">
      <c r="A117" t="str">
        <f>IF(Win!A117="","",Win!A117)</f>
        <v>Sungjae Im</v>
      </c>
      <c r="B117">
        <f>IF(Win!B117="","",VALUE(Win!B117))</f>
        <v>2.9399999999999999E-2</v>
      </c>
      <c r="C117">
        <f>IF(Win!C117="","",Win!C117)</f>
        <v>34</v>
      </c>
      <c r="D117">
        <f>IF(Win!D117="","",Win!D117)</f>
        <v>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57</v>
      </c>
      <c r="H117" s="6" t="str">
        <f t="shared" ca="1" si="7"/>
        <v/>
      </c>
      <c r="I117" s="6" t="str">
        <f t="shared" ca="1" si="8"/>
        <v/>
      </c>
      <c r="J117" t="str">
        <f ca="1">IF(F117="","",OFFSET([1]PGA!$AL$1,MATCH(A117,[1]PGA!$E$1:$E$500,0)-1,0))</f>
        <v/>
      </c>
      <c r="M117" t="str">
        <f>IF(FRL!A117="","",FRL!A117)</f>
        <v>Si Woo Kim</v>
      </c>
      <c r="N117" t="str">
        <f>IF(FRL!B117="","",FRL!B117)</f>
        <v>1.52%</v>
      </c>
      <c r="O117">
        <f>IF(FRL!C117="","",FRL!C117)</f>
        <v>66</v>
      </c>
      <c r="P117">
        <f>IF(FRL!D117="","",FRL!D117)</f>
        <v>67</v>
      </c>
      <c r="Q1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109</v>
      </c>
      <c r="T117" s="6" t="str">
        <f t="shared" ca="1" si="10"/>
        <v/>
      </c>
      <c r="U117" s="6" t="str">
        <f t="shared" ca="1" si="11"/>
        <v/>
      </c>
      <c r="V117" t="str">
        <f ca="1">IF(R117="","",OFFSET([2]PGA!$AL$1,MATCH(M117,[2]PGA!$E$1:$E$500,0)-1,0))</f>
        <v/>
      </c>
    </row>
    <row r="118" spans="1:22" x14ac:dyDescent="0.25">
      <c r="A118" t="str">
        <f>IF(Win!A118="","",Win!A118)</f>
        <v>Taylor Montgomery</v>
      </c>
      <c r="B118">
        <f>IF(Win!B118="","",VALUE(Win!B118))</f>
        <v>5.0000000000000001E-4</v>
      </c>
      <c r="C118">
        <f>IF(Win!C118="","",Win!C118)</f>
        <v>2000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69</v>
      </c>
      <c r="H118" s="6" t="str">
        <f t="shared" ca="1" si="7"/>
        <v/>
      </c>
      <c r="I118" s="6" t="str">
        <f t="shared" ca="1" si="8"/>
        <v/>
      </c>
      <c r="J118" t="str">
        <f ca="1">IF(F118="","",OFFSET([1]PGA!$AL$1,MATCH(A118,[1]PGA!$E$1:$E$500,0)-1,0))</f>
        <v/>
      </c>
      <c r="M118" t="str">
        <f>IF(FRL!A118="","",FRL!A118)</f>
        <v>Steven Fisk</v>
      </c>
      <c r="N118" t="str">
        <f>IF(FRL!B118="","",FRL!B118)</f>
        <v>0.50%</v>
      </c>
      <c r="O118">
        <f>IF(FRL!C118="","",FRL!C118)</f>
        <v>200</v>
      </c>
      <c r="P118">
        <f>IF(FRL!D118="","",FRL!D118)</f>
        <v>251</v>
      </c>
      <c r="Q1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38</v>
      </c>
      <c r="S118">
        <f ca="1">IF(FRL!F118="","",FRL!F118)</f>
        <v>120</v>
      </c>
      <c r="T118" s="6" t="str">
        <f t="shared" ca="1" si="10"/>
        <v/>
      </c>
      <c r="U118" s="6">
        <f t="shared" ca="1" si="11"/>
        <v>-2</v>
      </c>
      <c r="V118" t="str">
        <f ca="1">IF(R118="","",OFFSET([2]PGA!$AL$1,MATCH(M118,[2]PGA!$E$1:$E$500,0)-1,0))</f>
        <v>QuinnBet: 250/1, 5pl, 1/4</v>
      </c>
    </row>
    <row r="119" spans="1:22" x14ac:dyDescent="0.25">
      <c r="A119" t="str">
        <f>IF(Win!A119="","",Win!A119)</f>
        <v>Taylor Moore</v>
      </c>
      <c r="B119">
        <f>IF(Win!B119="","",VALUE(Win!B119))</f>
        <v>5.4000000000000003E-3</v>
      </c>
      <c r="C119">
        <f>IF(Win!C119="","",Win!C119)</f>
        <v>185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</v>
      </c>
      <c r="H119" s="6" t="str">
        <f t="shared" ca="1" si="7"/>
        <v/>
      </c>
      <c r="I119" s="6" t="str">
        <f t="shared" ca="1" si="8"/>
        <v/>
      </c>
      <c r="J119" t="str">
        <f ca="1">IF(F119="","",OFFSET([1]PGA!$AL$1,MATCH(A119,[1]PGA!$E$1:$E$500,0)-1,0))</f>
        <v/>
      </c>
      <c r="M119" t="str">
        <f>IF(FRL!A119="","",FRL!A119)</f>
        <v>Sungjae Im</v>
      </c>
      <c r="N119" t="str">
        <f>IF(FRL!B119="","",FRL!B119)</f>
        <v>1.03%</v>
      </c>
      <c r="O119">
        <f>IF(FRL!C119="","",FRL!C119)</f>
        <v>97</v>
      </c>
      <c r="P119">
        <f>IF(FRL!D119="","",FRL!D119)</f>
        <v>41</v>
      </c>
      <c r="Q1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27</v>
      </c>
      <c r="T119" s="6" t="str">
        <f t="shared" ca="1" si="10"/>
        <v/>
      </c>
      <c r="U119" s="6" t="str">
        <f t="shared" ca="1" si="11"/>
        <v/>
      </c>
      <c r="V119" t="str">
        <f ca="1">IF(R119="","",OFFSET([2]PGA!$AL$1,MATCH(M119,[2]PGA!$E$1:$E$500,0)-1,0))</f>
        <v/>
      </c>
    </row>
    <row r="120" spans="1:22" x14ac:dyDescent="0.25">
      <c r="A120" t="str">
        <f>IF(Win!A120="","",Win!A120)</f>
        <v>Thomas Detry</v>
      </c>
      <c r="B120">
        <f>IF(Win!B120="","",VALUE(Win!B120))</f>
        <v>7.6E-3</v>
      </c>
      <c r="C120">
        <f>IF(Win!C120="","",Win!C120)</f>
        <v>132</v>
      </c>
      <c r="D120">
        <f>IF(Win!D120="","",Win!D120)</f>
        <v>111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</v>
      </c>
      <c r="H120" s="6" t="str">
        <f t="shared" ca="1" si="7"/>
        <v/>
      </c>
      <c r="I120" s="6" t="str">
        <f t="shared" ca="1" si="8"/>
        <v/>
      </c>
      <c r="J120" t="str">
        <f ca="1">IF(F120="","",OFFSET([1]PGA!$AL$1,MATCH(A120,[1]PGA!$E$1:$E$500,0)-1,0))</f>
        <v/>
      </c>
      <c r="M120" t="str">
        <f>IF(FRL!A120="","",FRL!A120)</f>
        <v>Taylor Montgomery</v>
      </c>
      <c r="N120" t="str">
        <f>IF(FRL!B120="","",FRL!B120)</f>
        <v>0.52%</v>
      </c>
      <c r="O120">
        <f>IF(FRL!C120="","",FRL!C120)</f>
        <v>192</v>
      </c>
      <c r="P120">
        <f>IF(FRL!D120="","",FRL!D120)</f>
        <v>251</v>
      </c>
      <c r="Q120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39</v>
      </c>
      <c r="S120">
        <f ca="1">IF(FRL!F120="","",FRL!F120)</f>
        <v>67</v>
      </c>
      <c r="T120" s="6" t="str">
        <f t="shared" ca="1" si="10"/>
        <v/>
      </c>
      <c r="U120" s="6">
        <f t="shared" ca="1" si="11"/>
        <v>-2</v>
      </c>
      <c r="V120" t="str">
        <f ca="1">IF(R120="","",OFFSET([2]PGA!$AL$1,MATCH(M120,[2]PGA!$E$1:$E$500,0)-1,0))</f>
        <v>Skybet: 250/1, 6pl, 1/5</v>
      </c>
    </row>
    <row r="121" spans="1:22" x14ac:dyDescent="0.25">
      <c r="A121" t="str">
        <f>IF(Win!A121="","",Win!A121)</f>
        <v>Thriston Lawrence</v>
      </c>
      <c r="B121">
        <f>IF(Win!B121="","",VALUE(Win!B121))</f>
        <v>1.1999999999999999E-3</v>
      </c>
      <c r="C121">
        <f>IF(Win!C121="","",Win!C121)</f>
        <v>833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128</v>
      </c>
      <c r="H121" s="6" t="str">
        <f t="shared" ca="1" si="7"/>
        <v/>
      </c>
      <c r="I121" s="6" t="str">
        <f t="shared" ca="1" si="8"/>
        <v/>
      </c>
      <c r="J121" t="str">
        <f ca="1">IF(F121="","",OFFSET([1]PGA!$AL$1,MATCH(A121,[1]PGA!$E$1:$E$500,0)-1,0))</f>
        <v/>
      </c>
      <c r="M121" t="str">
        <f>IF(FRL!A121="","",FRL!A121)</f>
        <v>Taylor Moore</v>
      </c>
      <c r="N121" t="str">
        <f>IF(FRL!B121="","",FRL!B121)</f>
        <v>1.16%</v>
      </c>
      <c r="O121">
        <f>IF(FRL!C121="","",FRL!C121)</f>
        <v>86</v>
      </c>
      <c r="P121">
        <f>IF(FRL!D121="","",FRL!D121)</f>
        <v>101</v>
      </c>
      <c r="Q121">
        <f t="shared" si="9"/>
        <v>2E-3</v>
      </c>
      <c r="R121">
        <f t="array" ref="R121">IF(Q121="","",RANK(Q121, $Q$2:$Q$241) + COUNTIFS($Q$2:$Q$241, Q121, $P$2:$P$241, "&lt;"&amp;P121) + COUNTIFS($Q$2:$Q$241, Q121, $P$2:$P$241, P121, $M$2:$M$241, "&lt;"&amp;M121))</f>
        <v>17</v>
      </c>
      <c r="S121">
        <f ca="1">IF(FRL!F121="","",FRL!F121)</f>
        <v>2</v>
      </c>
      <c r="T121" s="6" t="str">
        <f t="shared" ca="1" si="10"/>
        <v/>
      </c>
      <c r="U121" s="6">
        <f t="shared" ca="1" si="11"/>
        <v>19</v>
      </c>
      <c r="V121" t="str">
        <f ca="1">IF(R121="","",OFFSET([2]PGA!$AL$1,MATCH(M121,[2]PGA!$E$1:$E$500,0)-1,0))</f>
        <v>Spreadex: 100/1, 6pl, 1/5</v>
      </c>
    </row>
    <row r="122" spans="1:22" x14ac:dyDescent="0.25">
      <c r="A122" t="str">
        <f>IF(Win!A122="","",Win!A122)</f>
        <v>Tom Hoge</v>
      </c>
      <c r="B122">
        <f>IF(Win!B122="","",VALUE(Win!B122))</f>
        <v>1.3100000000000001E-2</v>
      </c>
      <c r="C122">
        <f>IF(Win!C122="","",Win!C122)</f>
        <v>76</v>
      </c>
      <c r="D122">
        <f>IF(Win!D122="","",Win!D122)</f>
        <v>81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4</v>
      </c>
      <c r="G122">
        <f ca="1">IF(Win!F122="","",Win!F122)</f>
        <v>128</v>
      </c>
      <c r="H122" s="6" t="str">
        <f t="shared" ca="1" si="7"/>
        <v/>
      </c>
      <c r="I122" s="6">
        <f t="shared" ca="1" si="8"/>
        <v>-2</v>
      </c>
      <c r="J122" t="str">
        <f ca="1">IF(F122="","",OFFSET([1]PGA!$AL$1,MATCH(A122,[1]PGA!$E$1:$E$500,0)-1,0))</f>
        <v>Paddy Power: 80/1, 8pl, 1/5</v>
      </c>
      <c r="M122" t="str">
        <f>IF(FRL!A122="","",FRL!A122)</f>
        <v>Thomas Detry</v>
      </c>
      <c r="N122" t="str">
        <f>IF(FRL!B122="","",FRL!B122)</f>
        <v>1.24%</v>
      </c>
      <c r="O122">
        <f>IF(FRL!C122="","",FRL!C122)</f>
        <v>81</v>
      </c>
      <c r="P122">
        <f>IF(FRL!D122="","",FRL!D122)</f>
        <v>101</v>
      </c>
      <c r="Q122">
        <f t="shared" si="9"/>
        <v>3.0000000000000001E-3</v>
      </c>
      <c r="R122">
        <f t="array" ref="R122">IF(Q122="","",RANK(Q122, $Q$2:$Q$241) + COUNTIFS($Q$2:$Q$241, Q122, $P$2:$P$241, "&lt;"&amp;P122) + COUNTIFS($Q$2:$Q$241, Q122, $P$2:$P$241, P122, $M$2:$M$241, "&lt;"&amp;M122))</f>
        <v>9</v>
      </c>
      <c r="S122">
        <f ca="1">IF(FRL!F122="","",FRL!F122)</f>
        <v>4</v>
      </c>
      <c r="T122" s="6" t="str">
        <f t="shared" ca="1" si="10"/>
        <v/>
      </c>
      <c r="U122" s="6">
        <f t="shared" ca="1" si="11"/>
        <v>7</v>
      </c>
      <c r="V122" t="str">
        <f ca="1">IF(R122="","",OFFSET([2]PGA!$AL$1,MATCH(M122,[2]PGA!$E$1:$E$500,0)-1,0))</f>
        <v>Spreadex: 100/1, 6pl, 1/5</v>
      </c>
    </row>
    <row r="123" spans="1:22" x14ac:dyDescent="0.25">
      <c r="A123" t="str">
        <f>IF(Win!A123="","",Win!A123)</f>
        <v>Tom Kim</v>
      </c>
      <c r="B123">
        <f>IF(Win!B123="","",VALUE(Win!B123))</f>
        <v>1.2999999999999999E-2</v>
      </c>
      <c r="C123">
        <f>IF(Win!C123="","",Win!C123)</f>
        <v>77</v>
      </c>
      <c r="D123">
        <f>IF(Win!D123="","",Win!D123)</f>
        <v>31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44</v>
      </c>
      <c r="H123" s="6" t="str">
        <f t="shared" ca="1" si="7"/>
        <v/>
      </c>
      <c r="I123" s="6" t="str">
        <f t="shared" ca="1" si="8"/>
        <v/>
      </c>
      <c r="J123" t="str">
        <f ca="1">IF(F123="","",OFFSET([1]PGA!$AL$1,MATCH(A123,[1]PGA!$E$1:$E$500,0)-1,0))</f>
        <v/>
      </c>
      <c r="M123" t="str">
        <f>IF(FRL!A123="","",FRL!A123)</f>
        <v>Thriston Lawrence</v>
      </c>
      <c r="N123" t="str">
        <f>IF(FRL!B123="","",FRL!B123)</f>
        <v>0.72%</v>
      </c>
      <c r="O123">
        <f>IF(FRL!C123="","",FRL!C123)</f>
        <v>139</v>
      </c>
      <c r="P123">
        <f>IF(FRL!D123="","",FRL!D123)</f>
        <v>126</v>
      </c>
      <c r="Q123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125</v>
      </c>
      <c r="T123" s="6" t="str">
        <f t="shared" ca="1" si="10"/>
        <v/>
      </c>
      <c r="U123" s="6" t="str">
        <f t="shared" ca="1" si="11"/>
        <v/>
      </c>
      <c r="V123" t="str">
        <f ca="1">IF(R123="","",OFFSET([2]PGA!$AL$1,MATCH(M123,[2]PGA!$E$1:$E$500,0)-1,0))</f>
        <v/>
      </c>
    </row>
    <row r="124" spans="1:22" x14ac:dyDescent="0.25">
      <c r="A124" t="str">
        <f>IF(Win!A124="","",Win!A124)</f>
        <v>Trey Mullinax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32</v>
      </c>
      <c r="H124" s="6" t="str">
        <f t="shared" ca="1" si="7"/>
        <v/>
      </c>
      <c r="I124" s="6" t="str">
        <f t="shared" ca="1" si="8"/>
        <v/>
      </c>
      <c r="J124" t="str">
        <f ca="1">IF(F124="","",OFFSET([1]PGA!$AL$1,MATCH(A124,[1]PGA!$E$1:$E$500,0)-1,0))</f>
        <v/>
      </c>
      <c r="M124" t="str">
        <f>IF(FRL!A124="","",FRL!A124)</f>
        <v>Tom Hoge</v>
      </c>
      <c r="N124" t="str">
        <f>IF(FRL!B124="","",FRL!B124)</f>
        <v>1.61%</v>
      </c>
      <c r="O124">
        <f>IF(FRL!C124="","",FRL!C124)</f>
        <v>62</v>
      </c>
      <c r="P124">
        <f>IF(FRL!D124="","",FRL!D124)</f>
        <v>76</v>
      </c>
      <c r="Q124">
        <f t="shared" si="9"/>
        <v>3.0000000000000001E-3</v>
      </c>
      <c r="R124">
        <f t="array" ref="R124">IF(Q124="","",RANK(Q124, $Q$2:$Q$241) + COUNTIFS($Q$2:$Q$241, Q124, $P$2:$P$241, "&lt;"&amp;P124) + COUNTIFS($Q$2:$Q$241, Q124, $P$2:$P$241, P124, $M$2:$M$241, "&lt;"&amp;M124))</f>
        <v>5</v>
      </c>
      <c r="S124">
        <f ca="1">IF(FRL!F124="","",FRL!F124)</f>
        <v>130</v>
      </c>
      <c r="T124" s="6" t="str">
        <f t="shared" ca="1" si="10"/>
        <v/>
      </c>
      <c r="U124" s="6">
        <f t="shared" ca="1" si="11"/>
        <v>-2</v>
      </c>
      <c r="V124" t="str">
        <f ca="1">IF(R124="","",OFFSET([2]PGA!$AL$1,MATCH(M124,[2]PGA!$E$1:$E$500,0)-1,0))</f>
        <v>Bet365: 75/1, 5pl, 1/4</v>
      </c>
    </row>
    <row r="125" spans="1:22" x14ac:dyDescent="0.25">
      <c r="A125" t="str">
        <f>IF(Win!A125="","",Win!A125)</f>
        <v>Victor Perez</v>
      </c>
      <c r="B125">
        <f>IF(Win!B125="","",VALUE(Win!B125))</f>
        <v>3.8999999999999998E-3</v>
      </c>
      <c r="C125">
        <f>IF(Win!C125="","",Win!C125)</f>
        <v>256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108</v>
      </c>
      <c r="H125" s="6" t="str">
        <f t="shared" ca="1" si="7"/>
        <v/>
      </c>
      <c r="I125" s="6" t="str">
        <f t="shared" ca="1" si="8"/>
        <v/>
      </c>
      <c r="J125" t="str">
        <f ca="1">IF(F125="","",OFFSET([1]PGA!$AL$1,MATCH(A125,[1]PGA!$E$1:$E$500,0)-1,0))</f>
        <v/>
      </c>
      <c r="M125" t="str">
        <f>IF(FRL!A125="","",FRL!A125)</f>
        <v>Tom Kim</v>
      </c>
      <c r="N125" t="str">
        <f>IF(FRL!B125="","",FRL!B125)</f>
        <v>1.62%</v>
      </c>
      <c r="O125">
        <f>IF(FRL!C125="","",FRL!C125)</f>
        <v>62</v>
      </c>
      <c r="P125">
        <f>IF(FRL!D125="","",FRL!D125)</f>
        <v>41</v>
      </c>
      <c r="Q125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</v>
      </c>
      <c r="T125" s="6" t="str">
        <f t="shared" ca="1" si="10"/>
        <v/>
      </c>
      <c r="U125" s="6" t="str">
        <f t="shared" ca="1" si="11"/>
        <v/>
      </c>
      <c r="V125" t="str">
        <f ca="1">IF(R125="","",OFFSET([2]PGA!$AL$1,MATCH(M125,[2]PGA!$E$1:$E$500,0)-1,0))</f>
        <v/>
      </c>
    </row>
    <row r="126" spans="1:22" x14ac:dyDescent="0.25">
      <c r="A126" t="str">
        <f>IF(Win!A126="","",Win!A126)</f>
        <v>Vince Whaley</v>
      </c>
      <c r="B126">
        <f>IF(Win!B126="","",VALUE(Win!B126))</f>
        <v>1.6000000000000001E-3</v>
      </c>
      <c r="C126">
        <f>IF(Win!C126="","",Win!C126)</f>
        <v>625</v>
      </c>
      <c r="D126">
        <f>IF(Win!D126="","",Win!D126)</f>
        <v>351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115</v>
      </c>
      <c r="H126" s="6" t="str">
        <f t="shared" ca="1" si="7"/>
        <v/>
      </c>
      <c r="I126" s="6" t="str">
        <f t="shared" ca="1" si="8"/>
        <v/>
      </c>
      <c r="J126" t="str">
        <f ca="1">IF(F126="","",OFFSET([1]PGA!$AL$1,MATCH(A126,[1]PGA!$E$1:$E$500,0)-1,0))</f>
        <v/>
      </c>
      <c r="M126" t="str">
        <f>IF(FRL!A126="","",FRL!A126)</f>
        <v>Trey Mullinax</v>
      </c>
      <c r="N126" t="str">
        <f>IF(FRL!B126="","",FRL!B126)</f>
        <v>0.26%</v>
      </c>
      <c r="O126">
        <f>IF(FRL!C126="","",FRL!C126)</f>
        <v>385</v>
      </c>
      <c r="P126">
        <f>IF(FRL!D126="","",FRL!D126)</f>
        <v>201</v>
      </c>
      <c r="Q126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27</v>
      </c>
      <c r="T126" s="6" t="str">
        <f t="shared" ca="1" si="10"/>
        <v/>
      </c>
      <c r="U126" s="6" t="str">
        <f t="shared" ca="1" si="11"/>
        <v/>
      </c>
      <c r="V126" t="str">
        <f ca="1">IF(R126="","",OFFSET([2]PGA!$AL$1,MATCH(M126,[2]PGA!$E$1:$E$500,0)-1,0))</f>
        <v/>
      </c>
    </row>
    <row r="127" spans="1:22" x14ac:dyDescent="0.25">
      <c r="A127" t="str">
        <f>IF(Win!A127="","",Win!A127)</f>
        <v>Vincent Norrman</v>
      </c>
      <c r="B127">
        <f>IF(Win!B127="","",VALUE(Win!B127))</f>
        <v>1.5E-3</v>
      </c>
      <c r="C127">
        <f>IF(Win!C127="","",Win!C127)</f>
        <v>667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71</v>
      </c>
      <c r="H127" s="6" t="str">
        <f t="shared" ca="1" si="7"/>
        <v/>
      </c>
      <c r="I127" s="6" t="str">
        <f t="shared" ca="1" si="8"/>
        <v/>
      </c>
      <c r="J127" t="str">
        <f ca="1">IF(F127="","",OFFSET([1]PGA!$AL$1,MATCH(A127,[1]PGA!$E$1:$E$500,0)-1,0))</f>
        <v/>
      </c>
      <c r="M127" t="str">
        <f>IF(FRL!A127="","",FRL!A127)</f>
        <v>Victor Perez</v>
      </c>
      <c r="N127" t="str">
        <f>IF(FRL!B127="","",FRL!B127)</f>
        <v>0.41%</v>
      </c>
      <c r="O127">
        <f>IF(FRL!C127="","",FRL!C127)</f>
        <v>244</v>
      </c>
      <c r="P127">
        <f>IF(FRL!D127="","",FRL!D127)</f>
        <v>111</v>
      </c>
      <c r="Q12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109</v>
      </c>
      <c r="T127" s="6" t="str">
        <f t="shared" ca="1" si="10"/>
        <v/>
      </c>
      <c r="U127" s="6" t="str">
        <f t="shared" ca="1" si="11"/>
        <v/>
      </c>
      <c r="V127" t="str">
        <f ca="1">IF(R127="","",OFFSET([2]PGA!$AL$1,MATCH(M127,[2]PGA!$E$1:$E$500,0)-1,0))</f>
        <v/>
      </c>
    </row>
    <row r="128" spans="1:22" x14ac:dyDescent="0.25">
      <c r="A128" t="str">
        <f>IF(Win!A128="","",Win!A128)</f>
        <v>Webb Simpson</v>
      </c>
      <c r="B128">
        <f>IF(Win!B128="","",VALUE(Win!B128))</f>
        <v>1.9E-3</v>
      </c>
      <c r="C128">
        <f>IF(Win!C128="","",Win!C128)</f>
        <v>526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78</v>
      </c>
      <c r="H128" s="6" t="str">
        <f t="shared" ca="1" si="7"/>
        <v/>
      </c>
      <c r="I128" s="6" t="str">
        <f t="shared" ca="1" si="8"/>
        <v/>
      </c>
      <c r="J128" t="str">
        <f ca="1">IF(F128="","",OFFSET([1]PGA!$AL$1,MATCH(A128,[1]PGA!$E$1:$E$500,0)-1,0))</f>
        <v/>
      </c>
      <c r="M128" t="str">
        <f>IF(FRL!A128="","",FRL!A128)</f>
        <v>Vince Whaley</v>
      </c>
      <c r="N128" t="str">
        <f>IF(FRL!B128="","",FRL!B128)</f>
        <v>0.33%</v>
      </c>
      <c r="O128">
        <f>IF(FRL!C128="","",FRL!C128)</f>
        <v>303</v>
      </c>
      <c r="P128">
        <f>IF(FRL!D128="","",FRL!D128)</f>
        <v>176</v>
      </c>
      <c r="Q12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82</v>
      </c>
      <c r="T128" s="6" t="str">
        <f t="shared" ca="1" si="10"/>
        <v/>
      </c>
      <c r="U128" s="6" t="str">
        <f t="shared" ca="1" si="11"/>
        <v/>
      </c>
      <c r="V128" t="str">
        <f ca="1">IF(R128="","",OFFSET([2]PGA!$AL$1,MATCH(M128,[2]PGA!$E$1:$E$500,0)-1,0))</f>
        <v/>
      </c>
    </row>
    <row r="129" spans="1:22" x14ac:dyDescent="0.25">
      <c r="A129" t="str">
        <f>IF(Win!A129="","",Win!A129)</f>
        <v>Will Gordon</v>
      </c>
      <c r="B129">
        <f>IF(Win!B129="","",VALUE(Win!B129))</f>
        <v>1.8E-3</v>
      </c>
      <c r="C129">
        <f>IF(Win!C129="","",Win!C129)</f>
        <v>556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69</v>
      </c>
      <c r="H129" s="6" t="str">
        <f t="shared" ca="1" si="7"/>
        <v/>
      </c>
      <c r="I129" s="6" t="str">
        <f t="shared" ca="1" si="8"/>
        <v/>
      </c>
      <c r="J129" t="str">
        <f ca="1">IF(F129="","",OFFSET([1]PGA!$AL$1,MATCH(A129,[1]PGA!$E$1:$E$500,0)-1,0))</f>
        <v/>
      </c>
      <c r="M129" t="str">
        <f>IF(FRL!A129="","",FRL!A129)</f>
        <v>Vincent Norrman</v>
      </c>
      <c r="N129" t="str">
        <f>IF(FRL!B129="","",FRL!B129)</f>
        <v>0.32%</v>
      </c>
      <c r="O129">
        <f>IF(FRL!C129="","",FRL!C129)</f>
        <v>313</v>
      </c>
      <c r="P129">
        <f>IF(FRL!D129="","",FRL!D129)</f>
        <v>176</v>
      </c>
      <c r="Q12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44</v>
      </c>
      <c r="T129" s="6" t="str">
        <f t="shared" ca="1" si="10"/>
        <v/>
      </c>
      <c r="U129" s="6" t="str">
        <f t="shared" ca="1" si="11"/>
        <v/>
      </c>
      <c r="V129" t="str">
        <f ca="1">IF(R129="","",OFFSET([2]PGA!$AL$1,MATCH(M129,[2]PGA!$E$1:$E$500,0)-1,0))</f>
        <v/>
      </c>
    </row>
    <row r="130" spans="1:22" x14ac:dyDescent="0.25">
      <c r="A130" t="str">
        <f>IF(Win!A130="","",Win!A130)</f>
        <v>Wyndham Clark</v>
      </c>
      <c r="B130">
        <f>IF(Win!B130="","",VALUE(Win!B130))</f>
        <v>1.26E-2</v>
      </c>
      <c r="C130">
        <f>IF(Win!C130="","",Win!C130)</f>
        <v>79</v>
      </c>
      <c r="D130">
        <f>IF(Win!D130="","",Win!D130)</f>
        <v>81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16</v>
      </c>
      <c r="H130" s="6" t="str">
        <f t="shared" ca="1" si="7"/>
        <v/>
      </c>
      <c r="I130" s="6" t="str">
        <f t="shared" ca="1" si="8"/>
        <v/>
      </c>
      <c r="J130" t="str">
        <f ca="1">IF(F130="","",OFFSET([1]PGA!$AL$1,MATCH(A130,[1]PGA!$E$1:$E$500,0)-1,0))</f>
        <v/>
      </c>
      <c r="M130" t="str">
        <f>IF(FRL!A130="","",FRL!A130)</f>
        <v>Webb Simpson</v>
      </c>
      <c r="N130" t="str">
        <f>IF(FRL!B130="","",FRL!B130)</f>
        <v>0.84%</v>
      </c>
      <c r="O130">
        <f>IF(FRL!C130="","",FRL!C130)</f>
        <v>119</v>
      </c>
      <c r="P130">
        <f>IF(FRL!D130="","",FRL!D130)</f>
        <v>126</v>
      </c>
      <c r="Q130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44</v>
      </c>
      <c r="T130" s="6" t="str">
        <f t="shared" ca="1" si="10"/>
        <v/>
      </c>
      <c r="U130" s="6" t="str">
        <f t="shared" ca="1" si="11"/>
        <v/>
      </c>
      <c r="V130" t="str">
        <f ca="1">IF(R130="","",OFFSET([2]PGA!$AL$1,MATCH(M130,[2]PGA!$E$1:$E$500,0)-1,0))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 ca="1">IF(F131="","",OFFSET([1]PGA!$AL$1,MATCH(A131,[1]PGA!$E$1:$E$500,0)-1,0))</f>
        <v/>
      </c>
      <c r="M131" t="str">
        <f>IF(FRL!A131="","",FRL!A131)</f>
        <v>Will Chandler</v>
      </c>
      <c r="N131" t="str">
        <f>IF(FRL!B131="","",FRL!B131)</f>
        <v>0.10%</v>
      </c>
      <c r="O131">
        <f>IF(FRL!C131="","",FRL!C131)</f>
        <v>1000</v>
      </c>
      <c r="P131">
        <f>IF(FRL!D131="","",FRL!D131)</f>
        <v>451</v>
      </c>
      <c r="Q13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 ca="1">IF(R131="","",OFFSET([2]PGA!$AL$1,MATCH(M131,[2]PGA!$E$1:$E$500,0)-1,0))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 ca="1">IF(F132="","",OFFSET([1]PGA!$AL$1,MATCH(A132,[1]PGA!$E$1:$E$500,0)-1,0))</f>
        <v/>
      </c>
      <c r="M132" t="str">
        <f>IF(FRL!A132="","",FRL!A132)</f>
        <v>Will Gordon</v>
      </c>
      <c r="N132" t="str">
        <f>IF(FRL!B132="","",FRL!B132)</f>
        <v>0.29%</v>
      </c>
      <c r="O132">
        <f>IF(FRL!C132="","",FRL!C132)</f>
        <v>345</v>
      </c>
      <c r="P132">
        <f>IF(FRL!D132="","",FRL!D132)</f>
        <v>181</v>
      </c>
      <c r="Q132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44</v>
      </c>
      <c r="T132" s="6" t="str">
        <f t="shared" ca="1" si="16"/>
        <v/>
      </c>
      <c r="U132" s="6" t="str">
        <f t="shared" ca="1" si="17"/>
        <v/>
      </c>
      <c r="V132" t="str">
        <f ca="1">IF(R132="","",OFFSET([2]PGA!$AL$1,MATCH(M132,[2]PGA!$E$1:$E$500,0)-1,0))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 ca="1">IF(F133="","",OFFSET([1]PGA!$AL$1,MATCH(A133,[1]PGA!$E$1:$E$500,0)-1,0))</f>
        <v/>
      </c>
      <c r="M133" t="str">
        <f>IF(FRL!A133="","",FRL!A133)</f>
        <v>Wyndham Clark</v>
      </c>
      <c r="N133" t="str">
        <f>IF(FRL!B133="","",FRL!B133)</f>
        <v>1.53%</v>
      </c>
      <c r="O133">
        <f>IF(FRL!C133="","",FRL!C133)</f>
        <v>65</v>
      </c>
      <c r="P133">
        <f>IF(FRL!D133="","",FRL!D133)</f>
        <v>67</v>
      </c>
      <c r="Q133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</v>
      </c>
      <c r="T133" s="6" t="str">
        <f t="shared" ca="1" si="16"/>
        <v/>
      </c>
      <c r="U133" s="6" t="str">
        <f t="shared" ca="1" si="17"/>
        <v/>
      </c>
      <c r="V133" t="str">
        <f ca="1">IF(R133="","",OFFSET([2]PGA!$AL$1,MATCH(M133,[2]PGA!$E$1:$E$500,0)-1,0))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 ca="1">IF(F134="","",OFFSET([1]PGA!$AL$1,MATCH(A134,[1]PGA!$E$1:$E$500,0)-1,0))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 ca="1">IF(R134="","",OFFSET([2]PGA!$AL$1,MATCH(M134,[2]PGA!$E$1:$E$500,0)-1,0))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 ca="1">IF(F135="","",OFFSET([1]PGA!$AL$1,MATCH(A135,[1]PGA!$E$1:$E$500,0)-1,0))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 ca="1">IF(R135="","",OFFSET([2]PGA!$AL$1,MATCH(M135,[2]PGA!$E$1:$E$500,0)-1,0))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 ca="1">IF(F136="","",OFFSET([1]PGA!$AL$1,MATCH(A136,[1]PGA!$E$1:$E$500,0)-1,0))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 ca="1">IF(R136="","",OFFSET([2]PGA!$AL$1,MATCH(M136,[2]PGA!$E$1:$E$500,0)-1,0))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 ca="1">IF(F137="","",OFFSET([1]PGA!$AL$1,MATCH(A137,[1]PGA!$E$1:$E$500,0)-1,0))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 ca="1">IF(R137="","",OFFSET([2]PGA!$AL$1,MATCH(M137,[2]PGA!$E$1:$E$500,0)-1,0))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 ca="1">IF(F138="","",OFFSET([1]PGA!$AL$1,MATCH(A138,[1]PGA!$E$1:$E$500,0)-1,0))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 ca="1">IF(R138="","",OFFSET([2]PGA!$AL$1,MATCH(M138,[2]PGA!$E$1:$E$500,0)-1,0))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 ca="1">IF(F139="","",OFFSET([1]PGA!$AL$1,MATCH(A139,[1]PGA!$E$1:$E$500,0)-1,0))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 ca="1">IF(R139="","",OFFSET([2]PGA!$AL$1,MATCH(M139,[2]PGA!$E$1:$E$500,0)-1,0))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 ca="1">IF(F140="","",OFFSET([1]PGA!$AL$1,MATCH(A140,[1]PGA!$E$1:$E$500,0)-1,0))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 ca="1">IF(R140="","",OFFSET([2]PGA!$AL$1,MATCH(M140,[2]PGA!$E$1:$E$500,0)-1,0))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 ca="1">IF(F141="","",OFFSET([1]PGA!$AL$1,MATCH(A141,[1]PGA!$E$1:$E$500,0)-1,0))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 ca="1">IF(R141="","",OFFSET([2]PGA!$AL$1,MATCH(M141,[2]PGA!$E$1:$E$500,0)-1,0))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 ca="1">IF(F142="","",OFFSET([1]PGA!$AL$1,MATCH(A142,[1]PGA!$E$1:$E$500,0)-1,0))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 ca="1">IF(R142="","",OFFSET([2]PGA!$AL$1,MATCH(M142,[2]PGA!$E$1:$E$500,0)-1,0))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 ca="1">IF(F143="","",OFFSET([1]PGA!$AL$1,MATCH(A143,[1]PGA!$E$1:$E$500,0)-1,0))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 ca="1">IF(R143="","",OFFSET([2]PGA!$AL$1,MATCH(M143,[2]PGA!$E$1:$E$500,0)-1,0))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 ca="1">IF(F144="","",OFFSET([1]PGA!$AL$1,MATCH(A144,[1]PGA!$E$1:$E$500,0)-1,0))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 ca="1">IF(R144="","",OFFSET([2]PGA!$AL$1,MATCH(M144,[2]PGA!$E$1:$E$500,0)-1,0))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 ca="1">IF(F145="","",OFFSET([1]PGA!$AL$1,MATCH(A145,[1]PGA!$E$1:$E$500,0)-1,0))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 ca="1">IF(R145="","",OFFSET([2]PGA!$AL$1,MATCH(M145,[2]PGA!$E$1:$E$500,0)-1,0))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 ca="1">IF(F146="","",OFFSET([1]PGA!$AL$1,MATCH(A146,[1]PGA!$E$1:$E$500,0)-1,0))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 ca="1">IF(R146="","",OFFSET([2]PGA!$AL$1,MATCH(M146,[2]PGA!$E$1:$E$500,0)-1,0))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 ca="1">IF(F147="","",OFFSET([1]PGA!$AL$1,MATCH(A147,[1]PGA!$E$1:$E$500,0)-1,0))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 ca="1">IF(R147="","",OFFSET([2]PGA!$AL$1,MATCH(M147,[2]PGA!$E$1:$E$500,0)-1,0))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 ca="1">IF(F148="","",OFFSET([1]PGA!$AL$1,MATCH(A148,[1]PGA!$E$1:$E$500,0)-1,0))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 ca="1">IF(R148="","",OFFSET([2]PGA!$AL$1,MATCH(M148,[2]PGA!$E$1:$E$500,0)-1,0))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 ca="1">IF(F149="","",OFFSET([1]PGA!$AL$1,MATCH(A149,[1]PGA!$E$1:$E$500,0)-1,0))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 ca="1">IF(R149="","",OFFSET([2]PGA!$AL$1,MATCH(M149,[2]PGA!$E$1:$E$500,0)-1,0))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 ca="1">IF(F150="","",OFFSET([1]PGA!$AL$1,MATCH(A150,[1]PGA!$E$1:$E$500,0)-1,0))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 ca="1">IF(R150="","",OFFSET([2]PGA!$AL$1,MATCH(M150,[2]PGA!$E$1:$E$500,0)-1,0))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 ca="1">IF(F151="","",OFFSET([1]PGA!$AL$1,MATCH(A151,[1]PGA!$E$1:$E$500,0)-1,0))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 ca="1">IF(R151="","",OFFSET([2]PGA!$AL$1,MATCH(M151,[2]PGA!$E$1:$E$500,0)-1,0))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 ca="1">IF(F152="","",OFFSET([1]PGA!$AL$1,MATCH(A152,[1]PGA!$E$1:$E$500,0)-1,0))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 ca="1">IF(R152="","",OFFSET([2]PGA!$AL$1,MATCH(M152,[2]PGA!$E$1:$E$500,0)-1,0))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 ca="1">IF(F153="","",OFFSET([1]PGA!$AL$1,MATCH(A153,[1]PGA!$E$1:$E$500,0)-1,0))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 ca="1">IF(R153="","",OFFSET([2]PGA!$AL$1,MATCH(M153,[2]PGA!$E$1:$E$500,0)-1,0))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 ca="1">IF(F154="","",OFFSET([1]PGA!$AL$1,MATCH(A154,[1]PGA!$E$1:$E$500,0)-1,0))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 ca="1">IF(R154="","",OFFSET([2]PGA!$AL$1,MATCH(M154,[2]PGA!$E$1:$E$500,0)-1,0))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 ca="1">IF(F155="","",OFFSET([1]PGA!$AL$1,MATCH(A155,[1]PGA!$E$1:$E$500,0)-1,0))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 ca="1">IF(R155="","",OFFSET([2]PGA!$AL$1,MATCH(M155,[2]PGA!$E$1:$E$500,0)-1,0))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 ca="1">IF(F156="","",OFFSET([1]PGA!$AL$1,MATCH(A156,[1]PGA!$E$1:$E$500,0)-1,0))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 ca="1">IF(R156="","",OFFSET([2]PGA!$AL$1,MATCH(M156,[2]PGA!$E$1:$E$500,0)-1,0))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 ca="1">IF(F157="","",OFFSET([1]PGA!$AL$1,MATCH(A157,[1]PGA!$E$1:$E$500,0)-1,0))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 ca="1">IF(R157="","",OFFSET([2]PGA!$AL$1,MATCH(M157,[2]PGA!$E$1:$E$500,0)-1,0))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 ca="1">IF(F158="","",OFFSET([1]PGA!$AL$1,MATCH(A158,[1]PGA!$E$1:$E$500,0)-1,0))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 ca="1">IF(R158="","",OFFSET([2]PGA!$AL$1,MATCH(M158,[2]PGA!$E$1:$E$500,0)-1,0))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 ca="1">IF(F159="","",OFFSET([1]PGA!$AL$1,MATCH(A159,[1]PGA!$E$1:$E$500,0)-1,0))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 ca="1">IF(R159="","",OFFSET([2]PGA!$AL$1,MATCH(M159,[2]PGA!$E$1:$E$500,0)-1,0))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 ca="1">IF(F160="","",OFFSET([1]PGA!$AL$1,MATCH(A160,[1]PGA!$E$1:$E$500,0)-1,0))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 ca="1">IF(R160="","",OFFSET([2]PGA!$AL$1,MATCH(M160,[2]PGA!$E$1:$E$500,0)-1,0))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 ca="1">IF(F161="","",OFFSET([1]PGA!$AL$1,MATCH(A161,[1]PGA!$E$1:$E$500,0)-1,0))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 ca="1">IF(R161="","",OFFSET([2]PGA!$AL$1,MATCH(M161,[2]PGA!$E$1:$E$500,0)-1,0))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 ca="1">IF(F162="","",OFFSET([1]PGA!$AL$1,MATCH(A162,[1]PGA!$E$1:$E$500,0)-1,0))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 ca="1">IF(R162="","",OFFSET([2]PGA!$AL$1,MATCH(M162,[2]PGA!$E$1:$E$500,0)-1,0))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 ca="1">IF(F163="","",OFFSET([1]PGA!$AL$1,MATCH(A163,[1]PGA!$E$1:$E$500,0)-1,0))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 ca="1">IF(R163="","",OFFSET([2]PGA!$AL$1,MATCH(M163,[2]PGA!$E$1:$E$500,0)-1,0))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 ca="1">IF(F164="","",OFFSET([1]PGA!$AL$1,MATCH(A164,[1]PGA!$E$1:$E$500,0)-1,0))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 ca="1">IF(R164="","",OFFSET([2]PGA!$AL$1,MATCH(M164,[2]PGA!$E$1:$E$500,0)-1,0))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 ca="1">IF(F165="","",OFFSET([1]PGA!$AL$1,MATCH(A165,[1]PGA!$E$1:$E$500,0)-1,0))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 ca="1">IF(R165="","",OFFSET([2]PGA!$AL$1,MATCH(M165,[2]PGA!$E$1:$E$500,0)-1,0))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 ca="1">IF(F166="","",OFFSET([1]PGA!$AL$1,MATCH(A166,[1]PGA!$E$1:$E$500,0)-1,0))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 ca="1">IF(R166="","",OFFSET([2]PGA!$AL$1,MATCH(M166,[2]PGA!$E$1:$E$500,0)-1,0))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 ca="1">IF(F167="","",OFFSET([1]PGA!$AL$1,MATCH(A167,[1]PGA!$E$1:$E$500,0)-1,0))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 ca="1">IF(R167="","",OFFSET([2]PGA!$AL$1,MATCH(M167,[2]PGA!$E$1:$E$500,0)-1,0))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 ca="1">IF(F168="","",OFFSET([1]PGA!$AL$1,MATCH(A168,[1]PGA!$E$1:$E$500,0)-1,0))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 ca="1">IF(R168="","",OFFSET([2]PGA!$AL$1,MATCH(M168,[2]PGA!$E$1:$E$500,0)-1,0))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 ca="1">IF(F169="","",OFFSET([1]PGA!$AL$1,MATCH(A169,[1]PGA!$E$1:$E$500,0)-1,0))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 ca="1">IF(R169="","",OFFSET([2]PGA!$AL$1,MATCH(M169,[2]PGA!$E$1:$E$500,0)-1,0))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 ca="1">IF(F170="","",OFFSET([1]PGA!$AL$1,MATCH(A170,[1]PGA!$E$1:$E$500,0)-1,0))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 ca="1">IF(R170="","",OFFSET([2]PGA!$AL$1,MATCH(M170,[2]PGA!$E$1:$E$500,0)-1,0))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 ca="1">IF(F171="","",OFFSET([1]PGA!$AL$1,MATCH(A171,[1]PGA!$E$1:$E$500,0)-1,0))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 ca="1">IF(R171="","",OFFSET([2]PGA!$AL$1,MATCH(M171,[2]PGA!$E$1:$E$500,0)-1,0))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 ca="1">IF(F172="","",OFFSET([1]PGA!$AL$1,MATCH(A172,[1]PGA!$E$1:$E$500,0)-1,0))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 ca="1">IF(R172="","",OFFSET([2]PGA!$AL$1,MATCH(M172,[2]PGA!$E$1:$E$500,0)-1,0))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 ca="1">IF(F173="","",OFFSET([1]PGA!$AL$1,MATCH(A173,[1]PGA!$E$1:$E$500,0)-1,0))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 ca="1">IF(R173="","",OFFSET([2]PGA!$AL$1,MATCH(M173,[2]PGA!$E$1:$E$500,0)-1,0))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 ca="1">IF(F174="","",OFFSET([1]PGA!$AL$1,MATCH(A174,[1]PGA!$E$1:$E$500,0)-1,0))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 ca="1">IF(R174="","",OFFSET([2]PGA!$AL$1,MATCH(M174,[2]PGA!$E$1:$E$500,0)-1,0))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 ca="1">IF(F175="","",OFFSET([1]PGA!$AL$1,MATCH(A175,[1]PGA!$E$1:$E$500,0)-1,0))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 ca="1">IF(R175="","",OFFSET([2]PGA!$AL$1,MATCH(M175,[2]PGA!$E$1:$E$500,0)-1,0))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 ca="1">IF(F176="","",OFFSET([1]PGA!$AL$1,MATCH(A176,[1]PGA!$E$1:$E$500,0)-1,0))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 ca="1">IF(R176="","",OFFSET([2]PGA!$AL$1,MATCH(M176,[2]PGA!$E$1:$E$500,0)-1,0))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 ca="1">IF(F177="","",OFFSET([1]PGA!$AL$1,MATCH(A177,[1]PGA!$E$1:$E$500,0)-1,0))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 ca="1">IF(R177="","",OFFSET([2]PGA!$AL$1,MATCH(M177,[2]PGA!$E$1:$E$500,0)-1,0))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 ca="1">IF(F178="","",OFFSET([1]PGA!$AL$1,MATCH(A178,[1]PGA!$E$1:$E$500,0)-1,0))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 ca="1">IF(R178="","",OFFSET([2]PGA!$AL$1,MATCH(M178,[2]PGA!$E$1:$E$500,0)-1,0))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 ca="1">IF(F179="","",OFFSET([1]PGA!$AL$1,MATCH(A179,[1]PGA!$E$1:$E$500,0)-1,0))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 ca="1">IF(R179="","",OFFSET([2]PGA!$AL$1,MATCH(M179,[2]PGA!$E$1:$E$500,0)-1,0))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 ca="1">IF(F180="","",OFFSET([1]PGA!$AL$1,MATCH(A180,[1]PGA!$E$1:$E$500,0)-1,0))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 ca="1">IF(R180="","",OFFSET([2]PGA!$AL$1,MATCH(M180,[2]PGA!$E$1:$E$500,0)-1,0))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 ca="1">IF(F181="","",OFFSET([1]PGA!$AL$1,MATCH(A181,[1]PGA!$E$1:$E$500,0)-1,0))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 ca="1">IF(R181="","",OFFSET([2]PGA!$AL$1,MATCH(M181,[2]PGA!$E$1:$E$500,0)-1,0))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 ca="1">IF(F182="","",OFFSET([1]PGA!$AL$1,MATCH(A182,[1]PGA!$E$1:$E$500,0)-1,0))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 ca="1">IF(R182="","",OFFSET([2]PGA!$AL$1,MATCH(M182,[2]PGA!$E$1:$E$500,0)-1,0))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 ca="1">IF(F183="","",OFFSET([1]PGA!$AL$1,MATCH(A183,[1]PGA!$E$1:$E$500,0)-1,0))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 ca="1">IF(R183="","",OFFSET([2]PGA!$AL$1,MATCH(M183,[2]PGA!$E$1:$E$500,0)-1,0))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 ca="1">IF(F184="","",OFFSET([1]PGA!$AL$1,MATCH(A184,[1]PGA!$E$1:$E$500,0)-1,0))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 ca="1">IF(R184="","",OFFSET([2]PGA!$AL$1,MATCH(M184,[2]PGA!$E$1:$E$500,0)-1,0))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 ca="1">IF(F185="","",OFFSET([1]PGA!$AL$1,MATCH(A185,[1]PGA!$E$1:$E$500,0)-1,0))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 ca="1">IF(R185="","",OFFSET([2]PGA!$AL$1,MATCH(M185,[2]PGA!$E$1:$E$500,0)-1,0))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 ca="1">IF(F186="","",OFFSET([1]PGA!$AL$1,MATCH(A186,[1]PGA!$E$1:$E$500,0)-1,0))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 ca="1">IF(R186="","",OFFSET([2]PGA!$AL$1,MATCH(M186,[2]PGA!$E$1:$E$500,0)-1,0))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 ca="1">IF(F187="","",OFFSET([1]PGA!$AL$1,MATCH(A187,[1]PGA!$E$1:$E$500,0)-1,0))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 ca="1">IF(R187="","",OFFSET([2]PGA!$AL$1,MATCH(M187,[2]PGA!$E$1:$E$500,0)-1,0))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 ca="1">IF(F188="","",OFFSET([1]PGA!$AL$1,MATCH(A188,[1]PGA!$E$1:$E$500,0)-1,0))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 ca="1">IF(R188="","",OFFSET([2]PGA!$AL$1,MATCH(M188,[2]PGA!$E$1:$E$500,0)-1,0))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 ca="1">IF(F189="","",OFFSET([1]PGA!$AL$1,MATCH(A189,[1]PGA!$E$1:$E$500,0)-1,0))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 ca="1">IF(R189="","",OFFSET([2]PGA!$AL$1,MATCH(M189,[2]PGA!$E$1:$E$500,0)-1,0))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 ca="1">IF(F190="","",OFFSET([1]PGA!$AL$1,MATCH(A190,[1]PGA!$E$1:$E$500,0)-1,0))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 ca="1">IF(R190="","",OFFSET([2]PGA!$AL$1,MATCH(M190,[2]PGA!$E$1:$E$500,0)-1,0))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 ca="1">IF(F191="","",OFFSET([1]PGA!$AL$1,MATCH(A191,[1]PGA!$E$1:$E$500,0)-1,0))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 ca="1">IF(R191="","",OFFSET([2]PGA!$AL$1,MATCH(M191,[2]PGA!$E$1:$E$500,0)-1,0))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 ca="1">IF(F192="","",OFFSET([1]PGA!$AL$1,MATCH(A192,[1]PGA!$E$1:$E$500,0)-1,0))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 ca="1">IF(R192="","",OFFSET([2]PGA!$AL$1,MATCH(M192,[2]PGA!$E$1:$E$500,0)-1,0))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 ca="1">IF(F193="","",OFFSET([1]PGA!$AL$1,MATCH(A193,[1]PGA!$E$1:$E$500,0)-1,0))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 ca="1">IF(R193="","",OFFSET([2]PGA!$AL$1,MATCH(M193,[2]PGA!$E$1:$E$500,0)-1,0))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 ca="1">IF(F194="","",OFFSET([1]PGA!$AL$1,MATCH(A194,[1]PGA!$E$1:$E$500,0)-1,0))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 ca="1">IF(R194="","",OFFSET([2]PGA!$AL$1,MATCH(M194,[2]PGA!$E$1:$E$500,0)-1,0))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 ca="1">IF(F195="","",OFFSET([1]PGA!$AL$1,MATCH(A195,[1]PGA!$E$1:$E$500,0)-1,0))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 ca="1">IF(R195="","",OFFSET([2]PGA!$AL$1,MATCH(M195,[2]PGA!$E$1:$E$500,0)-1,0))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 ca="1">IF(F196="","",OFFSET([1]PGA!$AL$1,MATCH(A196,[1]PGA!$E$1:$E$500,0)-1,0))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 ca="1">IF(R196="","",OFFSET([2]PGA!$AL$1,MATCH(M196,[2]PGA!$E$1:$E$500,0)-1,0))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 ca="1">IF(F197="","",OFFSET([1]PGA!$AL$1,MATCH(A197,[1]PGA!$E$1:$E$500,0)-1,0))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 ca="1">IF(R197="","",OFFSET([2]PGA!$AL$1,MATCH(M197,[2]PGA!$E$1:$E$500,0)-1,0))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 ca="1">IF(F198="","",OFFSET([1]PGA!$AL$1,MATCH(A198,[1]PGA!$E$1:$E$500,0)-1,0))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 ca="1">IF(R198="","",OFFSET([2]PGA!$AL$1,MATCH(M198,[2]PGA!$E$1:$E$500,0)-1,0))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 ca="1">IF(F199="","",OFFSET([1]PGA!$AL$1,MATCH(A199,[1]PGA!$E$1:$E$500,0)-1,0))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 ca="1">IF(R199="","",OFFSET([2]PGA!$AL$1,MATCH(M199,[2]PGA!$E$1:$E$500,0)-1,0))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 ca="1">IF(F200="","",OFFSET([1]PGA!$AL$1,MATCH(A200,[1]PGA!$E$1:$E$500,0)-1,0))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 ca="1">IF(R200="","",OFFSET([2]PGA!$AL$1,MATCH(M200,[2]PGA!$E$1:$E$500,0)-1,0))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 ca="1">IF(F201="","",OFFSET([1]PGA!$AL$1,MATCH(A201,[1]PGA!$E$1:$E$500,0)-1,0))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 ca="1">IF(R201="","",OFFSET([2]PGA!$AL$1,MATCH(M201,[2]PGA!$E$1:$E$500,0)-1,0))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 ca="1">IF(F202="","",OFFSET([1]PGA!$AL$1,MATCH(A202,[1]PGA!$E$1:$E$500,0)-1,0))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 ca="1">IF(R202="","",OFFSET([2]PGA!$AL$1,MATCH(M202,[2]PGA!$E$1:$E$500,0)-1,0))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 ca="1">IF(F203="","",OFFSET([1]PGA!$AL$1,MATCH(A203,[1]PGA!$E$1:$E$500,0)-1,0))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 ca="1">IF(R203="","",OFFSET([2]PGA!$AL$1,MATCH(M203,[2]PGA!$E$1:$E$500,0)-1,0))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 ca="1">IF(F204="","",OFFSET([1]PGA!$AL$1,MATCH(A204,[1]PGA!$E$1:$E$500,0)-1,0))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 ca="1">IF(R204="","",OFFSET([2]PGA!$AL$1,MATCH(M204,[2]PGA!$E$1:$E$500,0)-1,0))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 ca="1">IF(F205="","",OFFSET([1]PGA!$AL$1,MATCH(A205,[1]PGA!$E$1:$E$500,0)-1,0))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 ca="1">IF(R205="","",OFFSET([2]PGA!$AL$1,MATCH(M205,[2]PGA!$E$1:$E$500,0)-1,0))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 ca="1">IF(F206="","",OFFSET([1]PGA!$AL$1,MATCH(A206,[1]PGA!$E$1:$E$500,0)-1,0))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 ca="1">IF(R206="","",OFFSET([2]PGA!$AL$1,MATCH(M206,[2]PGA!$E$1:$E$500,0)-1,0))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 ca="1">IF(F207="","",OFFSET([1]PGA!$AL$1,MATCH(A207,[1]PGA!$E$1:$E$500,0)-1,0))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 ca="1">IF(R207="","",OFFSET([2]PGA!$AL$1,MATCH(M207,[2]PGA!$E$1:$E$500,0)-1,0))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 ca="1">IF(F208="","",OFFSET([1]PGA!$AL$1,MATCH(A208,[1]PGA!$E$1:$E$500,0)-1,0))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 ca="1">IF(R208="","",OFFSET([2]PGA!$AL$1,MATCH(M208,[2]PGA!$E$1:$E$500,0)-1,0))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 ca="1">IF(F209="","",OFFSET([1]PGA!$AL$1,MATCH(A209,[1]PGA!$E$1:$E$500,0)-1,0))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 ca="1">IF(R209="","",OFFSET([2]PGA!$AL$1,MATCH(M209,[2]PGA!$E$1:$E$500,0)-1,0))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 ca="1">IF(F210="","",OFFSET([1]PGA!$AL$1,MATCH(A210,[1]PGA!$E$1:$E$500,0)-1,0))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 ca="1">IF(R210="","",OFFSET([2]PGA!$AL$1,MATCH(M210,[2]PGA!$E$1:$E$500,0)-1,0))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 ca="1">IF(F211="","",OFFSET([1]PGA!$AL$1,MATCH(A211,[1]PGA!$E$1:$E$500,0)-1,0))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 ca="1">IF(R211="","",OFFSET([2]PGA!$AL$1,MATCH(M211,[2]PGA!$E$1:$E$500,0)-1,0))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 ca="1">IF(F212="","",OFFSET([1]PGA!$AL$1,MATCH(A212,[1]PGA!$E$1:$E$500,0)-1,0))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 ca="1">IF(R212="","",OFFSET([2]PGA!$AL$1,MATCH(M212,[2]PGA!$E$1:$E$500,0)-1,0))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 ca="1">IF(F213="","",OFFSET([1]PGA!$AL$1,MATCH(A213,[1]PGA!$E$1:$E$500,0)-1,0))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 ca="1">IF(R213="","",OFFSET([2]PGA!$AL$1,MATCH(M213,[2]PGA!$E$1:$E$500,0)-1,0))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 ca="1">IF(F214="","",OFFSET([1]PGA!$AL$1,MATCH(A214,[1]PGA!$E$1:$E$500,0)-1,0))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 ca="1">IF(R214="","",OFFSET([2]PGA!$AL$1,MATCH(M214,[2]PGA!$E$1:$E$500,0)-1,0))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 ca="1">IF(F215="","",OFFSET([1]PGA!$AL$1,MATCH(A215,[1]PGA!$E$1:$E$500,0)-1,0))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 ca="1">IF(R215="","",OFFSET([2]PGA!$AL$1,MATCH(M215,[2]PGA!$E$1:$E$500,0)-1,0))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 ca="1">IF(F216="","",OFFSET([1]PGA!$AL$1,MATCH(A216,[1]PGA!$E$1:$E$500,0)-1,0))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 ca="1">IF(R216="","",OFFSET([2]PGA!$AL$1,MATCH(M216,[2]PGA!$E$1:$E$500,0)-1,0))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 ca="1">IF(F217="","",OFFSET([1]PGA!$AL$1,MATCH(A217,[1]PGA!$E$1:$E$500,0)-1,0))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 ca="1">IF(R217="","",OFFSET([2]PGA!$AL$1,MATCH(M217,[2]PGA!$E$1:$E$500,0)-1,0))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 ca="1">IF(F218="","",OFFSET([1]PGA!$AL$1,MATCH(A218,[1]PGA!$E$1:$E$500,0)-1,0))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 ca="1">IF(R218="","",OFFSET([2]PGA!$AL$1,MATCH(M218,[2]PGA!$E$1:$E$500,0)-1,0))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 ca="1">IF(F219="","",OFFSET([1]PGA!$AL$1,MATCH(A219,[1]PGA!$E$1:$E$500,0)-1,0))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 ca="1">IF(R219="","",OFFSET([2]PGA!$AL$1,MATCH(M219,[2]PGA!$E$1:$E$500,0)-1,0))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 ca="1">IF(F220="","",OFFSET([1]PGA!$AL$1,MATCH(A220,[1]PGA!$E$1:$E$500,0)-1,0))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 ca="1">IF(R220="","",OFFSET([2]PGA!$AL$1,MATCH(M220,[2]PGA!$E$1:$E$500,0)-1,0))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 ca="1">IF(F221="","",OFFSET([1]PGA!$AL$1,MATCH(A221,[1]PGA!$E$1:$E$500,0)-1,0))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 ca="1">IF(R221="","",OFFSET([2]PGA!$AL$1,MATCH(M221,[2]PGA!$E$1:$E$500,0)-1,0))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 ca="1">IF(F222="","",OFFSET([1]PGA!$AL$1,MATCH(A222,[1]PGA!$E$1:$E$500,0)-1,0))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 ca="1">IF(R222="","",OFFSET([2]PGA!$AL$1,MATCH(M222,[2]PGA!$E$1:$E$500,0)-1,0))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 ca="1">IF(F223="","",OFFSET([1]PGA!$AL$1,MATCH(A223,[1]PGA!$E$1:$E$500,0)-1,0))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 ca="1">IF(R223="","",OFFSET([2]PGA!$AL$1,MATCH(M223,[2]PGA!$E$1:$E$500,0)-1,0))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 ca="1">IF(F224="","",OFFSET([1]PGA!$AL$1,MATCH(A224,[1]PGA!$E$1:$E$500,0)-1,0))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 ca="1">IF(R224="","",OFFSET([2]PGA!$AL$1,MATCH(M224,[2]PGA!$E$1:$E$500,0)-1,0))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 ca="1">IF(F225="","",OFFSET([1]PGA!$AL$1,MATCH(A225,[1]PGA!$E$1:$E$500,0)-1,0))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 ca="1">IF(R225="","",OFFSET([2]PGA!$AL$1,MATCH(M225,[2]PGA!$E$1:$E$500,0)-1,0))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 ca="1">IF(F226="","",OFFSET([1]PGA!$AL$1,MATCH(A226,[1]PGA!$E$1:$E$500,0)-1,0))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 ca="1">IF(R226="","",OFFSET([2]PGA!$AL$1,MATCH(M226,[2]PGA!$E$1:$E$500,0)-1,0))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 ca="1">IF(F227="","",OFFSET([1]PGA!$AL$1,MATCH(A227,[1]PGA!$E$1:$E$500,0)-1,0))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 ca="1">IF(R227="","",OFFSET([2]PGA!$AL$1,MATCH(M227,[2]PGA!$E$1:$E$500,0)-1,0))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 ca="1">IF(F228="","",OFFSET([1]PGA!$AL$1,MATCH(A228,[1]PGA!$E$1:$E$500,0)-1,0))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 ca="1">IF(R228="","",OFFSET([2]PGA!$AL$1,MATCH(M228,[2]PGA!$E$1:$E$500,0)-1,0))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 ca="1">IF(F229="","",OFFSET([1]PGA!$AL$1,MATCH(A229,[1]PGA!$E$1:$E$500,0)-1,0))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 ca="1">IF(R229="","",OFFSET([2]PGA!$AL$1,MATCH(M229,[2]PGA!$E$1:$E$500,0)-1,0))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 ca="1">IF(F230="","",OFFSET([1]PGA!$AL$1,MATCH(A230,[1]PGA!$E$1:$E$500,0)-1,0))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 ca="1">IF(R230="","",OFFSET([2]PGA!$AL$1,MATCH(M230,[2]PGA!$E$1:$E$500,0)-1,0))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 ca="1">IF(F231="","",OFFSET([1]PGA!$AL$1,MATCH(A231,[1]PGA!$E$1:$E$500,0)-1,0))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 ca="1">IF(R231="","",OFFSET([2]PGA!$AL$1,MATCH(M231,[2]PGA!$E$1:$E$500,0)-1,0))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 ca="1">IF(F232="","",OFFSET([1]PGA!$AL$1,MATCH(A232,[1]PGA!$E$1:$E$500,0)-1,0))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 ca="1">IF(R232="","",OFFSET([2]PGA!$AL$1,MATCH(M232,[2]PGA!$E$1:$E$500,0)-1,0))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 ca="1">IF(F233="","",OFFSET([1]PGA!$AL$1,MATCH(A233,[1]PGA!$E$1:$E$500,0)-1,0))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 ca="1">IF(R233="","",OFFSET([2]PGA!$AL$1,MATCH(M233,[2]PGA!$E$1:$E$500,0)-1,0))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 ca="1">IF(F234="","",OFFSET([1]PGA!$AL$1,MATCH(A234,[1]PGA!$E$1:$E$500,0)-1,0))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 ca="1">IF(R234="","",OFFSET([2]PGA!$AL$1,MATCH(M234,[2]PGA!$E$1:$E$500,0)-1,0))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 ca="1">IF(F235="","",OFFSET([1]PGA!$AL$1,MATCH(A235,[1]PGA!$E$1:$E$500,0)-1,0))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 ca="1">IF(R235="","",OFFSET([2]PGA!$AL$1,MATCH(M235,[2]PGA!$E$1:$E$500,0)-1,0))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 ca="1">IF(F236="","",OFFSET([1]PGA!$AL$1,MATCH(A236,[1]PGA!$E$1:$E$500,0)-1,0))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 ca="1">IF(R236="","",OFFSET([2]PGA!$AL$1,MATCH(M236,[2]PGA!$E$1:$E$500,0)-1,0))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 ca="1">IF(F237="","",OFFSET([1]PGA!$AL$1,MATCH(A237,[1]PGA!$E$1:$E$500,0)-1,0))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 ca="1">IF(R237="","",OFFSET([2]PGA!$AL$1,MATCH(M237,[2]PGA!$E$1:$E$500,0)-1,0))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 ca="1">IF(F238="","",OFFSET([1]PGA!$AL$1,MATCH(A238,[1]PGA!$E$1:$E$500,0)-1,0))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 ca="1">IF(R238="","",OFFSET([2]PGA!$AL$1,MATCH(M238,[2]PGA!$E$1:$E$500,0)-1,0))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 ca="1">IF(F239="","",OFFSET([1]PGA!$AL$1,MATCH(A239,[1]PGA!$E$1:$E$500,0)-1,0))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 ca="1">IF(R239="","",OFFSET([2]PGA!$AL$1,MATCH(M239,[2]PGA!$E$1:$E$500,0)-1,0))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 ca="1">IF(F240="","",OFFSET([1]PGA!$AL$1,MATCH(A240,[1]PGA!$E$1:$E$500,0)-1,0))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 ca="1">IF(R240="","",OFFSET([2]PGA!$AL$1,MATCH(M240,[2]PGA!$E$1:$E$500,0)-1,0))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 ca="1">IF(F241="","",OFFSET([1]PGA!$AL$1,MATCH(A241,[1]PGA!$E$1:$E$500,0)-1,0))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 ca="1">IF(R241="","",OFFSET([2]PGA!$AL$1,MATCH(M241,[2]PGA!$E$1:$E$500,0)-1,0))</f>
        <v/>
      </c>
    </row>
  </sheetData>
  <conditionalFormatting sqref="F17">
    <cfRule type="expression" dxfId="7" priority="6">
      <formula>AP17=1</formula>
    </cfRule>
    <cfRule type="expression" dxfId="6" priority="7">
      <formula>AN17=1</formula>
    </cfRule>
  </conditionalFormatting>
  <conditionalFormatting sqref="F17:G130 J17:S130 V17:AC130">
    <cfRule type="expression" dxfId="5" priority="5">
      <formula>AND(F17=$A17,$B17=F$13)</formula>
    </cfRule>
  </conditionalFormatting>
  <conditionalFormatting sqref="I2:I130 I221:I241">
    <cfRule type="cellIs" dxfId="3" priority="3" stopIfTrue="1" operator="greaterThan">
      <formula>0</formula>
    </cfRule>
  </conditionalFormatting>
  <conditionalFormatting sqref="U2:U130 U221:U241">
    <cfRule type="cellIs" dxfId="2" priority="2" stopIfTrue="1" operator="greaterThan">
      <formula>0</formula>
    </cfRule>
  </conditionalFormatting>
  <conditionalFormatting sqref="Y8">
    <cfRule type="expression" dxfId="1" priority="1">
      <formula>AND(Y8=$A8,$B8=Y$13)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dimension ref="A1:H169"/>
  <sheetViews>
    <sheetView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592</v>
      </c>
      <c r="C2">
        <v>95</v>
      </c>
      <c r="D2">
        <v>151</v>
      </c>
      <c r="E2" s="17" t="s">
        <v>1215</v>
      </c>
      <c r="F2">
        <f ca="1">IFERROR(IF(A2="","",OFFSET(Results!$Z$1,MATCH(A2,Results!$A:$A,0)-1,0)),"")</f>
        <v>16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-0.4</v>
      </c>
      <c r="H2" t="str">
        <f ca="1">IF(E2="","",OFFSET([2]PGA!$AL$1,MATCH(A2,[2]PGA!$E$1:$E$500,0)-1,0))</f>
        <v>Spreadex: 150/1, 6pl, 1/5</v>
      </c>
    </row>
    <row r="3" spans="1:8" x14ac:dyDescent="0.25">
      <c r="A3" t="s">
        <v>245</v>
      </c>
      <c r="B3" s="15" t="s">
        <v>525</v>
      </c>
      <c r="C3">
        <v>120</v>
      </c>
      <c r="D3">
        <v>126</v>
      </c>
      <c r="E3" s="17" t="s">
        <v>226</v>
      </c>
      <c r="F3">
        <f ca="1">IFERROR(IF(A3="","",OFFSET(Results!$Z$1,MATCH(A3,Results!$A:$A,0)-1,0)),"")</f>
        <v>4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247</v>
      </c>
      <c r="B4" s="15" t="s">
        <v>523</v>
      </c>
      <c r="C4">
        <v>115</v>
      </c>
      <c r="D4">
        <v>151</v>
      </c>
      <c r="E4" s="17" t="s">
        <v>318</v>
      </c>
      <c r="F4">
        <f ca="1">IFERROR(IF(A4="","",OFFSET(Results!$Z$1,MATCH(A4,Results!$A:$A,0)-1,0)),"")</f>
        <v>27</v>
      </c>
      <c r="G4" s="6">
        <f t="shared" ca="1" si="0"/>
        <v>-0.2</v>
      </c>
      <c r="H4" t="str">
        <f ca="1">IF(E4="","",OFFSET([2]PGA!$AL$1,MATCH(A4,[2]PGA!$E$1:$E$500,0)-1,0))</f>
        <v>Skybet: 150/1, 6pl, 1/5</v>
      </c>
    </row>
    <row r="5" spans="1:8" x14ac:dyDescent="0.25">
      <c r="A5" t="s">
        <v>249</v>
      </c>
      <c r="B5" s="15" t="s">
        <v>464</v>
      </c>
      <c r="C5">
        <v>81</v>
      </c>
      <c r="D5">
        <v>67</v>
      </c>
      <c r="E5" s="17" t="s">
        <v>226</v>
      </c>
      <c r="F5">
        <f ca="1">IFERROR(IF(A5="","",OFFSET(Results!$Z$1,MATCH(A5,Results!$A:$A,0)-1,0)),"")</f>
        <v>4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250</v>
      </c>
      <c r="B6" s="15" t="s">
        <v>331</v>
      </c>
      <c r="C6">
        <v>110</v>
      </c>
      <c r="D6">
        <v>126</v>
      </c>
      <c r="E6" s="17" t="s">
        <v>389</v>
      </c>
      <c r="F6">
        <f ca="1">IFERROR(IF(A6="","",OFFSET(Results!$Z$1,MATCH(A6,Results!$A:$A,0)-1,0)),"")</f>
        <v>11</v>
      </c>
      <c r="G6" s="6">
        <f t="shared" ca="1" si="0"/>
        <v>-0.1</v>
      </c>
      <c r="H6" t="str">
        <f ca="1">IF(E6="","",OFFSET([2]PGA!$AL$1,MATCH(A6,[2]PGA!$E$1:$E$500,0)-1,0))</f>
        <v>Spreadex: 125/1, 6pl, 1/5</v>
      </c>
    </row>
    <row r="7" spans="1:8" x14ac:dyDescent="0.25">
      <c r="A7" t="s">
        <v>252</v>
      </c>
      <c r="B7" s="15" t="s">
        <v>464</v>
      </c>
      <c r="C7">
        <v>81</v>
      </c>
      <c r="D7">
        <v>81</v>
      </c>
      <c r="E7" s="17" t="s">
        <v>226</v>
      </c>
      <c r="F7">
        <f ca="1">IFERROR(IF(A7="","",OFFSET(Results!$Z$1,MATCH(A7,Results!$A:$A,0)-1,0)),"")</f>
        <v>27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254</v>
      </c>
      <c r="B8" s="15" t="s">
        <v>479</v>
      </c>
      <c r="C8">
        <v>92</v>
      </c>
      <c r="D8">
        <v>126</v>
      </c>
      <c r="E8" s="17" t="s">
        <v>594</v>
      </c>
      <c r="F8">
        <f ca="1">IFERROR(IF(A8="","",OFFSET(Results!$Z$1,MATCH(A8,Results!$A:$A,0)-1,0)),"")</f>
        <v>4</v>
      </c>
      <c r="G8" s="6">
        <f t="shared" ca="1" si="0"/>
        <v>1.0821428571428571</v>
      </c>
      <c r="H8" t="str">
        <f ca="1">IF(E8="","",OFFSET([2]PGA!$AL$1,MATCH(A8,[2]PGA!$E$1:$E$500,0)-1,0))</f>
        <v>Bet365: 125/1, 5pl, 1/4</v>
      </c>
    </row>
    <row r="9" spans="1:8" x14ac:dyDescent="0.25">
      <c r="A9" t="s">
        <v>256</v>
      </c>
      <c r="B9" s="15" t="s">
        <v>268</v>
      </c>
      <c r="C9">
        <v>78</v>
      </c>
      <c r="D9">
        <v>81</v>
      </c>
      <c r="E9" s="17" t="s">
        <v>226</v>
      </c>
      <c r="F9">
        <f ca="1">IFERROR(IF(A9="","",OFFSET(Results!$Z$1,MATCH(A9,Results!$A:$A,0)-1,0)),"")</f>
        <v>92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258</v>
      </c>
      <c r="B10" s="15" t="s">
        <v>619</v>
      </c>
      <c r="C10">
        <v>79</v>
      </c>
      <c r="D10">
        <v>81</v>
      </c>
      <c r="E10" s="17" t="s">
        <v>226</v>
      </c>
      <c r="F10">
        <f ca="1">IFERROR(IF(A10="","",OFFSET(Results!$Z$1,MATCH(A10,Results!$A:$A,0)-1,0)),"")</f>
        <v>120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260</v>
      </c>
      <c r="B11" s="15" t="s">
        <v>481</v>
      </c>
      <c r="C11">
        <v>217</v>
      </c>
      <c r="D11">
        <v>91</v>
      </c>
      <c r="E11" s="17" t="s">
        <v>226</v>
      </c>
      <c r="F11">
        <f ca="1">IFERROR(IF(A11="","",OFFSET(Results!$Z$1,MATCH(A11,Results!$A:$A,0)-1,0)),"")</f>
        <v>67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262</v>
      </c>
      <c r="B12" s="15" t="s">
        <v>583</v>
      </c>
      <c r="C12">
        <v>357</v>
      </c>
      <c r="D12">
        <v>201</v>
      </c>
      <c r="E12" s="17" t="s">
        <v>226</v>
      </c>
      <c r="F12">
        <f ca="1">IFERROR(IF(A12="","",OFFSET(Results!$Z$1,MATCH(A12,Results!$A:$A,0)-1,0)),"")</f>
        <v>44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264</v>
      </c>
      <c r="B13" s="15" t="s">
        <v>259</v>
      </c>
      <c r="C13">
        <v>159</v>
      </c>
      <c r="D13">
        <v>251</v>
      </c>
      <c r="E13" s="17" t="s">
        <v>318</v>
      </c>
      <c r="F13">
        <f ca="1">IFERROR(IF(A13="","",OFFSET(Results!$Z$1,MATCH(A13,Results!$A:$A,0)-1,0)),"")</f>
        <v>44</v>
      </c>
      <c r="G13" s="6">
        <f t="shared" ca="1" si="0"/>
        <v>-0.2</v>
      </c>
      <c r="H13" t="str">
        <f ca="1">IF(E13="","",OFFSET([2]PGA!$AL$1,MATCH(A13,[2]PGA!$E$1:$E$500,0)-1,0))</f>
        <v>VBet: 250/1, 5pl, 1/4</v>
      </c>
    </row>
    <row r="14" spans="1:8" x14ac:dyDescent="0.25">
      <c r="A14" t="s">
        <v>265</v>
      </c>
      <c r="B14" s="15" t="s">
        <v>290</v>
      </c>
      <c r="C14">
        <v>370</v>
      </c>
      <c r="D14">
        <v>226</v>
      </c>
      <c r="E14" s="17" t="s">
        <v>226</v>
      </c>
      <c r="F14">
        <f ca="1">IFERROR(IF(A14="","",OFFSET(Results!$Z$1,MATCH(A14,Results!$A:$A,0)-1,0)),"")</f>
        <v>92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267</v>
      </c>
      <c r="B15" s="15" t="s">
        <v>515</v>
      </c>
      <c r="C15">
        <v>62</v>
      </c>
      <c r="D15">
        <v>81</v>
      </c>
      <c r="E15" s="17" t="s">
        <v>1215</v>
      </c>
      <c r="F15">
        <f ca="1">IFERROR(IF(A15="","",OFFSET(Results!$Z$1,MATCH(A15,Results!$A:$A,0)-1,0)),"")</f>
        <v>67</v>
      </c>
      <c r="G15" s="6">
        <f t="shared" ca="1" si="0"/>
        <v>-0.4</v>
      </c>
      <c r="H15" t="str">
        <f ca="1">IF(E15="","",OFFSET([2]PGA!$AL$1,MATCH(A15,[2]PGA!$E$1:$E$500,0)-1,0))</f>
        <v>Spreadex: 80/1, 6pl, 1/5</v>
      </c>
    </row>
    <row r="16" spans="1:8" x14ac:dyDescent="0.25">
      <c r="A16" t="s">
        <v>269</v>
      </c>
      <c r="B16" s="15" t="s">
        <v>318</v>
      </c>
      <c r="C16">
        <v>500</v>
      </c>
      <c r="D16">
        <v>301</v>
      </c>
      <c r="E16" s="17" t="s">
        <v>226</v>
      </c>
      <c r="F16">
        <f ca="1">IFERROR(IF(A16="","",OFFSET(Results!$Z$1,MATCH(A16,Results!$A:$A,0)-1,0)),"")</f>
        <v>44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271</v>
      </c>
      <c r="B17" s="15" t="s">
        <v>246</v>
      </c>
      <c r="C17">
        <v>556</v>
      </c>
      <c r="D17">
        <v>251</v>
      </c>
      <c r="E17" s="17" t="s">
        <v>226</v>
      </c>
      <c r="F17">
        <f ca="1">IFERROR(IF(A17="","",OFFSET(Results!$Z$1,MATCH(A17,Results!$A:$A,0)-1,0)),"")</f>
        <v>132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273</v>
      </c>
      <c r="B18" s="15" t="s">
        <v>508</v>
      </c>
      <c r="C18">
        <v>74</v>
      </c>
      <c r="D18">
        <v>101</v>
      </c>
      <c r="E18" s="17" t="s">
        <v>1215</v>
      </c>
      <c r="F18">
        <f ca="1">IFERROR(IF(A18="","",OFFSET(Results!$Z$1,MATCH(A18,Results!$A:$A,0)-1,0)),"")</f>
        <v>27</v>
      </c>
      <c r="G18" s="6">
        <f t="shared" ca="1" si="0"/>
        <v>-0.4</v>
      </c>
      <c r="H18" t="str">
        <f ca="1">IF(E18="","",OFFSET([2]PGA!$AL$1,MATCH(A18,[2]PGA!$E$1:$E$500,0)-1,0))</f>
        <v>Spreadex: 100/1, 6pl, 1/5</v>
      </c>
    </row>
    <row r="19" spans="1:8" x14ac:dyDescent="0.25">
      <c r="A19" t="s">
        <v>275</v>
      </c>
      <c r="B19" s="15" t="s">
        <v>486</v>
      </c>
      <c r="C19">
        <v>149</v>
      </c>
      <c r="D19">
        <v>226</v>
      </c>
      <c r="E19" s="17" t="s">
        <v>318</v>
      </c>
      <c r="F19">
        <f ca="1">IFERROR(IF(A19="","",OFFSET(Results!$Z$1,MATCH(A19,Results!$A:$A,0)-1,0)),"")</f>
        <v>44</v>
      </c>
      <c r="G19" s="6">
        <f t="shared" ca="1" si="0"/>
        <v>-0.2</v>
      </c>
      <c r="H19" t="str">
        <f ca="1">IF(E19="","",OFFSET([2]PGA!$AL$1,MATCH(A19,[2]PGA!$E$1:$E$500,0)-1,0))</f>
        <v>VBet: 225/1, 5pl, 1/4</v>
      </c>
    </row>
    <row r="20" spans="1:8" x14ac:dyDescent="0.25">
      <c r="A20" t="s">
        <v>277</v>
      </c>
      <c r="B20" s="15" t="s">
        <v>340</v>
      </c>
      <c r="C20">
        <v>278</v>
      </c>
      <c r="D20">
        <v>126</v>
      </c>
      <c r="E20" s="17" t="s">
        <v>226</v>
      </c>
      <c r="F20">
        <f ca="1">IFERROR(IF(A20="","",OFFSET(Results!$Z$1,MATCH(A20,Results!$A:$A,0)-1,0)),"")</f>
        <v>44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279</v>
      </c>
      <c r="B21" s="15" t="s">
        <v>396</v>
      </c>
      <c r="C21">
        <v>152</v>
      </c>
      <c r="D21">
        <v>51</v>
      </c>
      <c r="E21" s="17" t="s">
        <v>226</v>
      </c>
      <c r="F21">
        <f ca="1">IFERROR(IF(A21="","",OFFSET(Results!$Z$1,MATCH(A21,Results!$A:$A,0)-1,0)),"")</f>
        <v>16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281</v>
      </c>
      <c r="B22" s="15" t="s">
        <v>409</v>
      </c>
      <c r="C22">
        <v>116</v>
      </c>
      <c r="D22">
        <v>126</v>
      </c>
      <c r="E22" s="17" t="s">
        <v>389</v>
      </c>
      <c r="F22">
        <f ca="1">IFERROR(IF(A22="","",OFFSET(Results!$Z$1,MATCH(A22,Results!$A:$A,0)-1,0)),"")</f>
        <v>82</v>
      </c>
      <c r="G22" s="6">
        <f t="shared" ca="1" si="0"/>
        <v>-0.1</v>
      </c>
      <c r="H22" t="str">
        <f ca="1">IF(E22="","",OFFSET([2]PGA!$AL$1,MATCH(A22,[2]PGA!$E$1:$E$500,0)-1,0))</f>
        <v>Skybet: 125/1, 6pl, 1/5</v>
      </c>
    </row>
    <row r="23" spans="1:8" x14ac:dyDescent="0.25">
      <c r="A23" t="s">
        <v>282</v>
      </c>
      <c r="B23" s="15" t="s">
        <v>933</v>
      </c>
      <c r="C23">
        <v>81</v>
      </c>
      <c r="D23">
        <v>67</v>
      </c>
      <c r="E23" s="17" t="s">
        <v>226</v>
      </c>
      <c r="F23">
        <f ca="1">IFERROR(IF(A23="","",OFFSET(Results!$Z$1,MATCH(A23,Results!$A:$A,0)-1,0)),"")</f>
        <v>109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284</v>
      </c>
      <c r="B24" s="15" t="s">
        <v>1215</v>
      </c>
      <c r="C24">
        <v>250</v>
      </c>
      <c r="D24">
        <v>451</v>
      </c>
      <c r="E24" s="17" t="s">
        <v>318</v>
      </c>
      <c r="F24">
        <f ca="1">IFERROR(IF(A24="","",OFFSET(Results!$Z$1,MATCH(A24,Results!$A:$A,0)-1,0)),"")</f>
        <v>4</v>
      </c>
      <c r="G24" s="6">
        <f t="shared" ca="1" si="0"/>
        <v>3.0428571428571423</v>
      </c>
      <c r="H24" t="str">
        <f ca="1">IF(E24="","",OFFSET([2]PGA!$AL$1,MATCH(A24,[2]PGA!$E$1:$E$500,0)-1,0))</f>
        <v>Bet365: 450/1, 5pl, 1/4</v>
      </c>
    </row>
    <row r="25" spans="1:8" x14ac:dyDescent="0.25">
      <c r="A25" t="s">
        <v>286</v>
      </c>
      <c r="B25" s="15" t="s">
        <v>316</v>
      </c>
      <c r="C25">
        <v>345</v>
      </c>
      <c r="D25">
        <v>176</v>
      </c>
      <c r="E25" s="17" t="s">
        <v>226</v>
      </c>
      <c r="F25">
        <f ca="1">IFERROR(IF(A25="","",OFFSET(Results!$Z$1,MATCH(A25,Results!$A:$A,0)-1,0)),"")</f>
        <v>67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287</v>
      </c>
      <c r="B26" s="15" t="s">
        <v>594</v>
      </c>
      <c r="C26">
        <v>333</v>
      </c>
      <c r="D26">
        <v>201</v>
      </c>
      <c r="E26" s="17" t="s">
        <v>226</v>
      </c>
      <c r="F26">
        <f ca="1">IFERROR(IF(A26="","",OFFSET(Results!$Z$1,MATCH(A26,Results!$A:$A,0)-1,0)),"")</f>
        <v>120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289</v>
      </c>
      <c r="B27" s="15" t="s">
        <v>1216</v>
      </c>
      <c r="C27">
        <v>106</v>
      </c>
      <c r="D27">
        <v>126</v>
      </c>
      <c r="E27" s="17" t="s">
        <v>389</v>
      </c>
      <c r="F27">
        <f ca="1">IFERROR(IF(A27="","",OFFSET(Results!$Z$1,MATCH(A27,Results!$A:$A,0)-1,0)),"")</f>
        <v>92</v>
      </c>
      <c r="G27" s="6">
        <f t="shared" ca="1" si="0"/>
        <v>-0.1</v>
      </c>
      <c r="H27" t="str">
        <f ca="1">IF(E27="","",OFFSET([2]PGA!$AL$1,MATCH(A27,[2]PGA!$E$1:$E$500,0)-1,0))</f>
        <v>Ladbrokes: 125/1, 7pl, 1/5</v>
      </c>
    </row>
    <row r="28" spans="1:8" x14ac:dyDescent="0.25">
      <c r="A28" t="s">
        <v>291</v>
      </c>
      <c r="B28" s="15" t="s">
        <v>594</v>
      </c>
      <c r="C28">
        <v>333</v>
      </c>
      <c r="D28">
        <v>181</v>
      </c>
      <c r="E28" s="17" t="s">
        <v>226</v>
      </c>
      <c r="F28">
        <f ca="1">IFERROR(IF(A28="","",OFFSET(Results!$Z$1,MATCH(A28,Results!$A:$A,0)-1,0)),"")</f>
        <v>27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292</v>
      </c>
      <c r="B29" s="15" t="s">
        <v>468</v>
      </c>
      <c r="C29">
        <v>196</v>
      </c>
      <c r="D29">
        <v>81</v>
      </c>
      <c r="E29" s="17" t="s">
        <v>226</v>
      </c>
      <c r="F29">
        <f ca="1">IFERROR(IF(A29="","",OFFSET(Results!$Z$1,MATCH(A29,Results!$A:$A,0)-1,0)),"")</f>
        <v>92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294</v>
      </c>
      <c r="B30" s="15" t="s">
        <v>311</v>
      </c>
      <c r="C30">
        <v>227</v>
      </c>
      <c r="D30">
        <v>301</v>
      </c>
      <c r="E30" s="17" t="s">
        <v>389</v>
      </c>
      <c r="F30">
        <f ca="1">IFERROR(IF(A30="","",OFFSET(Results!$Z$1,MATCH(A30,Results!$A:$A,0)-1,0)),"")</f>
        <v>109</v>
      </c>
      <c r="G30" s="6">
        <f t="shared" ca="1" si="0"/>
        <v>-0.1</v>
      </c>
      <c r="H30" t="str">
        <f ca="1">IF(E30="","",OFFSET([2]PGA!$AL$1,MATCH(A30,[2]PGA!$E$1:$E$500,0)-1,0))</f>
        <v>Skybet: 300/1, 6pl, 1/5</v>
      </c>
    </row>
    <row r="31" spans="1:8" x14ac:dyDescent="0.25">
      <c r="A31" t="s">
        <v>295</v>
      </c>
      <c r="B31" s="15" t="s">
        <v>525</v>
      </c>
      <c r="C31">
        <v>120</v>
      </c>
      <c r="D31">
        <v>176</v>
      </c>
      <c r="E31" s="17" t="s">
        <v>594</v>
      </c>
      <c r="F31">
        <f ca="1">IFERROR(IF(A31="","",OFFSET(Results!$Z$1,MATCH(A31,Results!$A:$A,0)-1,0)),"")</f>
        <v>92</v>
      </c>
      <c r="G31" s="6">
        <f t="shared" ca="1" si="0"/>
        <v>-0.3</v>
      </c>
      <c r="H31" t="str">
        <f ca="1">IF(E31="","",OFFSET([2]PGA!$AL$1,MATCH(A31,[2]PGA!$E$1:$E$500,0)-1,0))</f>
        <v>Skybet: 175/1, 6pl, 1/5</v>
      </c>
    </row>
    <row r="32" spans="1:8" x14ac:dyDescent="0.25">
      <c r="A32" t="s">
        <v>297</v>
      </c>
      <c r="B32" s="15" t="s">
        <v>411</v>
      </c>
      <c r="C32">
        <v>222</v>
      </c>
      <c r="D32">
        <v>126</v>
      </c>
      <c r="E32" s="17" t="s">
        <v>226</v>
      </c>
      <c r="F32">
        <f ca="1">IFERROR(IF(A32="","",OFFSET(Results!$Z$1,MATCH(A32,Results!$A:$A,0)-1,0)),"")</f>
        <v>82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299</v>
      </c>
      <c r="B33" s="15" t="s">
        <v>261</v>
      </c>
      <c r="C33">
        <v>182</v>
      </c>
      <c r="D33">
        <v>111</v>
      </c>
      <c r="E33" s="17" t="s">
        <v>226</v>
      </c>
      <c r="F33">
        <f ca="1">IFERROR(IF(A33="","",OFFSET(Results!$Z$1,MATCH(A33,Results!$A:$A,0)-1,0)),"")</f>
        <v>11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300</v>
      </c>
      <c r="B34" s="15" t="s">
        <v>598</v>
      </c>
      <c r="C34">
        <v>127</v>
      </c>
      <c r="D34">
        <v>51</v>
      </c>
      <c r="E34" s="17" t="s">
        <v>226</v>
      </c>
      <c r="F34">
        <f ca="1">IFERROR(IF(A34="","",OFFSET(Results!$Z$1,MATCH(A34,Results!$A:$A,0)-1,0)),"")</f>
        <v>11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302</v>
      </c>
      <c r="B35" s="15" t="s">
        <v>485</v>
      </c>
      <c r="C35">
        <v>103</v>
      </c>
      <c r="D35">
        <v>101</v>
      </c>
      <c r="E35" s="17" t="s">
        <v>226</v>
      </c>
      <c r="F35">
        <f ca="1">IFERROR(IF(A35="","",OFFSET(Results!$Z$1,MATCH(A35,Results!$A:$A,0)-1,0)),"")</f>
        <v>16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304</v>
      </c>
      <c r="B36" s="15" t="s">
        <v>396</v>
      </c>
      <c r="C36">
        <v>152</v>
      </c>
      <c r="D36">
        <v>251</v>
      </c>
      <c r="E36" s="17" t="s">
        <v>594</v>
      </c>
      <c r="F36">
        <f ca="1">IFERROR(IF(A36="","",OFFSET(Results!$Z$1,MATCH(A36,Results!$A:$A,0)-1,0)),"")</f>
        <v>67</v>
      </c>
      <c r="G36" s="6">
        <f t="shared" ca="1" si="1"/>
        <v>-0.3</v>
      </c>
      <c r="H36" t="str">
        <f ca="1">IF(E36="","",OFFSET([2]PGA!$AL$1,MATCH(A36,[2]PGA!$E$1:$E$500,0)-1,0))</f>
        <v>Skybet: 250/1, 6pl, 1/5</v>
      </c>
    </row>
    <row r="37" spans="1:8" x14ac:dyDescent="0.25">
      <c r="A37" t="s">
        <v>305</v>
      </c>
      <c r="B37" s="15" t="s">
        <v>326</v>
      </c>
      <c r="C37">
        <v>625</v>
      </c>
      <c r="D37">
        <v>451</v>
      </c>
      <c r="E37" s="17" t="s">
        <v>226</v>
      </c>
      <c r="F37">
        <f ca="1">IFERROR(IF(A37="","",OFFSET(Results!$Z$1,MATCH(A37,Results!$A:$A,0)-1,0)),"")</f>
        <v>16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306</v>
      </c>
      <c r="B38" s="15" t="s">
        <v>364</v>
      </c>
      <c r="C38">
        <v>303</v>
      </c>
      <c r="D38">
        <v>351</v>
      </c>
      <c r="E38" s="17" t="s">
        <v>226</v>
      </c>
      <c r="F38">
        <f ca="1">IFERROR(IF(A38="","",OFFSET(Results!$Z$1,MATCH(A38,Results!$A:$A,0)-1,0)),"")</f>
        <v>109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307</v>
      </c>
      <c r="B39" s="15" t="s">
        <v>480</v>
      </c>
      <c r="C39">
        <v>189</v>
      </c>
      <c r="D39">
        <v>71</v>
      </c>
      <c r="E39" s="17" t="s">
        <v>226</v>
      </c>
      <c r="F39">
        <f ca="1">IFERROR(IF(A39="","",OFFSET(Results!$Z$1,MATCH(A39,Results!$A:$A,0)-1,0)),"")</f>
        <v>27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308</v>
      </c>
      <c r="B40" s="15" t="s">
        <v>1217</v>
      </c>
      <c r="C40">
        <v>66</v>
      </c>
      <c r="D40">
        <v>81</v>
      </c>
      <c r="E40" s="17" t="s">
        <v>594</v>
      </c>
      <c r="F40">
        <f ca="1">IFERROR(IF(A40="","",OFFSET(Results!$Z$1,MATCH(A40,Results!$A:$A,0)-1,0)),"")</f>
        <v>82</v>
      </c>
      <c r="G40" s="6">
        <f t="shared" ca="1" si="1"/>
        <v>-0.3</v>
      </c>
      <c r="H40" t="str">
        <f ca="1">IF(E40="","",OFFSET([2]PGA!$AL$1,MATCH(A40,[2]PGA!$E$1:$E$500,0)-1,0))</f>
        <v>Spreadex: 80/1, 6pl, 1/5</v>
      </c>
    </row>
    <row r="41" spans="1:8" x14ac:dyDescent="0.25">
      <c r="A41" t="s">
        <v>310</v>
      </c>
      <c r="B41" s="15" t="s">
        <v>346</v>
      </c>
      <c r="C41">
        <v>94</v>
      </c>
      <c r="D41">
        <v>101</v>
      </c>
      <c r="E41" s="17" t="s">
        <v>389</v>
      </c>
      <c r="F41">
        <f ca="1">IFERROR(IF(A41="","",OFFSET(Results!$Z$1,MATCH(A41,Results!$A:$A,0)-1,0)),"")</f>
        <v>27</v>
      </c>
      <c r="G41" s="6">
        <f t="shared" ca="1" si="1"/>
        <v>-0.1</v>
      </c>
      <c r="H41" t="str">
        <f ca="1">IF(E41="","",OFFSET([2]PGA!$AL$1,MATCH(A41,[2]PGA!$E$1:$E$500,0)-1,0))</f>
        <v>Spreadex: 100/1, 6pl, 1/5</v>
      </c>
    </row>
    <row r="42" spans="1:8" x14ac:dyDescent="0.25">
      <c r="A42" t="s">
        <v>312</v>
      </c>
      <c r="B42" s="15" t="s">
        <v>407</v>
      </c>
      <c r="C42">
        <v>417</v>
      </c>
      <c r="D42">
        <v>201</v>
      </c>
      <c r="E42" s="17" t="s">
        <v>226</v>
      </c>
      <c r="F42">
        <f ca="1">IFERROR(IF(A42="","",OFFSET(Results!$Z$1,MATCH(A42,Results!$A:$A,0)-1,0)),"")</f>
        <v>67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313</v>
      </c>
      <c r="B43" s="15" t="s">
        <v>473</v>
      </c>
      <c r="C43">
        <v>88</v>
      </c>
      <c r="D43">
        <v>101</v>
      </c>
      <c r="E43" s="17" t="s">
        <v>318</v>
      </c>
      <c r="F43">
        <f ca="1">IFERROR(IF(A43="","",OFFSET(Results!$Z$1,MATCH(A43,Results!$A:$A,0)-1,0)),"")</f>
        <v>109</v>
      </c>
      <c r="G43" s="6">
        <f t="shared" ca="1" si="1"/>
        <v>-0.2</v>
      </c>
      <c r="H43" t="str">
        <f ca="1">IF(E43="","",OFFSET([2]PGA!$AL$1,MATCH(A43,[2]PGA!$E$1:$E$500,0)-1,0))</f>
        <v>Bet365: 100/1, 5pl, 1/4</v>
      </c>
    </row>
    <row r="44" spans="1:8" x14ac:dyDescent="0.25">
      <c r="A44" t="s">
        <v>315</v>
      </c>
      <c r="B44" s="15" t="s">
        <v>244</v>
      </c>
      <c r="C44">
        <v>256</v>
      </c>
      <c r="D44">
        <v>126</v>
      </c>
      <c r="E44" s="17" t="s">
        <v>226</v>
      </c>
      <c r="F44">
        <f ca="1">IFERROR(IF(A44="","",OFFSET(Results!$Z$1,MATCH(A44,Results!$A:$A,0)-1,0)),"")</f>
        <v>92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317</v>
      </c>
      <c r="B45" s="15" t="s">
        <v>525</v>
      </c>
      <c r="C45">
        <v>120</v>
      </c>
      <c r="D45">
        <v>126</v>
      </c>
      <c r="E45" s="17" t="s">
        <v>226</v>
      </c>
      <c r="F45">
        <f ca="1">IFERROR(IF(A45="","",OFFSET(Results!$Z$1,MATCH(A45,Results!$A:$A,0)-1,0)),"")</f>
        <v>129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319</v>
      </c>
      <c r="B46" s="15" t="s">
        <v>1215</v>
      </c>
      <c r="C46">
        <v>250</v>
      </c>
      <c r="D46">
        <v>81</v>
      </c>
      <c r="E46" s="17" t="s">
        <v>226</v>
      </c>
      <c r="F46">
        <f ca="1">IFERROR(IF(A46="","",OFFSET(Results!$Z$1,MATCH(A46,Results!$A:$A,0)-1,0)),"")</f>
        <v>44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320</v>
      </c>
      <c r="B47" s="15" t="s">
        <v>333</v>
      </c>
      <c r="C47">
        <v>294</v>
      </c>
      <c r="D47">
        <v>176</v>
      </c>
      <c r="E47" s="17" t="s">
        <v>226</v>
      </c>
      <c r="F47">
        <f ca="1">IFERROR(IF(A47="","",OFFSET(Results!$Z$1,MATCH(A47,Results!$A:$A,0)-1,0)),"")</f>
        <v>92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321</v>
      </c>
      <c r="B48" s="15" t="s">
        <v>495</v>
      </c>
      <c r="C48">
        <v>82</v>
      </c>
      <c r="D48">
        <v>81</v>
      </c>
      <c r="E48" s="17" t="s">
        <v>226</v>
      </c>
      <c r="F48">
        <f ca="1">IFERROR(IF(A48="","",OFFSET(Results!$Z$1,MATCH(A48,Results!$A:$A,0)-1,0)),"")</f>
        <v>27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323</v>
      </c>
      <c r="B49" s="15" t="s">
        <v>331</v>
      </c>
      <c r="C49">
        <v>110</v>
      </c>
      <c r="D49">
        <v>151</v>
      </c>
      <c r="E49" s="17" t="s">
        <v>318</v>
      </c>
      <c r="F49">
        <f ca="1">IFERROR(IF(A49="","",OFFSET(Results!$Z$1,MATCH(A49,Results!$A:$A,0)-1,0)),"")</f>
        <v>92</v>
      </c>
      <c r="G49" s="6">
        <f t="shared" ca="1" si="1"/>
        <v>-0.2</v>
      </c>
      <c r="H49" t="str">
        <f ca="1">IF(E49="","",OFFSET([2]PGA!$AL$1,MATCH(A49,[2]PGA!$E$1:$E$500,0)-1,0))</f>
        <v>Skybet: 150/1, 6pl, 1/5</v>
      </c>
    </row>
    <row r="50" spans="1:8" x14ac:dyDescent="0.25">
      <c r="A50" t="s">
        <v>325</v>
      </c>
      <c r="B50" s="15" t="s">
        <v>316</v>
      </c>
      <c r="C50">
        <v>345</v>
      </c>
      <c r="D50">
        <v>201</v>
      </c>
      <c r="E50" s="17" t="s">
        <v>226</v>
      </c>
      <c r="F50">
        <f ca="1">IFERROR(IF(A50="","",OFFSET(Results!$Z$1,MATCH(A50,Results!$A:$A,0)-1,0)),"")</f>
        <v>44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327</v>
      </c>
      <c r="B51" s="15" t="s">
        <v>587</v>
      </c>
      <c r="C51">
        <v>90</v>
      </c>
      <c r="D51">
        <v>34</v>
      </c>
      <c r="E51" s="17" t="s">
        <v>226</v>
      </c>
      <c r="F51">
        <f ca="1">IFERROR(IF(A51="","",OFFSET(Results!$Z$1,MATCH(A51,Results!$A:$A,0)-1,0)),"")</f>
        <v>44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329</v>
      </c>
      <c r="B52" s="15" t="s">
        <v>255</v>
      </c>
      <c r="C52">
        <v>185</v>
      </c>
      <c r="D52">
        <v>67</v>
      </c>
      <c r="E52" s="17" t="s">
        <v>226</v>
      </c>
      <c r="F52">
        <f ca="1">IFERROR(IF(A52="","",OFFSET(Results!$Z$1,MATCH(A52,Results!$A:$A,0)-1,0)),"")</f>
        <v>92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330</v>
      </c>
      <c r="B53" s="15" t="s">
        <v>396</v>
      </c>
      <c r="C53">
        <v>152</v>
      </c>
      <c r="D53">
        <v>67</v>
      </c>
      <c r="E53" s="17" t="s">
        <v>226</v>
      </c>
      <c r="F53">
        <f ca="1">IFERROR(IF(A53="","",OFFSET(Results!$Z$1,MATCH(A53,Results!$A:$A,0)-1,0)),"")</f>
        <v>27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332</v>
      </c>
      <c r="B54" s="15" t="s">
        <v>379</v>
      </c>
      <c r="C54">
        <v>101</v>
      </c>
      <c r="D54">
        <v>126</v>
      </c>
      <c r="E54" s="17" t="s">
        <v>318</v>
      </c>
      <c r="F54">
        <f ca="1">IFERROR(IF(A54="","",OFFSET(Results!$Z$1,MATCH(A54,Results!$A:$A,0)-1,0)),"")</f>
        <v>82</v>
      </c>
      <c r="G54" s="6">
        <f t="shared" ca="1" si="1"/>
        <v>-0.2</v>
      </c>
      <c r="H54" t="str">
        <f ca="1">IF(E54="","",OFFSET([2]PGA!$AL$1,MATCH(A54,[2]PGA!$E$1:$E$500,0)-1,0))</f>
        <v>Unibet: 125/1, 6pl, 1/5</v>
      </c>
    </row>
    <row r="55" spans="1:8" x14ac:dyDescent="0.25">
      <c r="A55" t="s">
        <v>334</v>
      </c>
      <c r="B55" s="15" t="s">
        <v>340</v>
      </c>
      <c r="C55">
        <v>278</v>
      </c>
      <c r="D55">
        <v>126</v>
      </c>
      <c r="E55" s="17" t="s">
        <v>226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1218</v>
      </c>
      <c r="B56" s="15" t="s">
        <v>290</v>
      </c>
      <c r="C56">
        <v>370</v>
      </c>
      <c r="D56" t="s">
        <v>226</v>
      </c>
      <c r="E56" s="17" t="s">
        <v>226</v>
      </c>
      <c r="F56">
        <f ca="1">IFERROR(IF(A56="","",OFFSET(Results!$Z$1,MATCH(A56,Results!$A:$A,0)-1,0)),"")</f>
        <v>44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335</v>
      </c>
      <c r="B57" s="15" t="s">
        <v>272</v>
      </c>
      <c r="C57">
        <v>2500</v>
      </c>
      <c r="D57">
        <v>601</v>
      </c>
      <c r="E57" s="17" t="s">
        <v>226</v>
      </c>
      <c r="F57">
        <f ca="1">IFERROR(IF(A57="","",OFFSET(Results!$Z$1,MATCH(A57,Results!$A:$A,0)-1,0)),"")</f>
        <v>130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337</v>
      </c>
      <c r="B58" s="15" t="s">
        <v>303</v>
      </c>
      <c r="C58">
        <v>313</v>
      </c>
      <c r="D58">
        <v>151</v>
      </c>
      <c r="E58" s="17" t="s">
        <v>226</v>
      </c>
      <c r="F58">
        <f ca="1">IFERROR(IF(A58="","",OFFSET(Results!$Z$1,MATCH(A58,Results!$A:$A,0)-1,0)),"")</f>
        <v>44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338</v>
      </c>
      <c r="B59" s="15" t="s">
        <v>253</v>
      </c>
      <c r="C59">
        <v>147</v>
      </c>
      <c r="D59">
        <v>176</v>
      </c>
      <c r="E59" s="17" t="s">
        <v>389</v>
      </c>
      <c r="F59">
        <f ca="1">IFERROR(IF(A59="","",OFFSET(Results!$Z$1,MATCH(A59,Results!$A:$A,0)-1,0)),"")</f>
        <v>92</v>
      </c>
      <c r="G59" s="6">
        <f t="shared" ca="1" si="1"/>
        <v>-0.1</v>
      </c>
      <c r="H59" t="str">
        <f ca="1">IF(E59="","",OFFSET([2]PGA!$AL$1,MATCH(A59,[2]PGA!$E$1:$E$500,0)-1,0))</f>
        <v>Spreadex: 175/1, 6pl, 1/5</v>
      </c>
    </row>
    <row r="60" spans="1:8" x14ac:dyDescent="0.25">
      <c r="A60" t="s">
        <v>339</v>
      </c>
      <c r="B60" s="15" t="s">
        <v>311</v>
      </c>
      <c r="C60">
        <v>227</v>
      </c>
      <c r="D60">
        <v>81</v>
      </c>
      <c r="E60" s="17" t="s">
        <v>226</v>
      </c>
      <c r="F60">
        <f ca="1">IFERROR(IF(A60="","",OFFSET(Results!$Z$1,MATCH(A60,Results!$A:$A,0)-1,0)),"")</f>
        <v>16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341</v>
      </c>
      <c r="B61" s="15" t="s">
        <v>364</v>
      </c>
      <c r="C61">
        <v>303</v>
      </c>
      <c r="D61">
        <v>201</v>
      </c>
      <c r="E61" s="17" t="s">
        <v>226</v>
      </c>
      <c r="F61">
        <f ca="1">IFERROR(IF(A61="","",OFFSET(Results!$Z$1,MATCH(A61,Results!$A:$A,0)-1,0)),"")</f>
        <v>67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343</v>
      </c>
      <c r="B62" s="15" t="s">
        <v>457</v>
      </c>
      <c r="C62">
        <v>79</v>
      </c>
      <c r="D62">
        <v>31</v>
      </c>
      <c r="E62" s="17" t="s">
        <v>226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345</v>
      </c>
      <c r="B63" s="15" t="s">
        <v>516</v>
      </c>
      <c r="C63">
        <v>67</v>
      </c>
      <c r="D63">
        <v>81</v>
      </c>
      <c r="E63" s="17" t="s">
        <v>594</v>
      </c>
      <c r="F63">
        <f ca="1">IFERROR(IF(A63="","",OFFSET(Results!$Z$1,MATCH(A63,Results!$A:$A,0)-1,0)),"")</f>
        <v>16</v>
      </c>
      <c r="G63" s="6">
        <f t="shared" ca="1" si="1"/>
        <v>-0.3</v>
      </c>
      <c r="H63" t="str">
        <f ca="1">IF(E63="","",OFFSET([2]PGA!$AL$1,MATCH(A63,[2]PGA!$E$1:$E$500,0)-1,0))</f>
        <v>Spreadex: 80/1, 6pl, 1/5</v>
      </c>
    </row>
    <row r="64" spans="1:8" x14ac:dyDescent="0.25">
      <c r="A64" t="s">
        <v>347</v>
      </c>
      <c r="B64" s="15" t="s">
        <v>427</v>
      </c>
      <c r="C64">
        <v>1667</v>
      </c>
      <c r="D64">
        <v>501</v>
      </c>
      <c r="E64" s="17" t="s">
        <v>226</v>
      </c>
      <c r="F64">
        <f ca="1">IFERROR(IF(A64="","",OFFSET(Results!$Z$1,MATCH(A64,Results!$A:$A,0)-1,0)),"")</f>
        <v>92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348</v>
      </c>
      <c r="B65" s="15" t="s">
        <v>259</v>
      </c>
      <c r="C65">
        <v>159</v>
      </c>
      <c r="D65">
        <v>226</v>
      </c>
      <c r="E65" s="17" t="s">
        <v>318</v>
      </c>
      <c r="F65">
        <f ca="1">IFERROR(IF(A65="","",OFFSET(Results!$Z$1,MATCH(A65,Results!$A:$A,0)-1,0)),"")</f>
        <v>67</v>
      </c>
      <c r="G65" s="6">
        <f t="shared" ca="1" si="1"/>
        <v>-0.2</v>
      </c>
      <c r="H65" t="str">
        <f ca="1">IF(E65="","",OFFSET([2]PGA!$AL$1,MATCH(A65,[2]PGA!$E$1:$E$500,0)-1,0))</f>
        <v>Skybet: 225/1, 6pl, 1/5</v>
      </c>
    </row>
    <row r="66" spans="1:8" x14ac:dyDescent="0.25">
      <c r="A66" t="s">
        <v>350</v>
      </c>
      <c r="B66" s="15" t="s">
        <v>367</v>
      </c>
      <c r="C66">
        <v>286</v>
      </c>
      <c r="D66">
        <v>126</v>
      </c>
      <c r="E66" s="17" t="s">
        <v>226</v>
      </c>
      <c r="F66">
        <f ca="1">IFERROR(IF(A66="","",OFFSET(Results!$Z$1,MATCH(A66,Results!$A:$A,0)-1,0)),"")</f>
        <v>67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352</v>
      </c>
      <c r="B67" s="15" t="s">
        <v>290</v>
      </c>
      <c r="C67">
        <v>370</v>
      </c>
      <c r="D67">
        <v>151</v>
      </c>
      <c r="E67" s="17" t="s">
        <v>226</v>
      </c>
      <c r="F67">
        <f ca="1">IFERROR(IF(A67="","",OFFSET(Results!$Z$1,MATCH(A67,Results!$A:$A,0)-1,0)),"")</f>
        <v>27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353</v>
      </c>
      <c r="B68" s="15" t="s">
        <v>357</v>
      </c>
      <c r="C68">
        <v>175</v>
      </c>
      <c r="D68">
        <v>67</v>
      </c>
      <c r="E68" s="17" t="s">
        <v>226</v>
      </c>
      <c r="F68">
        <f ca="1">IFERROR(IF(A68="","",OFFSET(Results!$Z$1,MATCH(A68,Results!$A:$A,0)-1,0)),"")</f>
        <v>16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354</v>
      </c>
      <c r="B69" s="15" t="s">
        <v>303</v>
      </c>
      <c r="C69">
        <v>313</v>
      </c>
      <c r="D69">
        <v>126</v>
      </c>
      <c r="E69" s="17" t="s">
        <v>226</v>
      </c>
      <c r="F69">
        <f ca="1">IFERROR(IF(A69="","",OFFSET(Results!$Z$1,MATCH(A69,Results!$A:$A,0)-1,0)),"")</f>
        <v>92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355</v>
      </c>
      <c r="B70" s="15" t="s">
        <v>316</v>
      </c>
      <c r="C70">
        <v>345</v>
      </c>
      <c r="D70">
        <v>151</v>
      </c>
      <c r="E70" s="17" t="s">
        <v>226</v>
      </c>
      <c r="F70">
        <f ca="1">IFERROR(IF(A70="","",OFFSET(Results!$Z$1,MATCH(A70,Results!$A:$A,0)-1,0)),"")</f>
        <v>67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356</v>
      </c>
      <c r="B71" s="15" t="s">
        <v>477</v>
      </c>
      <c r="C71">
        <v>87</v>
      </c>
      <c r="D71">
        <v>81</v>
      </c>
      <c r="E71" s="17" t="s">
        <v>226</v>
      </c>
      <c r="F71">
        <f ca="1">IFERROR(IF(A71="","",OFFSET(Results!$Z$1,MATCH(A71,Results!$A:$A,0)-1,0)),"")</f>
        <v>2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358</v>
      </c>
      <c r="B72" s="15" t="s">
        <v>455</v>
      </c>
      <c r="C72">
        <v>154</v>
      </c>
      <c r="D72">
        <v>81</v>
      </c>
      <c r="E72" s="17" t="s">
        <v>226</v>
      </c>
      <c r="F72">
        <f ca="1">IFERROR(IF(A72="","",OFFSET(Results!$Z$1,MATCH(A72,Results!$A:$A,0)-1,0)),"")</f>
        <v>120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359</v>
      </c>
      <c r="B73" s="15" t="s">
        <v>405</v>
      </c>
      <c r="C73">
        <v>130</v>
      </c>
      <c r="D73">
        <v>67</v>
      </c>
      <c r="E73" s="17" t="s">
        <v>226</v>
      </c>
      <c r="F73">
        <f ca="1">IFERROR(IF(A73="","",OFFSET(Results!$Z$1,MATCH(A73,Results!$A:$A,0)-1,0)),"")</f>
        <v>109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361</v>
      </c>
      <c r="B74" s="15" t="s">
        <v>316</v>
      </c>
      <c r="C74">
        <v>345</v>
      </c>
      <c r="D74">
        <v>201</v>
      </c>
      <c r="E74" s="17" t="s">
        <v>226</v>
      </c>
      <c r="F74">
        <f ca="1">IFERROR(IF(A74="","",OFFSET(Results!$Z$1,MATCH(A74,Results!$A:$A,0)-1,0)),"")</f>
        <v>27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363</v>
      </c>
      <c r="B75" s="15" t="s">
        <v>610</v>
      </c>
      <c r="C75">
        <v>100</v>
      </c>
      <c r="D75">
        <v>101</v>
      </c>
      <c r="E75" s="17" t="s">
        <v>226</v>
      </c>
      <c r="F75">
        <f ca="1">IFERROR(IF(A75="","",OFFSET(Results!$Z$1,MATCH(A75,Results!$A:$A,0)-1,0)),"")</f>
        <v>67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365</v>
      </c>
      <c r="B76" s="15" t="s">
        <v>450</v>
      </c>
      <c r="C76">
        <v>204</v>
      </c>
      <c r="D76">
        <v>101</v>
      </c>
      <c r="E76" s="17" t="s">
        <v>226</v>
      </c>
      <c r="F76">
        <f ca="1">IFERROR(IF(A76="","",OFFSET(Results!$Z$1,MATCH(A76,Results!$A:$A,0)-1,0)),"")</f>
        <v>44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366</v>
      </c>
      <c r="B77" s="15" t="s">
        <v>597</v>
      </c>
      <c r="C77">
        <v>99</v>
      </c>
      <c r="D77">
        <v>126</v>
      </c>
      <c r="E77" s="17" t="s">
        <v>318</v>
      </c>
      <c r="F77">
        <f ca="1">IFERROR(IF(A77="","",OFFSET(Results!$Z$1,MATCH(A77,Results!$A:$A,0)-1,0)),"")</f>
        <v>92</v>
      </c>
      <c r="G77" s="6">
        <f t="shared" ca="1" si="2"/>
        <v>-0.2</v>
      </c>
      <c r="H77" t="str">
        <f ca="1">IF(E77="","",OFFSET([2]PGA!$AL$1,MATCH(A77,[2]PGA!$E$1:$E$500,0)-1,0))</f>
        <v>Spreadex: 125/1, 6pl, 1/5</v>
      </c>
    </row>
    <row r="78" spans="1:8" x14ac:dyDescent="0.25">
      <c r="A78" t="s">
        <v>368</v>
      </c>
      <c r="B78" s="15" t="s">
        <v>472</v>
      </c>
      <c r="C78">
        <v>59</v>
      </c>
      <c r="D78">
        <v>81</v>
      </c>
      <c r="E78" s="17" t="s">
        <v>585</v>
      </c>
      <c r="F78">
        <f ca="1">IFERROR(IF(A78="","",OFFSET(Results!$Z$1,MATCH(A78,Results!$A:$A,0)-1,0)),"")</f>
        <v>82</v>
      </c>
      <c r="G78" s="6">
        <f t="shared" ca="1" si="2"/>
        <v>-0.5</v>
      </c>
      <c r="H78" t="str">
        <f ca="1">IF(E78="","",OFFSET([2]PGA!$AL$1,MATCH(A78,[2]PGA!$E$1:$E$500,0)-1,0))</f>
        <v>Spreadex: 80/1, 6pl, 1/5</v>
      </c>
    </row>
    <row r="79" spans="1:8" x14ac:dyDescent="0.25">
      <c r="A79" t="s">
        <v>371</v>
      </c>
      <c r="B79" s="15" t="s">
        <v>253</v>
      </c>
      <c r="C79">
        <v>147</v>
      </c>
      <c r="D79">
        <v>176</v>
      </c>
      <c r="E79" s="17" t="s">
        <v>389</v>
      </c>
      <c r="F79">
        <f ca="1">IFERROR(IF(A79="","",OFFSET(Results!$Z$1,MATCH(A79,Results!$A:$A,0)-1,0)),"")</f>
        <v>82</v>
      </c>
      <c r="G79" s="6">
        <f t="shared" ca="1" si="2"/>
        <v>-0.1</v>
      </c>
      <c r="H79" t="str">
        <f ca="1">IF(E79="","",OFFSET([2]PGA!$AL$1,MATCH(A79,[2]PGA!$E$1:$E$500,0)-1,0))</f>
        <v>Skybet: 175/1, 6pl, 1/5</v>
      </c>
    </row>
    <row r="80" spans="1:8" x14ac:dyDescent="0.25">
      <c r="A80" t="s">
        <v>372</v>
      </c>
      <c r="B80" s="15" t="s">
        <v>525</v>
      </c>
      <c r="C80">
        <v>120</v>
      </c>
      <c r="D80">
        <v>111</v>
      </c>
      <c r="E80" s="17" t="s">
        <v>226</v>
      </c>
      <c r="F80">
        <f ca="1">IFERROR(IF(A80="","",OFFSET(Results!$Z$1,MATCH(A80,Results!$A:$A,0)-1,0)),"")</f>
        <v>44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373</v>
      </c>
      <c r="B81" s="15" t="s">
        <v>396</v>
      </c>
      <c r="C81">
        <v>152</v>
      </c>
      <c r="D81">
        <v>181</v>
      </c>
      <c r="E81" s="17" t="s">
        <v>389</v>
      </c>
      <c r="F81">
        <f ca="1">IFERROR(IF(A81="","",OFFSET(Results!$Z$1,MATCH(A81,Results!$A:$A,0)-1,0)),"")</f>
        <v>16</v>
      </c>
      <c r="G81" s="6">
        <f t="shared" ca="1" si="2"/>
        <v>-0.1</v>
      </c>
      <c r="H81" t="str">
        <f ca="1">IF(E81="","",OFFSET([2]PGA!$AL$1,MATCH(A81,[2]PGA!$E$1:$E$500,0)-1,0))</f>
        <v>Bet365: 180/1, 5pl, 1/4</v>
      </c>
    </row>
    <row r="82" spans="1:8" x14ac:dyDescent="0.25">
      <c r="A82" t="s">
        <v>375</v>
      </c>
      <c r="B82" s="15" t="s">
        <v>498</v>
      </c>
      <c r="C82">
        <v>323</v>
      </c>
      <c r="D82">
        <v>151</v>
      </c>
      <c r="E82" s="17" t="s">
        <v>226</v>
      </c>
      <c r="F82">
        <f ca="1">IFERROR(IF(A82="","",OFFSET(Results!$Z$1,MATCH(A82,Results!$A:$A,0)-1,0)),"")</f>
        <v>120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376</v>
      </c>
      <c r="B83" s="15" t="s">
        <v>259</v>
      </c>
      <c r="C83">
        <v>159</v>
      </c>
      <c r="D83">
        <v>67</v>
      </c>
      <c r="E83" s="17" t="s">
        <v>226</v>
      </c>
      <c r="F83">
        <f ca="1">IFERROR(IF(A83="","",OFFSET(Results!$Z$1,MATCH(A83,Results!$A:$A,0)-1,0)),"")</f>
        <v>44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378</v>
      </c>
      <c r="B84" s="15" t="s">
        <v>620</v>
      </c>
      <c r="C84">
        <v>161</v>
      </c>
      <c r="D84">
        <v>67</v>
      </c>
      <c r="E84" s="17" t="s">
        <v>226</v>
      </c>
      <c r="F84">
        <f ca="1">IFERROR(IF(A84="","",OFFSET(Results!$Z$1,MATCH(A84,Results!$A:$A,0)-1,0)),"")</f>
        <v>67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380</v>
      </c>
      <c r="B85" s="15" t="s">
        <v>454</v>
      </c>
      <c r="C85">
        <v>71</v>
      </c>
      <c r="D85">
        <v>81</v>
      </c>
      <c r="E85" s="17" t="s">
        <v>318</v>
      </c>
      <c r="F85">
        <f ca="1">IFERROR(IF(A85="","",OFFSET(Results!$Z$1,MATCH(A85,Results!$A:$A,0)-1,0)),"")</f>
        <v>125</v>
      </c>
      <c r="G85" s="6">
        <f t="shared" ca="1" si="2"/>
        <v>-0.2</v>
      </c>
      <c r="H85" t="str">
        <f ca="1">IF(E85="","",OFFSET([2]PGA!$AL$1,MATCH(A85,[2]PGA!$E$1:$E$500,0)-1,0))</f>
        <v>Bet365: 80/1, 5pl, 1/4</v>
      </c>
    </row>
    <row r="86" spans="1:8" x14ac:dyDescent="0.25">
      <c r="A86" t="s">
        <v>1219</v>
      </c>
      <c r="B86" s="15" t="s">
        <v>251</v>
      </c>
      <c r="C86">
        <v>385</v>
      </c>
      <c r="D86">
        <v>151</v>
      </c>
      <c r="E86" s="17" t="s">
        <v>226</v>
      </c>
      <c r="F86">
        <f ca="1">IFERROR(IF(A86="","",OFFSET(Results!$Z$1,MATCH(A86,Results!$A:$A,0)-1,0)),"")</f>
        <v>92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382</v>
      </c>
      <c r="B87" s="15" t="s">
        <v>333</v>
      </c>
      <c r="C87">
        <v>294</v>
      </c>
      <c r="D87">
        <v>151</v>
      </c>
      <c r="E87" s="17" t="s">
        <v>226</v>
      </c>
      <c r="F87">
        <f ca="1">IFERROR(IF(A87="","",OFFSET(Results!$Z$1,MATCH(A87,Results!$A:$A,0)-1,0)),"")</f>
        <v>27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383</v>
      </c>
      <c r="B88" s="15" t="s">
        <v>409</v>
      </c>
      <c r="C88">
        <v>116</v>
      </c>
      <c r="D88">
        <v>101</v>
      </c>
      <c r="E88" s="17" t="s">
        <v>226</v>
      </c>
      <c r="F88">
        <f ca="1">IFERROR(IF(A88="","",OFFSET(Results!$Z$1,MATCH(A88,Results!$A:$A,0)-1,0)),"")</f>
        <v>82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384</v>
      </c>
      <c r="B89" s="15" t="s">
        <v>424</v>
      </c>
      <c r="C89">
        <v>76</v>
      </c>
      <c r="D89">
        <v>67</v>
      </c>
      <c r="E89" s="17" t="s">
        <v>226</v>
      </c>
      <c r="F89">
        <f ca="1">IFERROR(IF(A89="","",OFFSET(Results!$Z$1,MATCH(A89,Results!$A:$A,0)-1,0)),"")</f>
        <v>44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386</v>
      </c>
      <c r="B90" s="15" t="s">
        <v>632</v>
      </c>
      <c r="C90">
        <v>123</v>
      </c>
      <c r="D90">
        <v>201</v>
      </c>
      <c r="E90" s="17" t="s">
        <v>594</v>
      </c>
      <c r="F90">
        <f ca="1">IFERROR(IF(A90="","",OFFSET(Results!$Z$1,MATCH(A90,Results!$A:$A,0)-1,0)),"")</f>
        <v>109</v>
      </c>
      <c r="G90" s="6">
        <f t="shared" ca="1" si="2"/>
        <v>-0.3</v>
      </c>
      <c r="H90" t="str">
        <f ca="1">IF(E90="","",OFFSET([2]PGA!$AL$1,MATCH(A90,[2]PGA!$E$1:$E$500,0)-1,0))</f>
        <v>10Bet: 200/1, 5pl, 1/4</v>
      </c>
    </row>
    <row r="91" spans="1:8" x14ac:dyDescent="0.25">
      <c r="A91" t="s">
        <v>387</v>
      </c>
      <c r="B91" s="15" t="s">
        <v>1220</v>
      </c>
      <c r="C91">
        <v>263</v>
      </c>
      <c r="D91">
        <v>101</v>
      </c>
      <c r="E91" s="17" t="s">
        <v>226</v>
      </c>
      <c r="F91">
        <f ca="1">IFERROR(IF(A91="","",OFFSET(Results!$Z$1,MATCH(A91,Results!$A:$A,0)-1,0)),"")</f>
        <v>44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388</v>
      </c>
      <c r="B92" s="15" t="s">
        <v>278</v>
      </c>
      <c r="C92">
        <v>435</v>
      </c>
      <c r="D92">
        <v>226</v>
      </c>
      <c r="E92" s="17" t="s">
        <v>226</v>
      </c>
      <c r="F92">
        <f ca="1">IFERROR(IF(A92="","",OFFSET(Results!$Z$1,MATCH(A92,Results!$A:$A,0)-1,0)),"")</f>
        <v>27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390</v>
      </c>
      <c r="B93" s="15" t="s">
        <v>293</v>
      </c>
      <c r="C93">
        <v>164</v>
      </c>
      <c r="D93">
        <v>67</v>
      </c>
      <c r="E93" s="17" t="s">
        <v>226</v>
      </c>
      <c r="F93">
        <f ca="1">IFERROR(IF(A93="","",OFFSET(Results!$Z$1,MATCH(A93,Results!$A:$A,0)-1,0)),"")</f>
        <v>44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391</v>
      </c>
      <c r="B94" s="15" t="s">
        <v>409</v>
      </c>
      <c r="C94">
        <v>116</v>
      </c>
      <c r="D94">
        <v>101</v>
      </c>
      <c r="E94" s="17" t="s">
        <v>226</v>
      </c>
      <c r="F94">
        <f ca="1">IFERROR(IF(A94="","",OFFSET(Results!$Z$1,MATCH(A94,Results!$A:$A,0)-1,0)),"")</f>
        <v>67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392</v>
      </c>
      <c r="B95" s="15" t="s">
        <v>583</v>
      </c>
      <c r="C95">
        <v>357</v>
      </c>
      <c r="D95">
        <v>126</v>
      </c>
      <c r="E95" s="17" t="s">
        <v>226</v>
      </c>
      <c r="F95">
        <f ca="1">IFERROR(IF(A95="","",OFFSET(Results!$Z$1,MATCH(A95,Results!$A:$A,0)-1,0)),"")</f>
        <v>4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394</v>
      </c>
      <c r="B96" s="15" t="s">
        <v>1215</v>
      </c>
      <c r="C96">
        <v>250</v>
      </c>
      <c r="D96">
        <v>111</v>
      </c>
      <c r="E96" s="17" t="s">
        <v>226</v>
      </c>
      <c r="F96">
        <f ca="1">IFERROR(IF(A96="","",OFFSET(Results!$Z$1,MATCH(A96,Results!$A:$A,0)-1,0)),"")</f>
        <v>82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395</v>
      </c>
      <c r="B97" s="15" t="s">
        <v>457</v>
      </c>
      <c r="C97">
        <v>79</v>
      </c>
      <c r="D97">
        <v>101</v>
      </c>
      <c r="E97" s="17" t="s">
        <v>594</v>
      </c>
      <c r="F97">
        <f ca="1">IFERROR(IF(A97="","",OFFSET(Results!$Z$1,MATCH(A97,Results!$A:$A,0)-1,0)),"")</f>
        <v>125</v>
      </c>
      <c r="G97" s="6">
        <f t="shared" ca="1" si="2"/>
        <v>-0.3</v>
      </c>
      <c r="H97" t="str">
        <f ca="1">IF(E97="","",OFFSET([2]PGA!$AL$1,MATCH(A97,[2]PGA!$E$1:$E$500,0)-1,0))</f>
        <v>Bet365: 100/1, 5pl, 1/4</v>
      </c>
    </row>
    <row r="98" spans="1:8" x14ac:dyDescent="0.25">
      <c r="A98" t="s">
        <v>397</v>
      </c>
      <c r="B98" s="15" t="s">
        <v>251</v>
      </c>
      <c r="C98">
        <v>385</v>
      </c>
      <c r="D98">
        <v>201</v>
      </c>
      <c r="E98" s="17" t="s">
        <v>226</v>
      </c>
      <c r="F98">
        <f ca="1">IFERROR(IF(A98="","",OFFSET(Results!$Z$1,MATCH(A98,Results!$A:$A,0)-1,0)),"")</f>
        <v>109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398</v>
      </c>
      <c r="B99" s="15" t="s">
        <v>251</v>
      </c>
      <c r="C99">
        <v>385</v>
      </c>
      <c r="D99">
        <v>181</v>
      </c>
      <c r="E99" s="17" t="s">
        <v>226</v>
      </c>
      <c r="F99">
        <f ca="1">IFERROR(IF(A99="","",OFFSET(Results!$Z$1,MATCH(A99,Results!$A:$A,0)-1,0)),"")</f>
        <v>125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399</v>
      </c>
      <c r="B100" s="15" t="s">
        <v>276</v>
      </c>
      <c r="C100">
        <v>769</v>
      </c>
      <c r="D100">
        <v>451</v>
      </c>
      <c r="E100" s="17" t="s">
        <v>226</v>
      </c>
      <c r="F100">
        <f ca="1">IFERROR(IF(A100="","",OFFSET(Results!$Z$1,MATCH(A100,Results!$A:$A,0)-1,0)),"")</f>
        <v>27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400</v>
      </c>
      <c r="B101" s="15" t="s">
        <v>362</v>
      </c>
      <c r="C101">
        <v>667</v>
      </c>
      <c r="D101">
        <v>451</v>
      </c>
      <c r="E101" s="17" t="s">
        <v>226</v>
      </c>
      <c r="F101">
        <f ca="1">IFERROR(IF(A101="","",OFFSET(Results!$Z$1,MATCH(A101,Results!$A:$A,0)-1,0)),"")</f>
        <v>27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402</v>
      </c>
      <c r="B102" s="15" t="s">
        <v>283</v>
      </c>
      <c r="C102">
        <v>172</v>
      </c>
      <c r="D102">
        <v>56</v>
      </c>
      <c r="E102" s="17" t="s">
        <v>226</v>
      </c>
      <c r="F102">
        <f ca="1">IFERROR(IF(A102="","",OFFSET(Results!$Z$1,MATCH(A102,Results!$A:$A,0)-1,0)),"")</f>
        <v>16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404</v>
      </c>
      <c r="B103" s="15" t="s">
        <v>424</v>
      </c>
      <c r="C103">
        <v>76</v>
      </c>
      <c r="D103">
        <v>81</v>
      </c>
      <c r="E103" s="17" t="s">
        <v>389</v>
      </c>
      <c r="F103">
        <f ca="1">IFERROR(IF(A103="","",OFFSET(Results!$Z$1,MATCH(A103,Results!$A:$A,0)-1,0)),"")</f>
        <v>109</v>
      </c>
      <c r="G103" s="6">
        <f t="shared" ca="1" si="3"/>
        <v>-0.1</v>
      </c>
      <c r="H103" t="str">
        <f ca="1">IF(E103="","",OFFSET([2]PGA!$AL$1,MATCH(A103,[2]PGA!$E$1:$E$500,0)-1,0))</f>
        <v>Spreadex: 80/1, 6pl, 1/5</v>
      </c>
    </row>
    <row r="104" spans="1:8" x14ac:dyDescent="0.25">
      <c r="A104" t="s">
        <v>406</v>
      </c>
      <c r="B104" s="15" t="s">
        <v>445</v>
      </c>
      <c r="C104">
        <v>114</v>
      </c>
      <c r="D104">
        <v>126</v>
      </c>
      <c r="E104" s="17" t="s">
        <v>389</v>
      </c>
      <c r="F104">
        <f ca="1">IFERROR(IF(A104="","",OFFSET(Results!$Z$1,MATCH(A104,Results!$A:$A,0)-1,0)),"")</f>
        <v>67</v>
      </c>
      <c r="G104" s="6">
        <f t="shared" ca="1" si="3"/>
        <v>-0.1</v>
      </c>
      <c r="H104" t="str">
        <f ca="1">IF(E104="","",OFFSET([2]PGA!$AL$1,MATCH(A104,[2]PGA!$E$1:$E$500,0)-1,0))</f>
        <v>Bet365: 125/1, 5pl, 1/4</v>
      </c>
    </row>
    <row r="105" spans="1:8" x14ac:dyDescent="0.25">
      <c r="A105" t="s">
        <v>408</v>
      </c>
      <c r="B105" s="15" t="s">
        <v>1221</v>
      </c>
      <c r="C105">
        <v>69</v>
      </c>
      <c r="D105">
        <v>67</v>
      </c>
      <c r="E105" s="17" t="s">
        <v>226</v>
      </c>
      <c r="F105">
        <f ca="1">IFERROR(IF(A105="","",OFFSET(Results!$Z$1,MATCH(A105,Results!$A:$A,0)-1,0)),"")</f>
        <v>16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410</v>
      </c>
      <c r="B106" s="15" t="s">
        <v>588</v>
      </c>
      <c r="C106">
        <v>93</v>
      </c>
      <c r="D106">
        <v>126</v>
      </c>
      <c r="E106" s="17" t="s">
        <v>594</v>
      </c>
      <c r="F106">
        <f ca="1">IFERROR(IF(A106="","",OFFSET(Results!$Z$1,MATCH(A106,Results!$A:$A,0)-1,0)),"")</f>
        <v>82</v>
      </c>
      <c r="G106" s="6">
        <f t="shared" ca="1" si="3"/>
        <v>-0.3</v>
      </c>
      <c r="H106" t="str">
        <f ca="1">IF(E106="","",OFFSET([2]PGA!$AL$1,MATCH(A106,[2]PGA!$E$1:$E$500,0)-1,0))</f>
        <v>Spreadex: 125/1, 6pl, 1/5</v>
      </c>
    </row>
    <row r="107" spans="1:8" x14ac:dyDescent="0.25">
      <c r="A107" t="s">
        <v>412</v>
      </c>
      <c r="B107" s="15" t="s">
        <v>244</v>
      </c>
      <c r="C107">
        <v>256</v>
      </c>
      <c r="D107">
        <v>351</v>
      </c>
      <c r="E107" s="17" t="s">
        <v>389</v>
      </c>
      <c r="F107">
        <f ca="1">IFERROR(IF(A107="","",OFFSET(Results!$Z$1,MATCH(A107,Results!$A:$A,0)-1,0)),"")</f>
        <v>44</v>
      </c>
      <c r="G107" s="6">
        <f t="shared" ca="1" si="3"/>
        <v>-0.1</v>
      </c>
      <c r="H107" t="str">
        <f ca="1">IF(E107="","",OFFSET([2]PGA!$AL$1,MATCH(A107,[2]PGA!$E$1:$E$500,0)-1,0))</f>
        <v>Skybet: 350/1, 6pl, 1/5</v>
      </c>
    </row>
    <row r="108" spans="1:8" x14ac:dyDescent="0.25">
      <c r="A108" t="s">
        <v>413</v>
      </c>
      <c r="B108" s="15" t="s">
        <v>385</v>
      </c>
      <c r="C108">
        <v>143</v>
      </c>
      <c r="D108">
        <v>201</v>
      </c>
      <c r="E108" s="17" t="s">
        <v>318</v>
      </c>
      <c r="F108">
        <f ca="1">IFERROR(IF(A108="","",OFFSET(Results!$Z$1,MATCH(A108,Results!$A:$A,0)-1,0)),"")</f>
        <v>92</v>
      </c>
      <c r="G108" s="6">
        <f t="shared" ca="1" si="3"/>
        <v>-0.2</v>
      </c>
      <c r="H108" t="str">
        <f ca="1">IF(E108="","",OFFSET([2]PGA!$AL$1,MATCH(A108,[2]PGA!$E$1:$E$500,0)-1,0))</f>
        <v>Skybet: 200/1, 6pl, 1/5</v>
      </c>
    </row>
    <row r="109" spans="1:8" x14ac:dyDescent="0.25">
      <c r="A109" t="s">
        <v>414</v>
      </c>
      <c r="B109" s="15" t="s">
        <v>460</v>
      </c>
      <c r="C109">
        <v>63</v>
      </c>
      <c r="D109">
        <v>51</v>
      </c>
      <c r="E109" s="17" t="s">
        <v>226</v>
      </c>
      <c r="F109">
        <f ca="1">IFERROR(IF(A109="","",OFFSET(Results!$Z$1,MATCH(A109,Results!$A:$A,0)-1,0)),"")</f>
        <v>109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415</v>
      </c>
      <c r="B110" s="15" t="s">
        <v>280</v>
      </c>
      <c r="C110">
        <v>85</v>
      </c>
      <c r="D110">
        <v>41</v>
      </c>
      <c r="E110" s="17" t="s">
        <v>226</v>
      </c>
      <c r="F110">
        <f ca="1">IFERROR(IF(A110="","",OFFSET(Results!$Z$1,MATCH(A110,Results!$A:$A,0)-1,0)),"")</f>
        <v>44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416</v>
      </c>
      <c r="B111" s="15" t="s">
        <v>505</v>
      </c>
      <c r="C111">
        <v>118</v>
      </c>
      <c r="D111">
        <v>151</v>
      </c>
      <c r="E111" s="17" t="s">
        <v>318</v>
      </c>
      <c r="F111">
        <f ca="1">IFERROR(IF(A111="","",OFFSET(Results!$Z$1,MATCH(A111,Results!$A:$A,0)-1,0)),"")</f>
        <v>44</v>
      </c>
      <c r="G111" s="6">
        <f t="shared" ca="1" si="3"/>
        <v>-0.2</v>
      </c>
      <c r="H111" t="str">
        <f ca="1">IF(E111="","",OFFSET([2]PGA!$AL$1,MATCH(A111,[2]PGA!$E$1:$E$500,0)-1,0))</f>
        <v>Spreadex: 150/1, 6pl, 1/5</v>
      </c>
    </row>
    <row r="112" spans="1:8" x14ac:dyDescent="0.25">
      <c r="A112" t="s">
        <v>417</v>
      </c>
      <c r="B112" s="15" t="s">
        <v>255</v>
      </c>
      <c r="C112">
        <v>185</v>
      </c>
      <c r="D112">
        <v>81</v>
      </c>
      <c r="E112" s="17" t="s">
        <v>226</v>
      </c>
      <c r="F112">
        <f ca="1">IFERROR(IF(A112="","",OFFSET(Results!$Z$1,MATCH(A112,Results!$A:$A,0)-1,0)),"")</f>
        <v>92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418</v>
      </c>
      <c r="B113" s="15" t="s">
        <v>322</v>
      </c>
      <c r="C113">
        <v>167</v>
      </c>
      <c r="D113">
        <v>226</v>
      </c>
      <c r="E113" s="17" t="s">
        <v>318</v>
      </c>
      <c r="F113">
        <f ca="1">IFERROR(IF(A113="","",OFFSET(Results!$Z$1,MATCH(A113,Results!$A:$A,0)-1,0)),"")</f>
        <v>92</v>
      </c>
      <c r="G113" s="6">
        <f t="shared" ca="1" si="3"/>
        <v>-0.2</v>
      </c>
      <c r="H113" t="str">
        <f ca="1">IF(E113="","",OFFSET([2]PGA!$AL$1,MATCH(A113,[2]PGA!$E$1:$E$500,0)-1,0))</f>
        <v>Bet365: 225/1, 5pl, 1/4</v>
      </c>
    </row>
    <row r="114" spans="1:8" x14ac:dyDescent="0.25">
      <c r="A114" t="s">
        <v>419</v>
      </c>
      <c r="B114" s="15" t="s">
        <v>736</v>
      </c>
      <c r="C114">
        <v>15</v>
      </c>
      <c r="D114">
        <v>13</v>
      </c>
      <c r="E114" s="17" t="s">
        <v>226</v>
      </c>
      <c r="F114">
        <f ca="1">IFERROR(IF(A114="","",OFFSET(Results!$Z$1,MATCH(A114,Results!$A:$A,0)-1,0)),"")</f>
        <v>27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420</v>
      </c>
      <c r="B115" s="15" t="s">
        <v>283</v>
      </c>
      <c r="C115">
        <v>172</v>
      </c>
      <c r="D115">
        <v>91</v>
      </c>
      <c r="E115" s="17" t="s">
        <v>226</v>
      </c>
      <c r="F115">
        <f ca="1">IFERROR(IF(A115="","",OFFSET(Results!$Z$1,MATCH(A115,Results!$A:$A,0)-1,0)),"")</f>
        <v>67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422</v>
      </c>
      <c r="B116" s="15" t="s">
        <v>421</v>
      </c>
      <c r="C116">
        <v>119</v>
      </c>
      <c r="D116">
        <v>51</v>
      </c>
      <c r="E116" s="17" t="s">
        <v>226</v>
      </c>
      <c r="F116">
        <f ca="1">IFERROR(IF(A116="","",OFFSET(Results!$Z$1,MATCH(A116,Results!$A:$A,0)-1,0)),"")</f>
        <v>44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423</v>
      </c>
      <c r="B117" s="15" t="s">
        <v>1217</v>
      </c>
      <c r="C117">
        <v>66</v>
      </c>
      <c r="D117">
        <v>67</v>
      </c>
      <c r="E117" s="17" t="s">
        <v>226</v>
      </c>
      <c r="F117">
        <f ca="1">IFERROR(IF(A117="","",OFFSET(Results!$Z$1,MATCH(A117,Results!$A:$A,0)-1,0)),"")</f>
        <v>109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1222</v>
      </c>
      <c r="B118" s="15" t="s">
        <v>585</v>
      </c>
      <c r="C118">
        <v>200</v>
      </c>
      <c r="D118">
        <v>251</v>
      </c>
      <c r="E118" s="17" t="s">
        <v>389</v>
      </c>
      <c r="F118">
        <f ca="1">IFERROR(IF(A118="","",OFFSET(Results!$Z$1,MATCH(A118,Results!$A:$A,0)-1,0)),"")</f>
        <v>120</v>
      </c>
      <c r="G118" s="6">
        <f t="shared" ca="1" si="3"/>
        <v>-0.1</v>
      </c>
      <c r="H118" t="str">
        <f ca="1">IF(E118="","",OFFSET([2]PGA!$AL$1,MATCH(A118,[2]PGA!$E$1:$E$500,0)-1,0))</f>
        <v>QuinnBet: 250/1, 5pl, 1/4</v>
      </c>
    </row>
    <row r="119" spans="1:8" x14ac:dyDescent="0.25">
      <c r="A119" t="s">
        <v>425</v>
      </c>
      <c r="B119" s="15" t="s">
        <v>377</v>
      </c>
      <c r="C119">
        <v>97</v>
      </c>
      <c r="D119">
        <v>41</v>
      </c>
      <c r="E119" s="17" t="s">
        <v>226</v>
      </c>
      <c r="F119">
        <f ca="1">IFERROR(IF(A119="","",OFFSET(Results!$Z$1,MATCH(A119,Results!$A:$A,0)-1,0)),"")</f>
        <v>27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426</v>
      </c>
      <c r="B120" s="15" t="s">
        <v>298</v>
      </c>
      <c r="C120">
        <v>192</v>
      </c>
      <c r="D120">
        <v>251</v>
      </c>
      <c r="E120" s="17" t="s">
        <v>389</v>
      </c>
      <c r="F120">
        <f ca="1">IFERROR(IF(A120="","",OFFSET(Results!$Z$1,MATCH(A120,Results!$A:$A,0)-1,0)),"")</f>
        <v>67</v>
      </c>
      <c r="G120" s="6">
        <f t="shared" ca="1" si="3"/>
        <v>-0.1</v>
      </c>
      <c r="H120" t="str">
        <f ca="1">IF(E120="","",OFFSET([2]PGA!$AL$1,MATCH(A120,[2]PGA!$E$1:$E$500,0)-1,0))</f>
        <v>Skybet: 250/1, 6pl, 1/5</v>
      </c>
    </row>
    <row r="121" spans="1:8" x14ac:dyDescent="0.25">
      <c r="A121" t="s">
        <v>428</v>
      </c>
      <c r="B121" s="15" t="s">
        <v>517</v>
      </c>
      <c r="C121">
        <v>86</v>
      </c>
      <c r="D121">
        <v>101</v>
      </c>
      <c r="E121" s="17" t="s">
        <v>318</v>
      </c>
      <c r="F121">
        <f ca="1">IFERROR(IF(A121="","",OFFSET(Results!$Z$1,MATCH(A121,Results!$A:$A,0)-1,0)),"")</f>
        <v>2</v>
      </c>
      <c r="G121" s="6">
        <f t="shared" ca="1" si="3"/>
        <v>1.9000000000000001</v>
      </c>
      <c r="H121" t="str">
        <f ca="1">IF(E121="","",OFFSET([2]PGA!$AL$1,MATCH(A121,[2]PGA!$E$1:$E$500,0)-1,0))</f>
        <v>Spreadex: 100/1, 6pl, 1/5</v>
      </c>
    </row>
    <row r="122" spans="1:8" x14ac:dyDescent="0.25">
      <c r="A122" t="s">
        <v>429</v>
      </c>
      <c r="B122" s="15" t="s">
        <v>464</v>
      </c>
      <c r="C122">
        <v>81</v>
      </c>
      <c r="D122">
        <v>101</v>
      </c>
      <c r="E122" s="17" t="s">
        <v>594</v>
      </c>
      <c r="F122">
        <f ca="1">IFERROR(IF(A122="","",OFFSET(Results!$Z$1,MATCH(A122,Results!$A:$A,0)-1,0)),"")</f>
        <v>4</v>
      </c>
      <c r="G122" s="6">
        <f t="shared" ca="1" si="3"/>
        <v>1.0499999999999998</v>
      </c>
      <c r="H122" t="str">
        <f ca="1">IF(E122="","",OFFSET([2]PGA!$AL$1,MATCH(A122,[2]PGA!$E$1:$E$500,0)-1,0))</f>
        <v>Spreadex: 100/1, 6pl, 1/5</v>
      </c>
    </row>
    <row r="123" spans="1:8" x14ac:dyDescent="0.25">
      <c r="A123" t="s">
        <v>431</v>
      </c>
      <c r="B123" s="15" t="s">
        <v>274</v>
      </c>
      <c r="C123">
        <v>139</v>
      </c>
      <c r="D123">
        <v>126</v>
      </c>
      <c r="E123" s="17" t="s">
        <v>226</v>
      </c>
      <c r="F123">
        <f ca="1">IFERROR(IF(A123="","",OFFSET(Results!$Z$1,MATCH(A123,Results!$A:$A,0)-1,0)),"")</f>
        <v>125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432</v>
      </c>
      <c r="B124" s="15" t="s">
        <v>515</v>
      </c>
      <c r="C124">
        <v>62</v>
      </c>
      <c r="D124">
        <v>76</v>
      </c>
      <c r="E124" s="17" t="s">
        <v>594</v>
      </c>
      <c r="F124">
        <f ca="1">IFERROR(IF(A124="","",OFFSET(Results!$Z$1,MATCH(A124,Results!$A:$A,0)-1,0)),"")</f>
        <v>130</v>
      </c>
      <c r="G124" s="6">
        <f t="shared" ca="1" si="3"/>
        <v>-0.3</v>
      </c>
      <c r="H124" t="str">
        <f ca="1">IF(E124="","",OFFSET([2]PGA!$AL$1,MATCH(A124,[2]PGA!$E$1:$E$500,0)-1,0))</f>
        <v>Bet365: 75/1, 5pl, 1/4</v>
      </c>
    </row>
    <row r="125" spans="1:8" x14ac:dyDescent="0.25">
      <c r="A125" t="s">
        <v>434</v>
      </c>
      <c r="B125" s="15" t="s">
        <v>467</v>
      </c>
      <c r="C125">
        <v>62</v>
      </c>
      <c r="D125">
        <v>41</v>
      </c>
      <c r="E125" s="17" t="s">
        <v>226</v>
      </c>
      <c r="F125">
        <f ca="1">IFERROR(IF(A125="","",OFFSET(Results!$Z$1,MATCH(A125,Results!$A:$A,0)-1,0)),"")</f>
        <v>11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435</v>
      </c>
      <c r="B126" s="15" t="s">
        <v>251</v>
      </c>
      <c r="C126">
        <v>385</v>
      </c>
      <c r="D126">
        <v>201</v>
      </c>
      <c r="E126" s="17" t="s">
        <v>226</v>
      </c>
      <c r="F126">
        <f ca="1">IFERROR(IF(A126="","",OFFSET(Results!$Z$1,MATCH(A126,Results!$A:$A,0)-1,0)),"")</f>
        <v>27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436</v>
      </c>
      <c r="B127" s="15" t="s">
        <v>437</v>
      </c>
      <c r="C127">
        <v>244</v>
      </c>
      <c r="D127">
        <v>111</v>
      </c>
      <c r="E127" s="17" t="s">
        <v>226</v>
      </c>
      <c r="F127">
        <f ca="1">IFERROR(IF(A127="","",OFFSET(Results!$Z$1,MATCH(A127,Results!$A:$A,0)-1,0)),"")</f>
        <v>109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438</v>
      </c>
      <c r="B128" s="15" t="s">
        <v>364</v>
      </c>
      <c r="C128">
        <v>303</v>
      </c>
      <c r="D128">
        <v>176</v>
      </c>
      <c r="E128" s="17" t="s">
        <v>226</v>
      </c>
      <c r="F128">
        <f ca="1">IFERROR(IF(A128="","",OFFSET(Results!$Z$1,MATCH(A128,Results!$A:$A,0)-1,0)),"")</f>
        <v>82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439</v>
      </c>
      <c r="B129" s="15" t="s">
        <v>303</v>
      </c>
      <c r="C129">
        <v>313</v>
      </c>
      <c r="D129">
        <v>176</v>
      </c>
      <c r="E129" s="17" t="s">
        <v>226</v>
      </c>
      <c r="F129">
        <f ca="1">IFERROR(IF(A129="","",OFFSET(Results!$Z$1,MATCH(A129,Results!$A:$A,0)-1,0)),"")</f>
        <v>44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440</v>
      </c>
      <c r="B130" s="15" t="s">
        <v>421</v>
      </c>
      <c r="C130">
        <v>119</v>
      </c>
      <c r="D130">
        <v>126</v>
      </c>
      <c r="E130" s="17" t="s">
        <v>226</v>
      </c>
      <c r="F130">
        <f ca="1">IFERROR(IF(A130="","",OFFSET(Results!$Z$1,MATCH(A130,Results!$A:$A,0)-1,0)),"")</f>
        <v>44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1223</v>
      </c>
      <c r="B131" s="15" t="s">
        <v>389</v>
      </c>
      <c r="C131">
        <v>1000</v>
      </c>
      <c r="D131">
        <v>451</v>
      </c>
      <c r="E131" s="17" t="s">
        <v>226</v>
      </c>
      <c r="F131">
        <f ca="1">IFERROR(IF(A131="","",OFFSET(Results!$Z$1,MATCH(A131,Results!$A:$A,0)-1,0)),"")</f>
        <v>16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441</v>
      </c>
      <c r="B132" s="15" t="s">
        <v>316</v>
      </c>
      <c r="C132">
        <v>345</v>
      </c>
      <c r="D132">
        <v>181</v>
      </c>
      <c r="E132" s="17" t="s">
        <v>226</v>
      </c>
      <c r="F132">
        <f ca="1">IFERROR(IF(A132="","",OFFSET(Results!$Z$1,MATCH(A132,Results!$A:$A,0)-1,0)),"")</f>
        <v>44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442</v>
      </c>
      <c r="B133" s="15" t="s">
        <v>489</v>
      </c>
      <c r="C133">
        <v>65</v>
      </c>
      <c r="D133">
        <v>67</v>
      </c>
      <c r="E133" s="17" t="s">
        <v>226</v>
      </c>
      <c r="F133">
        <f ca="1">IFERROR(IF(A133="","",OFFSET(Results!$Z$1,MATCH(A133,Results!$A:$A,0)-1,0)),"")</f>
        <v>1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Scottie Scheffler</v>
      </c>
      <c r="B2" s="15" t="str">
        <f ca="1">IFERROR(OFFSET(Win!B$1,MATCH(1,Picks!F:F,0)-1,0),"")</f>
        <v>29.64%</v>
      </c>
      <c r="C2" s="16">
        <f ca="1">IFERROR(OFFSET(Win!C$1,MATCH(1,Picks!F:F,0)-1,0),"")</f>
        <v>3.4</v>
      </c>
      <c r="D2" s="16">
        <f ca="1">IFERROR(OFFSET(Win!D$1,MATCH(1,Picks!F:F,0)-1,0),"")</f>
        <v>3.8</v>
      </c>
      <c r="E2" s="17" t="str">
        <f ca="1">IFERROR(OFFSET(Win!E$1,MATCH(1,Picks!F:F,0)-1,0),"")</f>
        <v>4.50%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2.5/1, 10pl, 1/5</v>
      </c>
    </row>
    <row r="3" spans="1:8" x14ac:dyDescent="0.25">
      <c r="A3" t="str">
        <f ca="1">CONCATENATE("WIN: ",IFERROR(OFFSET(Picks!A$1,MATCH(2,Picks!F:F,0)-1,0),""))</f>
        <v>WIN: Luke Clanton</v>
      </c>
      <c r="B3" s="15" t="str">
        <f ca="1">IFERROR(OFFSET(Win!B$1,MATCH(2,Picks!F:F,0)-1,0),"")</f>
        <v>1.82%</v>
      </c>
      <c r="C3" s="16">
        <f ca="1">IFERROR(OFFSET(Win!C$1,MATCH(2,Picks!F:F,0)-1,0),"")</f>
        <v>55</v>
      </c>
      <c r="D3" s="16">
        <f ca="1">IFERROR(OFFSET(Win!D$1,MATCH(2,Picks!F:F,0)-1,0),"")</f>
        <v>67</v>
      </c>
      <c r="E3" s="17" t="str">
        <f ca="1">IFERROR(OFFSET(Win!E$1,MATCH(2,Picks!F:F,0)-1,0),"")</f>
        <v>0.30%</v>
      </c>
      <c r="F3">
        <f ca="1">IFERROR(OFFSET(Picks!G$1,MATCH(2,Picks!F:F,0)-1,0),"")</f>
        <v>78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60/1, 8pl, 1/5</v>
      </c>
    </row>
    <row r="4" spans="1:8" x14ac:dyDescent="0.25">
      <c r="A4" t="str">
        <f ca="1">CONCATENATE("WIN: ",IFERROR(OFFSET(Picks!A$1,MATCH(3,Picks!F:F,0)-1,0),""))</f>
        <v>WIN: Christiaan Bezuidenhout</v>
      </c>
      <c r="B4" s="15" t="str">
        <f ca="1">IFERROR(OFFSET(Win!B$1,MATCH(3,Picks!F:F,0)-1,0),"")</f>
        <v>0.84%</v>
      </c>
      <c r="C4" s="16">
        <f ca="1">IFERROR(OFFSET(Win!C$1,MATCH(3,Picks!F:F,0)-1,0),"")</f>
        <v>119</v>
      </c>
      <c r="D4" s="16">
        <f ca="1">IFERROR(OFFSET(Win!D$1,MATCH(3,Picks!F:F,0)-1,0),"")</f>
        <v>151</v>
      </c>
      <c r="E4" s="17" t="str">
        <f ca="1">IFERROR(OFFSET(Win!E$1,MATCH(3,Picks!F:F,0)-1,0),"")</f>
        <v>0.20%</v>
      </c>
      <c r="F4">
        <f ca="1">IFERROR(OFFSET(Picks!G$1,MATCH(3,Picks!F:F,0)-1,0),"")</f>
        <v>4</v>
      </c>
      <c r="G4" s="6">
        <f ca="1">IFERROR(OFFSET(Picks!H$1,MATCH(3,Picks!F:F,0)-1,0),"")</f>
        <v>29</v>
      </c>
      <c r="H4" t="str">
        <f ca="1">IFERROR(OFFSET(Win!H$1,MATCH(3,Picks!F:F,0)-1,0),"")</f>
        <v>Paddy Power: 150/1, 8pl, 1/5</v>
      </c>
    </row>
    <row r="5" spans="1:8" x14ac:dyDescent="0.25">
      <c r="A5" t="str">
        <f ca="1">CONCATENATE("FRL: ",IFERROR(OFFSET(Picks!M$1,MATCH(1,Picks!R:R,0)-1,0),""))</f>
        <v>FRL: Matt Fitzpatrick</v>
      </c>
      <c r="B5" s="15" t="str">
        <f ca="1">IFERROR(IF(OFFSET(FRL!B$1,MATCH(1,Picks!R:R,0)-1,0)=0,"",OFFSET(FRL!B$1,MATCH(1,Picks!R:R,0)-1,0)),"")</f>
        <v>1.69%</v>
      </c>
      <c r="C5" s="16">
        <f ca="1">IFERROR(IF(OFFSET(FRL!C$1,MATCH(1,Picks!R:R,0)-1,0)=0,"",OFFSET(FRL!C$1,MATCH(1,Picks!R:R,0)-1,0)),"")</f>
        <v>59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82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80/1, 6pl, 1/5</v>
      </c>
    </row>
    <row r="6" spans="1:8" x14ac:dyDescent="0.25">
      <c r="A6" t="str">
        <f ca="1">CONCATENATE("FRL: ",IFERROR(OFFSET(Picks!M$1,MATCH(2,Picks!R:R,0)-1,0),""))</f>
        <v>FRL: Billy Horschel</v>
      </c>
      <c r="B6" s="15" t="str">
        <f ca="1">IFERROR(IF(OFFSET(FRL!B$1,MATCH(2,Picks!R:R,0)-1,0)=0,"",OFFSET(FRL!B$1,MATCH(2,Picks!R:R,0)-1,0)),"")</f>
        <v>1.61%</v>
      </c>
      <c r="C6" s="16">
        <f ca="1">IFERROR(IF(OFFSET(FRL!C$1,MATCH(2,Picks!R:R,0)-1,0)=0,"",OFFSET(FRL!C$1,MATCH(2,Picks!R:R,0)-1,0)),"")</f>
        <v>62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67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80/1, 6pl, 1/5</v>
      </c>
    </row>
    <row r="7" spans="1:8" x14ac:dyDescent="0.25">
      <c r="A7" t="str">
        <f ca="1">CONCATENATE("FRL: ",IFERROR(OFFSET(Picks!M$1,MATCH(3,Picks!R:R,0)-1,0),""))</f>
        <v>FRL: Brian Harman</v>
      </c>
      <c r="B7" s="15" t="str">
        <f ca="1">IFERROR(IF(OFFSET(FRL!B$1,MATCH(3,Picks!R:R,0)-1,0)=0,"",OFFSET(FRL!B$1,MATCH(3,Picks!R:R,0)-1,0)),"")</f>
        <v>1.35%</v>
      </c>
      <c r="C7" s="16">
        <f ca="1">IFERROR(IF(OFFSET(FRL!C$1,MATCH(3,Picks!R:R,0)-1,0)=0,"",OFFSET(FRL!C$1,MATCH(3,Picks!R:R,0)-1,0)),"")</f>
        <v>74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27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2025-02-12T00:04:01Z</dcterms:modified>
</cp:coreProperties>
</file>