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BF793E1-9896-4468-BE34-E855175E319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U241" i="39"/>
  <c r="R241" i="39" a="1"/>
  <c r="R241" i="39" s="1"/>
  <c r="Q241" i="39"/>
  <c r="E241" i="39"/>
  <c r="T240" i="39"/>
  <c r="R240" i="39"/>
  <c r="V240" i="39" s="1"/>
  <c r="R240" i="39" a="1"/>
  <c r="Q240" i="39"/>
  <c r="U240" i="39" s="1"/>
  <c r="I240" i="39"/>
  <c r="E240" i="39"/>
  <c r="F240" i="39" s="1" a="1"/>
  <c r="F240" i="39" s="1"/>
  <c r="Q239" i="39"/>
  <c r="I239" i="39"/>
  <c r="E239" i="39"/>
  <c r="F239" i="39" s="1" a="1"/>
  <c r="F239" i="39" s="1"/>
  <c r="U238" i="39"/>
  <c r="R238" i="39" a="1"/>
  <c r="R238" i="39" s="1"/>
  <c r="Q238" i="39"/>
  <c r="I238" i="39"/>
  <c r="F238" i="39" a="1"/>
  <c r="F238" i="39" s="1"/>
  <c r="E238" i="39"/>
  <c r="R237" i="39" a="1"/>
  <c r="R237" i="39" s="1"/>
  <c r="Q237" i="39"/>
  <c r="U237" i="39" s="1"/>
  <c r="I237" i="39"/>
  <c r="F237" i="39" a="1"/>
  <c r="F237" i="39" s="1"/>
  <c r="E237" i="39"/>
  <c r="U236" i="39"/>
  <c r="T236" i="39"/>
  <c r="R236" i="39" a="1"/>
  <c r="R236" i="39" s="1"/>
  <c r="V236" i="39" s="1"/>
  <c r="Q236" i="39"/>
  <c r="E236" i="39"/>
  <c r="I236" i="39" s="1"/>
  <c r="U235" i="39"/>
  <c r="R235" i="39" a="1"/>
  <c r="R235" i="39" s="1"/>
  <c r="V235" i="39" s="1"/>
  <c r="Q235" i="39"/>
  <c r="I235" i="39"/>
  <c r="F235" i="39" a="1"/>
  <c r="F235" i="39" s="1"/>
  <c r="E235" i="39"/>
  <c r="U234" i="39"/>
  <c r="R234" i="39" a="1"/>
  <c r="R234" i="39" s="1"/>
  <c r="Q234" i="39"/>
  <c r="I234" i="39"/>
  <c r="F234" i="39"/>
  <c r="F234" i="39" a="1"/>
  <c r="E234" i="39"/>
  <c r="Q233" i="39"/>
  <c r="U233" i="39" s="1"/>
  <c r="E233" i="39"/>
  <c r="U232" i="39"/>
  <c r="Q232" i="39"/>
  <c r="R232" i="39" s="1" a="1"/>
  <c r="R232" i="39" s="1"/>
  <c r="E232" i="39"/>
  <c r="R231" i="39" a="1"/>
  <c r="R231" i="39" s="1"/>
  <c r="Q231" i="39"/>
  <c r="U231" i="39" s="1"/>
  <c r="E231" i="39"/>
  <c r="I231" i="39" s="1"/>
  <c r="U230" i="39"/>
  <c r="R230" i="39" a="1"/>
  <c r="R230" i="39" s="1"/>
  <c r="Q230" i="39"/>
  <c r="I230" i="39"/>
  <c r="H230" i="39"/>
  <c r="E230" i="39"/>
  <c r="F230" i="39" s="1" a="1"/>
  <c r="F230" i="39" s="1"/>
  <c r="J230" i="39" s="1"/>
  <c r="U229" i="39"/>
  <c r="R229" i="39" a="1"/>
  <c r="R229" i="39" s="1"/>
  <c r="Q229" i="39"/>
  <c r="I229" i="39"/>
  <c r="F229" i="39" a="1"/>
  <c r="F229" i="39" s="1"/>
  <c r="E229" i="39"/>
  <c r="Q228" i="39"/>
  <c r="U228" i="39" s="1"/>
  <c r="I228" i="39"/>
  <c r="F228" i="39" a="1"/>
  <c r="F228" i="39" s="1"/>
  <c r="E228" i="39"/>
  <c r="U227" i="39"/>
  <c r="Q227" i="39"/>
  <c r="R227" i="39" s="1" a="1"/>
  <c r="R227" i="39" s="1"/>
  <c r="V227" i="39" s="1"/>
  <c r="E227" i="39"/>
  <c r="F227" i="39" s="1" a="1"/>
  <c r="F227" i="39" s="1"/>
  <c r="Q226" i="39"/>
  <c r="U226" i="39" s="1"/>
  <c r="I226" i="39"/>
  <c r="F226" i="39" a="1"/>
  <c r="F226" i="39" s="1"/>
  <c r="E226" i="39"/>
  <c r="Q225" i="39"/>
  <c r="H225" i="39"/>
  <c r="F225" i="39"/>
  <c r="J225" i="39" s="1"/>
  <c r="F225" i="39" a="1"/>
  <c r="E225" i="39"/>
  <c r="I225" i="39" s="1"/>
  <c r="U224" i="39"/>
  <c r="Q224" i="39"/>
  <c r="R224" i="39" s="1" a="1"/>
  <c r="R224" i="39" s="1"/>
  <c r="E224" i="39"/>
  <c r="U223" i="39"/>
  <c r="R223" i="39" a="1"/>
  <c r="R223" i="39" s="1"/>
  <c r="Q223" i="39"/>
  <c r="E223" i="39"/>
  <c r="T222" i="39"/>
  <c r="R222" i="39"/>
  <c r="V222" i="39" s="1"/>
  <c r="R222" i="39" a="1"/>
  <c r="Q222" i="39"/>
  <c r="U222" i="39" s="1"/>
  <c r="I222" i="39"/>
  <c r="E222" i="39"/>
  <c r="F222" i="39" s="1" a="1"/>
  <c r="F222" i="39" s="1"/>
  <c r="Q221" i="39"/>
  <c r="I221" i="39"/>
  <c r="E221" i="39"/>
  <c r="F221" i="39" s="1" a="1"/>
  <c r="F221" i="39" s="1"/>
  <c r="U220" i="39"/>
  <c r="R220" i="39" a="1"/>
  <c r="R220" i="39" s="1"/>
  <c r="Q220" i="39"/>
  <c r="I220" i="39"/>
  <c r="F220" i="39" a="1"/>
  <c r="F220" i="39" s="1"/>
  <c r="E220" i="39"/>
  <c r="R219" i="39" a="1"/>
  <c r="R219" i="39" s="1"/>
  <c r="Q219" i="39"/>
  <c r="U219" i="39" s="1"/>
  <c r="I219" i="39"/>
  <c r="F219" i="39" a="1"/>
  <c r="F219" i="39" s="1"/>
  <c r="E219" i="39"/>
  <c r="U218" i="39"/>
  <c r="T218" i="39"/>
  <c r="R218" i="39" a="1"/>
  <c r="R218" i="39" s="1"/>
  <c r="V218" i="39" s="1"/>
  <c r="Q218" i="39"/>
  <c r="E218" i="39"/>
  <c r="I218" i="39" s="1"/>
  <c r="U217" i="39"/>
  <c r="R217" i="39" a="1"/>
  <c r="R217" i="39" s="1"/>
  <c r="V217" i="39" s="1"/>
  <c r="Q217" i="39"/>
  <c r="I217" i="39"/>
  <c r="F217" i="39" a="1"/>
  <c r="F217" i="39" s="1"/>
  <c r="E217" i="39"/>
  <c r="U216" i="39"/>
  <c r="R216" i="39" a="1"/>
  <c r="R216" i="39" s="1"/>
  <c r="Q216" i="39"/>
  <c r="I216" i="39"/>
  <c r="F216" i="39"/>
  <c r="F216" i="39" a="1"/>
  <c r="E216" i="39"/>
  <c r="Q215" i="39"/>
  <c r="U215" i="39" s="1"/>
  <c r="E215" i="39"/>
  <c r="U214" i="39"/>
  <c r="Q214" i="39"/>
  <c r="R214" i="39" s="1" a="1"/>
  <c r="R214" i="39" s="1"/>
  <c r="E214" i="39"/>
  <c r="R213" i="39"/>
  <c r="R213" i="39" a="1"/>
  <c r="Q213" i="39"/>
  <c r="U213" i="39" s="1"/>
  <c r="E213" i="39"/>
  <c r="I213" i="39" s="1"/>
  <c r="U212" i="39"/>
  <c r="R212" i="39" a="1"/>
  <c r="R212" i="39" s="1"/>
  <c r="Q212" i="39"/>
  <c r="I212" i="39"/>
  <c r="H212" i="39"/>
  <c r="E212" i="39"/>
  <c r="F212" i="39" s="1" a="1"/>
  <c r="F212" i="39" s="1"/>
  <c r="J212" i="39" s="1"/>
  <c r="U211" i="39"/>
  <c r="R211" i="39" a="1"/>
  <c r="R211" i="39" s="1"/>
  <c r="Q211" i="39"/>
  <c r="I211" i="39"/>
  <c r="F211" i="39"/>
  <c r="F211" i="39" a="1"/>
  <c r="E211" i="39"/>
  <c r="Q210" i="39"/>
  <c r="U210" i="39" s="1"/>
  <c r="I210" i="39"/>
  <c r="F210" i="39" a="1"/>
  <c r="F210" i="39" s="1"/>
  <c r="E210" i="39"/>
  <c r="U209" i="39"/>
  <c r="Q209" i="39"/>
  <c r="R209" i="39" s="1" a="1"/>
  <c r="R209" i="39" s="1"/>
  <c r="V209" i="39" s="1"/>
  <c r="E209" i="39"/>
  <c r="F209" i="39" s="1" a="1"/>
  <c r="F209" i="39" s="1"/>
  <c r="T208" i="39"/>
  <c r="R208" i="39" a="1"/>
  <c r="R208" i="39" s="1"/>
  <c r="V208" i="39" s="1"/>
  <c r="Q208" i="39"/>
  <c r="U208" i="39" s="1"/>
  <c r="I208" i="39"/>
  <c r="F208" i="39" a="1"/>
  <c r="F208" i="39" s="1"/>
  <c r="E208" i="39"/>
  <c r="Q207" i="39"/>
  <c r="H207" i="39"/>
  <c r="F207" i="39"/>
  <c r="J207" i="39" s="1"/>
  <c r="F207" i="39" a="1"/>
  <c r="E207" i="39"/>
  <c r="I207" i="39" s="1"/>
  <c r="U206" i="39"/>
  <c r="Q206" i="39"/>
  <c r="R206" i="39" s="1" a="1"/>
  <c r="R206" i="39" s="1"/>
  <c r="E206" i="39"/>
  <c r="U205" i="39"/>
  <c r="R205" i="39" a="1"/>
  <c r="R205" i="39" s="1"/>
  <c r="Q205" i="39"/>
  <c r="E205" i="39"/>
  <c r="T204" i="39"/>
  <c r="R204" i="39"/>
  <c r="V204" i="39" s="1"/>
  <c r="R204" i="39" a="1"/>
  <c r="Q204" i="39"/>
  <c r="U204" i="39" s="1"/>
  <c r="I204" i="39"/>
  <c r="E204" i="39"/>
  <c r="F204" i="39" s="1" a="1"/>
  <c r="F204" i="39" s="1"/>
  <c r="Q203" i="39"/>
  <c r="I203" i="39"/>
  <c r="E203" i="39"/>
  <c r="F203" i="39" s="1" a="1"/>
  <c r="F203" i="39" s="1"/>
  <c r="U202" i="39"/>
  <c r="R202" i="39" a="1"/>
  <c r="R202" i="39" s="1"/>
  <c r="Q202" i="39"/>
  <c r="I202" i="39"/>
  <c r="F202" i="39" a="1"/>
  <c r="F202" i="39" s="1"/>
  <c r="E202" i="39"/>
  <c r="R201" i="39" a="1"/>
  <c r="R201" i="39" s="1"/>
  <c r="Q201" i="39"/>
  <c r="U201" i="39" s="1"/>
  <c r="I201" i="39"/>
  <c r="F201" i="39" a="1"/>
  <c r="F201" i="39" s="1"/>
  <c r="E201" i="39"/>
  <c r="U200" i="39"/>
  <c r="T200" i="39"/>
  <c r="R200" i="39" a="1"/>
  <c r="R200" i="39" s="1"/>
  <c r="V200" i="39" s="1"/>
  <c r="Q200" i="39"/>
  <c r="E200" i="39"/>
  <c r="I200" i="39" s="1"/>
  <c r="U199" i="39"/>
  <c r="T199" i="39"/>
  <c r="R199" i="39" a="1"/>
  <c r="R199" i="39" s="1"/>
  <c r="V199" i="39" s="1"/>
  <c r="Q199" i="39"/>
  <c r="I199" i="39"/>
  <c r="F199" i="39" a="1"/>
  <c r="F199" i="39" s="1"/>
  <c r="E199" i="39"/>
  <c r="U198" i="39"/>
  <c r="R198" i="39" a="1"/>
  <c r="R198" i="39" s="1"/>
  <c r="Q198" i="39"/>
  <c r="I198" i="39"/>
  <c r="F198" i="39"/>
  <c r="F198" i="39" a="1"/>
  <c r="E198" i="39"/>
  <c r="Q197" i="39"/>
  <c r="U197" i="39" s="1"/>
  <c r="E197" i="39"/>
  <c r="U196" i="39"/>
  <c r="Q196" i="39"/>
  <c r="R196" i="39" s="1" a="1"/>
  <c r="R196" i="39" s="1"/>
  <c r="E196" i="39"/>
  <c r="R195" i="39" a="1"/>
  <c r="R195" i="39" s="1"/>
  <c r="Q195" i="39"/>
  <c r="U195" i="39" s="1"/>
  <c r="E195" i="39"/>
  <c r="I195" i="39" s="1"/>
  <c r="R194" i="39" a="1"/>
  <c r="R194" i="39" s="1"/>
  <c r="Q194" i="39"/>
  <c r="U194" i="39" s="1"/>
  <c r="I194" i="39"/>
  <c r="H194" i="39"/>
  <c r="E194" i="39"/>
  <c r="F194" i="39" s="1" a="1"/>
  <c r="F194" i="39" s="1"/>
  <c r="J194" i="39" s="1"/>
  <c r="U193" i="39"/>
  <c r="R193" i="39" a="1"/>
  <c r="R193" i="39" s="1"/>
  <c r="Q193" i="39"/>
  <c r="I193" i="39"/>
  <c r="H193" i="39"/>
  <c r="F193" i="39"/>
  <c r="J193" i="39" s="1"/>
  <c r="F193" i="39" a="1"/>
  <c r="E193" i="39"/>
  <c r="Q192" i="39"/>
  <c r="U192" i="39" s="1"/>
  <c r="F192" i="39" a="1"/>
  <c r="F192" i="39" s="1"/>
  <c r="E192" i="39"/>
  <c r="I192" i="39" s="1"/>
  <c r="U191" i="39"/>
  <c r="T191" i="39"/>
  <c r="Q191" i="39"/>
  <c r="R191" i="39" s="1" a="1"/>
  <c r="R191" i="39" s="1"/>
  <c r="V191" i="39" s="1"/>
  <c r="E191" i="39"/>
  <c r="F191" i="39" s="1" a="1"/>
  <c r="F191" i="39" s="1"/>
  <c r="R190" i="39"/>
  <c r="V190" i="39" s="1"/>
  <c r="R190" i="39" a="1"/>
  <c r="Q190" i="39"/>
  <c r="U190" i="39" s="1"/>
  <c r="I190" i="39"/>
  <c r="F190" i="39" a="1"/>
  <c r="F190" i="39" s="1"/>
  <c r="E190" i="39"/>
  <c r="Q189" i="39"/>
  <c r="I189" i="39"/>
  <c r="H189" i="39"/>
  <c r="F189" i="39"/>
  <c r="J189" i="39" s="1"/>
  <c r="F189" i="39" a="1"/>
  <c r="E189" i="39"/>
  <c r="U188" i="39"/>
  <c r="Q188" i="39"/>
  <c r="R188" i="39" s="1" a="1"/>
  <c r="R188" i="39" s="1"/>
  <c r="E188" i="39"/>
  <c r="U187" i="39"/>
  <c r="R187" i="39" a="1"/>
  <c r="R187" i="39" s="1"/>
  <c r="Q187" i="39"/>
  <c r="E187" i="39"/>
  <c r="U186" i="39"/>
  <c r="R186" i="39"/>
  <c r="V186" i="39" s="1"/>
  <c r="R186" i="39" a="1"/>
  <c r="Q186" i="39"/>
  <c r="I186" i="39"/>
  <c r="E186" i="39"/>
  <c r="F186" i="39" s="1" a="1"/>
  <c r="F186" i="39" s="1"/>
  <c r="R185" i="39"/>
  <c r="R185" i="39" a="1"/>
  <c r="Q185" i="39"/>
  <c r="U185" i="39" s="1"/>
  <c r="I185" i="39"/>
  <c r="E185" i="39"/>
  <c r="F185" i="39" s="1" a="1"/>
  <c r="F185" i="39" s="1"/>
  <c r="U184" i="39"/>
  <c r="R184" i="39" a="1"/>
  <c r="R184" i="39" s="1"/>
  <c r="Q184" i="39"/>
  <c r="I184" i="39"/>
  <c r="F184" i="39" a="1"/>
  <c r="F184" i="39" s="1"/>
  <c r="E184" i="39"/>
  <c r="R183" i="39" a="1"/>
  <c r="R183" i="39" s="1"/>
  <c r="Q183" i="39"/>
  <c r="U183" i="39" s="1"/>
  <c r="E183" i="39"/>
  <c r="I183" i="39" s="1"/>
  <c r="U182" i="39"/>
  <c r="T182" i="39"/>
  <c r="R182" i="39" a="1"/>
  <c r="R182" i="39" s="1"/>
  <c r="V182" i="39" s="1"/>
  <c r="Q182" i="39"/>
  <c r="E182" i="39"/>
  <c r="I182" i="39" s="1"/>
  <c r="U181" i="39"/>
  <c r="R181" i="39"/>
  <c r="R181" i="39" a="1"/>
  <c r="Q181" i="39"/>
  <c r="I181" i="39"/>
  <c r="F181" i="39" a="1"/>
  <c r="F181" i="39" s="1"/>
  <c r="E181" i="39"/>
  <c r="Q180" i="39"/>
  <c r="U180" i="39" s="1"/>
  <c r="I180" i="39"/>
  <c r="F180" i="39"/>
  <c r="F180" i="39" a="1"/>
  <c r="E180" i="39"/>
  <c r="Q179" i="39"/>
  <c r="U179" i="39" s="1"/>
  <c r="E179" i="39"/>
  <c r="U178" i="39"/>
  <c r="Q178" i="39"/>
  <c r="R178" i="39" s="1" a="1"/>
  <c r="R178" i="39" s="1"/>
  <c r="E178" i="39"/>
  <c r="R177" i="39"/>
  <c r="V177" i="39" s="1"/>
  <c r="R177" i="39" a="1"/>
  <c r="Q177" i="39"/>
  <c r="U177" i="39" s="1"/>
  <c r="E177" i="39"/>
  <c r="I177" i="39" s="1"/>
  <c r="R176" i="39" a="1"/>
  <c r="R176" i="39" s="1"/>
  <c r="Q176" i="39"/>
  <c r="U176" i="39" s="1"/>
  <c r="I176" i="39"/>
  <c r="E176" i="39"/>
  <c r="F176" i="39" s="1" a="1"/>
  <c r="F176" i="39" s="1"/>
  <c r="J176" i="39" s="1"/>
  <c r="U175" i="39"/>
  <c r="R175" i="39" a="1"/>
  <c r="R175" i="39" s="1"/>
  <c r="Q175" i="39"/>
  <c r="I175" i="39"/>
  <c r="F175" i="39" a="1"/>
  <c r="F175" i="39" s="1"/>
  <c r="E175" i="39"/>
  <c r="Q174" i="39"/>
  <c r="U174" i="39" s="1"/>
  <c r="F174" i="39" a="1"/>
  <c r="F174" i="39" s="1"/>
  <c r="E174" i="39"/>
  <c r="I174" i="39" s="1"/>
  <c r="U173" i="39"/>
  <c r="Q173" i="39"/>
  <c r="R173" i="39" s="1" a="1"/>
  <c r="R173" i="39" s="1"/>
  <c r="V173" i="39" s="1"/>
  <c r="E173" i="39"/>
  <c r="F173" i="39" s="1" a="1"/>
  <c r="F173" i="39" s="1"/>
  <c r="Q172" i="39"/>
  <c r="U172" i="39" s="1"/>
  <c r="I172" i="39"/>
  <c r="F172" i="39" a="1"/>
  <c r="F172" i="39" s="1"/>
  <c r="E172" i="39"/>
  <c r="Q171" i="39"/>
  <c r="I171" i="39"/>
  <c r="F171" i="39"/>
  <c r="J171" i="39" s="1"/>
  <c r="F171" i="39" a="1"/>
  <c r="E171" i="39"/>
  <c r="U170" i="39"/>
  <c r="Q170" i="39"/>
  <c r="R170" i="39" s="1" a="1"/>
  <c r="R170" i="39" s="1"/>
  <c r="F170" i="39" a="1"/>
  <c r="F170" i="39" s="1"/>
  <c r="E170" i="39"/>
  <c r="I170" i="39" s="1"/>
  <c r="U169" i="39"/>
  <c r="R169" i="39" a="1"/>
  <c r="R169" i="39" s="1"/>
  <c r="Q169" i="39"/>
  <c r="E169" i="39"/>
  <c r="R168" i="39"/>
  <c r="V168" i="39" s="1"/>
  <c r="R168" i="39" a="1"/>
  <c r="Q168" i="39"/>
  <c r="E168" i="39"/>
  <c r="F168" i="39" s="1" a="1"/>
  <c r="F168" i="39" s="1"/>
  <c r="R167" i="39" a="1"/>
  <c r="R167" i="39" s="1"/>
  <c r="Q167" i="39"/>
  <c r="E167" i="39"/>
  <c r="F167" i="39" s="1" a="1"/>
  <c r="F167" i="39" s="1"/>
  <c r="R166" i="39" a="1"/>
  <c r="R166" i="39" s="1"/>
  <c r="Q166" i="39"/>
  <c r="F166" i="39"/>
  <c r="J166" i="39" s="1"/>
  <c r="F166" i="39" a="1"/>
  <c r="E166" i="39"/>
  <c r="R165" i="39" a="1"/>
  <c r="R165" i="39" s="1"/>
  <c r="Q165" i="39"/>
  <c r="F165" i="39" a="1"/>
  <c r="F165" i="39" s="1"/>
  <c r="E165" i="39"/>
  <c r="R164" i="39" a="1"/>
  <c r="R164" i="39" s="1"/>
  <c r="V164" i="39" s="1"/>
  <c r="Q164" i="39"/>
  <c r="E164" i="39"/>
  <c r="R163" i="39" a="1"/>
  <c r="R163" i="39" s="1"/>
  <c r="Q163" i="39"/>
  <c r="F163" i="39" a="1"/>
  <c r="F163" i="39" s="1"/>
  <c r="E163" i="39"/>
  <c r="R162" i="39" a="1"/>
  <c r="R162" i="39" s="1"/>
  <c r="V162" i="39" s="1"/>
  <c r="Q162" i="39"/>
  <c r="F162" i="39"/>
  <c r="F162" i="39" a="1"/>
  <c r="E162" i="39"/>
  <c r="Q161" i="39"/>
  <c r="E161" i="39"/>
  <c r="Q160" i="39"/>
  <c r="R160" i="39" s="1" a="1"/>
  <c r="R160" i="39" s="1"/>
  <c r="E160" i="39"/>
  <c r="R159" i="39" a="1"/>
  <c r="R159" i="39" s="1"/>
  <c r="Q159" i="39"/>
  <c r="E159" i="39"/>
  <c r="R158" i="39" a="1"/>
  <c r="R158" i="39" s="1"/>
  <c r="Q158" i="39"/>
  <c r="E158" i="39"/>
  <c r="F158" i="39" s="1" a="1"/>
  <c r="F158" i="39" s="1"/>
  <c r="J158" i="39" s="1"/>
  <c r="R157" i="39" a="1"/>
  <c r="R157" i="39" s="1"/>
  <c r="Q157" i="39"/>
  <c r="F157" i="39"/>
  <c r="J157" i="39" s="1"/>
  <c r="F157" i="39" a="1"/>
  <c r="E157" i="39"/>
  <c r="Q156" i="39"/>
  <c r="F156" i="39" a="1"/>
  <c r="F156" i="39" s="1"/>
  <c r="E156" i="39"/>
  <c r="Q155" i="39"/>
  <c r="R155" i="39" s="1" a="1"/>
  <c r="R155" i="39" s="1"/>
  <c r="V155" i="39" s="1"/>
  <c r="E155" i="39"/>
  <c r="Q154" i="39"/>
  <c r="F154" i="39" a="1"/>
  <c r="F154" i="39" s="1"/>
  <c r="E154" i="39"/>
  <c r="Q153" i="39"/>
  <c r="F153" i="39"/>
  <c r="J153" i="39" s="1"/>
  <c r="F153" i="39" a="1"/>
  <c r="E153" i="39"/>
  <c r="Q152" i="39"/>
  <c r="E152" i="39"/>
  <c r="R151" i="39" a="1"/>
  <c r="R151" i="39" s="1"/>
  <c r="Q151" i="39"/>
  <c r="E151" i="39"/>
  <c r="R150" i="39"/>
  <c r="V150" i="39" s="1"/>
  <c r="R150" i="39" a="1"/>
  <c r="Q150" i="39"/>
  <c r="E150" i="39"/>
  <c r="Q149" i="39"/>
  <c r="R149" i="39" s="1" a="1"/>
  <c r="R149" i="39" s="1"/>
  <c r="E149" i="39"/>
  <c r="F149" i="39" s="1" a="1"/>
  <c r="F149" i="39" s="1"/>
  <c r="R148" i="39" a="1"/>
  <c r="R148" i="39" s="1"/>
  <c r="Q148" i="39"/>
  <c r="F148" i="39" a="1"/>
  <c r="F148" i="39" s="1"/>
  <c r="E148" i="39"/>
  <c r="R147" i="39" a="1"/>
  <c r="R147" i="39" s="1"/>
  <c r="Q147" i="39"/>
  <c r="E147" i="39"/>
  <c r="R146" i="39" a="1"/>
  <c r="R146" i="39" s="1"/>
  <c r="V146" i="39" s="1"/>
  <c r="Q146" i="39"/>
  <c r="E146" i="39"/>
  <c r="R145" i="39"/>
  <c r="V145" i="39" s="1"/>
  <c r="R145" i="39" a="1"/>
  <c r="Q145" i="39"/>
  <c r="F145" i="39" a="1"/>
  <c r="F145" i="39" s="1"/>
  <c r="E145" i="39"/>
  <c r="Q144" i="39"/>
  <c r="F144" i="39"/>
  <c r="F144" i="39" a="1"/>
  <c r="E144" i="39"/>
  <c r="Q143" i="39"/>
  <c r="E143" i="39"/>
  <c r="Q142" i="39"/>
  <c r="R142" i="39" s="1" a="1"/>
  <c r="R142" i="39" s="1"/>
  <c r="E142" i="39"/>
  <c r="Q141" i="39"/>
  <c r="E141" i="39"/>
  <c r="Q140" i="39"/>
  <c r="E140" i="39"/>
  <c r="R139" i="39" a="1"/>
  <c r="R139" i="39" s="1"/>
  <c r="Q139" i="39"/>
  <c r="F139" i="39" a="1"/>
  <c r="F139" i="39" s="1"/>
  <c r="E139" i="39"/>
  <c r="Q138" i="39"/>
  <c r="E138" i="39"/>
  <c r="R137" i="39"/>
  <c r="V137" i="39" s="1"/>
  <c r="Q137" i="39"/>
  <c r="R137" i="39" s="1" a="1"/>
  <c r="E137" i="39"/>
  <c r="F137" i="39" s="1" a="1"/>
  <c r="F137" i="39" s="1"/>
  <c r="Q136" i="39"/>
  <c r="E136" i="39"/>
  <c r="Q135" i="39"/>
  <c r="F135" i="39"/>
  <c r="F135" i="39" a="1"/>
  <c r="E135" i="39"/>
  <c r="Q134" i="39"/>
  <c r="E134" i="39"/>
  <c r="R133" i="39" a="1"/>
  <c r="R133" i="39" s="1"/>
  <c r="V133" i="39" s="1"/>
  <c r="Q133" i="39"/>
  <c r="E133" i="39"/>
  <c r="Q132" i="39"/>
  <c r="E132" i="39"/>
  <c r="R131" i="39" a="1"/>
  <c r="R131" i="39" s="1"/>
  <c r="Q131" i="39"/>
  <c r="E131" i="39"/>
  <c r="F131" i="39" s="1" a="1"/>
  <c r="F131" i="39" s="1"/>
  <c r="R130" i="39" a="1"/>
  <c r="R130" i="39" s="1"/>
  <c r="Q130" i="39"/>
  <c r="E130" i="39"/>
  <c r="R129" i="39" a="1"/>
  <c r="R129" i="39" s="1"/>
  <c r="Q129" i="39"/>
  <c r="F129" i="39" a="1"/>
  <c r="F129" i="39" s="1"/>
  <c r="E129" i="39"/>
  <c r="R128" i="39" a="1"/>
  <c r="R128" i="39" s="1"/>
  <c r="Q128" i="39"/>
  <c r="E128" i="39"/>
  <c r="R127" i="39" a="1"/>
  <c r="R127" i="39" s="1"/>
  <c r="V127" i="39" s="1"/>
  <c r="Q127" i="39"/>
  <c r="F127" i="39" a="1"/>
  <c r="F127" i="39" s="1"/>
  <c r="E127" i="39"/>
  <c r="Q126" i="39"/>
  <c r="F126" i="39" a="1"/>
  <c r="F126" i="39" s="1"/>
  <c r="E126" i="39"/>
  <c r="Q125" i="39"/>
  <c r="E125" i="39"/>
  <c r="Q124" i="39"/>
  <c r="E124" i="39"/>
  <c r="Q123" i="39"/>
  <c r="E123" i="39"/>
  <c r="Q122" i="39"/>
  <c r="E122" i="39"/>
  <c r="F122" i="39" s="1" a="1"/>
  <c r="F122" i="39" s="1"/>
  <c r="R121" i="39" a="1"/>
  <c r="R121" i="39" s="1"/>
  <c r="Q121" i="39"/>
  <c r="E121" i="39"/>
  <c r="F121" i="39" s="1" a="1"/>
  <c r="F121" i="39" s="1"/>
  <c r="Q120" i="39"/>
  <c r="E120" i="39"/>
  <c r="R119" i="39"/>
  <c r="V119" i="39" s="1"/>
  <c r="Q119" i="39"/>
  <c r="R119" i="39" s="1" a="1"/>
  <c r="E119" i="39"/>
  <c r="Q118" i="39"/>
  <c r="F118" i="39" a="1"/>
  <c r="F118" i="39" s="1"/>
  <c r="E118" i="39"/>
  <c r="Q117" i="39"/>
  <c r="E117" i="39"/>
  <c r="Q116" i="39"/>
  <c r="E116" i="39"/>
  <c r="Q115" i="39"/>
  <c r="E115" i="39"/>
  <c r="Q114" i="39"/>
  <c r="E114" i="39"/>
  <c r="Q113" i="39"/>
  <c r="E113" i="39"/>
  <c r="F113" i="39" s="1" a="1"/>
  <c r="F113" i="39" s="1"/>
  <c r="J113" i="39" s="1"/>
  <c r="R112" i="39" a="1"/>
  <c r="R112" i="39" s="1"/>
  <c r="Q112" i="39"/>
  <c r="E112" i="39"/>
  <c r="F112" i="39" s="1" a="1"/>
  <c r="F112" i="39" s="1"/>
  <c r="R111" i="39" a="1"/>
  <c r="R111" i="39" s="1"/>
  <c r="Q111" i="39"/>
  <c r="E111" i="39"/>
  <c r="R110" i="39" a="1"/>
  <c r="R110" i="39" s="1"/>
  <c r="V110" i="39" s="1"/>
  <c r="Q110" i="39"/>
  <c r="E110" i="39"/>
  <c r="R109" i="39" a="1"/>
  <c r="R109" i="39" s="1"/>
  <c r="Q109" i="39"/>
  <c r="E109" i="39"/>
  <c r="Q108" i="39"/>
  <c r="R108" i="39" s="1" a="1"/>
  <c r="R108" i="39" s="1"/>
  <c r="E108" i="39"/>
  <c r="Q107" i="39"/>
  <c r="E107" i="39"/>
  <c r="Q106" i="39"/>
  <c r="E106" i="39"/>
  <c r="Q105" i="39"/>
  <c r="F105" i="39" a="1"/>
  <c r="F105" i="39" s="1"/>
  <c r="E105" i="39"/>
  <c r="Q104" i="39"/>
  <c r="R104" i="39" s="1" a="1"/>
  <c r="R104" i="39" s="1"/>
  <c r="F104" i="39"/>
  <c r="J104" i="39" s="1"/>
  <c r="E104" i="39"/>
  <c r="F104" i="39" s="1" a="1"/>
  <c r="R103" i="39"/>
  <c r="R103" i="39" a="1"/>
  <c r="Q103" i="39"/>
  <c r="F103" i="39" a="1"/>
  <c r="F103" i="39" s="1"/>
  <c r="E103" i="39"/>
  <c r="Q102" i="39"/>
  <c r="E102" i="39"/>
  <c r="Q101" i="39"/>
  <c r="R101" i="39" s="1" a="1"/>
  <c r="R101" i="39" s="1"/>
  <c r="E101" i="39"/>
  <c r="F101" i="39" s="1" a="1"/>
  <c r="F101" i="39" s="1"/>
  <c r="J101" i="39" s="1"/>
  <c r="Q100" i="39"/>
  <c r="E100" i="39"/>
  <c r="Q99" i="39"/>
  <c r="E99" i="39"/>
  <c r="Q98" i="39"/>
  <c r="F98" i="39" a="1"/>
  <c r="F98" i="39" s="1"/>
  <c r="J98" i="39" s="1"/>
  <c r="E98" i="39"/>
  <c r="R97" i="39" a="1"/>
  <c r="R97" i="39" s="1"/>
  <c r="V97" i="39" s="1"/>
  <c r="Q97" i="39"/>
  <c r="E97" i="39"/>
  <c r="R96" i="39" a="1"/>
  <c r="R96" i="39" s="1"/>
  <c r="V96" i="39" s="1"/>
  <c r="Q96" i="39"/>
  <c r="F96" i="39"/>
  <c r="F96" i="39" a="1"/>
  <c r="E96" i="39"/>
  <c r="R95" i="39" a="1"/>
  <c r="R95" i="39" s="1"/>
  <c r="Q95" i="39"/>
  <c r="E95" i="39"/>
  <c r="F95" i="39" s="1" a="1"/>
  <c r="F95" i="39" s="1"/>
  <c r="Q94" i="39"/>
  <c r="R94" i="39" s="1" a="1"/>
  <c r="R94" i="39" s="1"/>
  <c r="V94" i="39" s="1"/>
  <c r="F94" i="39"/>
  <c r="J94" i="39" s="1"/>
  <c r="E94" i="39"/>
  <c r="F94" i="39" s="1" a="1"/>
  <c r="Q93" i="39"/>
  <c r="E93" i="39"/>
  <c r="Q92" i="39"/>
  <c r="F92" i="39" a="1"/>
  <c r="F92" i="39" s="1"/>
  <c r="J92" i="39" s="1"/>
  <c r="E92" i="39"/>
  <c r="R91" i="39" a="1"/>
  <c r="R91" i="39" s="1"/>
  <c r="Q91" i="39"/>
  <c r="F91" i="39" a="1"/>
  <c r="F91" i="39" s="1"/>
  <c r="E91" i="39"/>
  <c r="R90" i="39" a="1"/>
  <c r="R90" i="39" s="1"/>
  <c r="Q90" i="39"/>
  <c r="F90" i="39" a="1"/>
  <c r="F90" i="39" s="1"/>
  <c r="E90" i="39"/>
  <c r="Q89" i="39"/>
  <c r="E89" i="39"/>
  <c r="Q88" i="39"/>
  <c r="E88" i="39"/>
  <c r="R87" i="39" a="1"/>
  <c r="R87" i="39" s="1"/>
  <c r="Q87" i="39"/>
  <c r="F87" i="39"/>
  <c r="J87" i="39" s="1"/>
  <c r="F87" i="39" a="1"/>
  <c r="E87" i="39"/>
  <c r="Q86" i="39"/>
  <c r="E86" i="39"/>
  <c r="R85" i="39"/>
  <c r="V85" i="39" s="1"/>
  <c r="R85" i="39" a="1"/>
  <c r="Q85" i="39"/>
  <c r="F85" i="39" a="1"/>
  <c r="F85" i="39" s="1"/>
  <c r="E85" i="39"/>
  <c r="Q84" i="39"/>
  <c r="E84" i="39"/>
  <c r="Q83" i="39"/>
  <c r="R83" i="39" s="1" a="1"/>
  <c r="R83" i="39" s="1"/>
  <c r="V83" i="39" s="1"/>
  <c r="F83" i="39"/>
  <c r="J83" i="39" s="1"/>
  <c r="E83" i="39"/>
  <c r="F83" i="39" s="1" a="1"/>
  <c r="Q82" i="39"/>
  <c r="F82" i="39" a="1"/>
  <c r="F82" i="39" s="1"/>
  <c r="E82" i="39"/>
  <c r="R81" i="39" a="1"/>
  <c r="R81" i="39" s="1"/>
  <c r="V81" i="39" s="1"/>
  <c r="Q81" i="39"/>
  <c r="F81" i="39"/>
  <c r="J81" i="39" s="1"/>
  <c r="F81" i="39" a="1"/>
  <c r="E81" i="39"/>
  <c r="R80" i="39" a="1"/>
  <c r="R80" i="39" s="1"/>
  <c r="Q80" i="39"/>
  <c r="E80" i="39"/>
  <c r="R79" i="39" a="1"/>
  <c r="R79" i="39" s="1"/>
  <c r="Q79" i="39"/>
  <c r="F79" i="39" a="1"/>
  <c r="F79" i="39" s="1"/>
  <c r="J79" i="39" s="1"/>
  <c r="E79" i="39"/>
  <c r="R78" i="39"/>
  <c r="V78" i="39" s="1"/>
  <c r="R78" i="39" a="1"/>
  <c r="Q78" i="39"/>
  <c r="F78" i="39"/>
  <c r="F78" i="39" a="1"/>
  <c r="E78" i="39"/>
  <c r="R77" i="39" a="1"/>
  <c r="R77" i="39" s="1"/>
  <c r="V77" i="39" s="1"/>
  <c r="Q77" i="39"/>
  <c r="E77" i="39"/>
  <c r="F77" i="39" s="1" a="1"/>
  <c r="F77" i="39" s="1"/>
  <c r="J77" i="39" s="1"/>
  <c r="Q76" i="39"/>
  <c r="E76" i="39"/>
  <c r="R75" i="39" a="1"/>
  <c r="R75" i="39" s="1"/>
  <c r="Q75" i="39"/>
  <c r="E75" i="39"/>
  <c r="R74" i="39" a="1"/>
  <c r="R74" i="39" s="1"/>
  <c r="V74" i="39" s="1"/>
  <c r="Q74" i="39"/>
  <c r="F74" i="39" a="1"/>
  <c r="F74" i="39" s="1"/>
  <c r="J74" i="39" s="1"/>
  <c r="E74" i="39"/>
  <c r="R73" i="39" a="1"/>
  <c r="R73" i="39" s="1"/>
  <c r="Q73" i="39"/>
  <c r="F73" i="39"/>
  <c r="F73" i="39" a="1"/>
  <c r="E73" i="39"/>
  <c r="Q72" i="39"/>
  <c r="R72" i="39" s="1" a="1"/>
  <c r="R72" i="39" s="1"/>
  <c r="F72" i="39"/>
  <c r="F72" i="39" a="1"/>
  <c r="E72" i="39"/>
  <c r="R71" i="39"/>
  <c r="V71" i="39" s="1"/>
  <c r="R71" i="39" a="1"/>
  <c r="Q71" i="39"/>
  <c r="E71" i="39"/>
  <c r="F71" i="39" s="1" a="1"/>
  <c r="F71" i="39" s="1"/>
  <c r="Q70" i="39"/>
  <c r="R70" i="39" s="1" a="1"/>
  <c r="R70" i="39" s="1"/>
  <c r="E70" i="39"/>
  <c r="Q69" i="39"/>
  <c r="E69" i="39"/>
  <c r="Q68" i="39"/>
  <c r="E68" i="39"/>
  <c r="R67" i="39"/>
  <c r="V67" i="39" s="1"/>
  <c r="R67" i="39" a="1"/>
  <c r="Q67" i="39"/>
  <c r="F67" i="39" a="1"/>
  <c r="F67" i="39" s="1"/>
  <c r="J67" i="39" s="1"/>
  <c r="E67" i="39"/>
  <c r="Q66" i="39"/>
  <c r="E66" i="39"/>
  <c r="R65" i="39"/>
  <c r="Q65" i="39"/>
  <c r="R65" i="39" s="1" a="1"/>
  <c r="F65" i="39"/>
  <c r="J65" i="39" s="1"/>
  <c r="E65" i="39"/>
  <c r="F65" i="39" s="1" a="1"/>
  <c r="Q64" i="39"/>
  <c r="F64" i="39" a="1"/>
  <c r="F64" i="39" s="1"/>
  <c r="E64" i="39"/>
  <c r="R63" i="39" a="1"/>
  <c r="R63" i="39" s="1"/>
  <c r="V63" i="39" s="1"/>
  <c r="Q63" i="39"/>
  <c r="F63" i="39"/>
  <c r="J63" i="39" s="1"/>
  <c r="F63" i="39" a="1"/>
  <c r="E63" i="39"/>
  <c r="R62" i="39" a="1"/>
  <c r="R62" i="39" s="1"/>
  <c r="Q62" i="39"/>
  <c r="F62" i="39" a="1"/>
  <c r="F62" i="39" s="1"/>
  <c r="J62" i="39" s="1"/>
  <c r="E62" i="39"/>
  <c r="R61" i="39" a="1"/>
  <c r="R61" i="39" s="1"/>
  <c r="V61" i="39" s="1"/>
  <c r="Q61" i="39"/>
  <c r="F61" i="39" a="1"/>
  <c r="F61" i="39" s="1"/>
  <c r="J61" i="39" s="1"/>
  <c r="E61" i="39"/>
  <c r="R60" i="39"/>
  <c r="V60" i="39" s="1"/>
  <c r="R60" i="39" a="1"/>
  <c r="Q60" i="39"/>
  <c r="F60" i="39"/>
  <c r="F60" i="39" a="1"/>
  <c r="E60" i="39"/>
  <c r="Q59" i="39"/>
  <c r="E59" i="39"/>
  <c r="F59" i="39" s="1" a="1"/>
  <c r="F59" i="39" s="1"/>
  <c r="J59" i="39" s="1"/>
  <c r="Q58" i="39"/>
  <c r="F58" i="39"/>
  <c r="J58" i="39" s="1"/>
  <c r="F58" i="39" a="1"/>
  <c r="E58" i="39"/>
  <c r="Q57" i="39"/>
  <c r="F57" i="39"/>
  <c r="E57" i="39"/>
  <c r="F57" i="39" s="1" a="1"/>
  <c r="R56" i="39" a="1"/>
  <c r="R56" i="39" s="1"/>
  <c r="V56" i="39" s="1"/>
  <c r="Q56" i="39"/>
  <c r="F56" i="39"/>
  <c r="F56" i="39" a="1"/>
  <c r="E56" i="39"/>
  <c r="R55" i="39"/>
  <c r="R55" i="39" a="1"/>
  <c r="Q55" i="39"/>
  <c r="F55" i="39"/>
  <c r="F55" i="39" a="1"/>
  <c r="E55" i="39"/>
  <c r="R54" i="39"/>
  <c r="Q54" i="39"/>
  <c r="R54" i="39" s="1" a="1"/>
  <c r="F54" i="39"/>
  <c r="F54" i="39" a="1"/>
  <c r="E54" i="39"/>
  <c r="R53" i="39" a="1"/>
  <c r="R53" i="39" s="1"/>
  <c r="Q53" i="39"/>
  <c r="F53" i="39"/>
  <c r="E53" i="39"/>
  <c r="F53" i="39" s="1" a="1"/>
  <c r="R52" i="39" a="1"/>
  <c r="R52" i="39" s="1"/>
  <c r="V52" i="39" s="1"/>
  <c r="Q52" i="39"/>
  <c r="F52" i="39" a="1"/>
  <c r="F52" i="39" s="1"/>
  <c r="J52" i="39" s="1"/>
  <c r="E52" i="39"/>
  <c r="R51" i="39" a="1"/>
  <c r="R51" i="39" s="1"/>
  <c r="Q51" i="39"/>
  <c r="F51" i="39"/>
  <c r="J51" i="39" s="1"/>
  <c r="F51" i="39" a="1"/>
  <c r="E51" i="39"/>
  <c r="Q50" i="39"/>
  <c r="F50" i="39"/>
  <c r="J50" i="39" s="1"/>
  <c r="E50" i="39"/>
  <c r="F50" i="39" s="1" a="1"/>
  <c r="R49" i="39"/>
  <c r="R49" i="39" a="1"/>
  <c r="Q49" i="39"/>
  <c r="F49" i="39" a="1"/>
  <c r="F49" i="39" s="1"/>
  <c r="E49" i="39"/>
  <c r="Q48" i="39"/>
  <c r="E48" i="39"/>
  <c r="Q47" i="39"/>
  <c r="E47" i="39"/>
  <c r="Q46" i="39"/>
  <c r="E46" i="39"/>
  <c r="Q45" i="39"/>
  <c r="E45" i="39"/>
  <c r="Q44" i="39"/>
  <c r="F44" i="39" a="1"/>
  <c r="F44" i="39" s="1"/>
  <c r="J44" i="39" s="1"/>
  <c r="E44" i="39"/>
  <c r="R43" i="39" a="1"/>
  <c r="R43" i="39" s="1"/>
  <c r="Q43" i="39"/>
  <c r="F43" i="39" a="1"/>
  <c r="F43" i="39" s="1"/>
  <c r="J43" i="39" s="1"/>
  <c r="E43" i="39"/>
  <c r="R42" i="39"/>
  <c r="V42" i="39" s="1"/>
  <c r="R42" i="39" a="1"/>
  <c r="Q42" i="39"/>
  <c r="E42" i="39"/>
  <c r="R41" i="39" a="1"/>
  <c r="R41" i="39" s="1"/>
  <c r="V41" i="39" s="1"/>
  <c r="Q41" i="39"/>
  <c r="E41" i="39"/>
  <c r="F41" i="39" s="1" a="1"/>
  <c r="F41" i="39" s="1"/>
  <c r="J41" i="39" s="1"/>
  <c r="Q40" i="39"/>
  <c r="F40" i="39"/>
  <c r="F40" i="39" a="1"/>
  <c r="E40" i="39"/>
  <c r="R39" i="39" a="1"/>
  <c r="R39" i="39" s="1"/>
  <c r="Q39" i="39"/>
  <c r="F39" i="39"/>
  <c r="E39" i="39"/>
  <c r="F39" i="39" s="1" a="1"/>
  <c r="R38" i="39" a="1"/>
  <c r="R38" i="39" s="1"/>
  <c r="V38" i="39" s="1"/>
  <c r="Q38" i="39"/>
  <c r="F38" i="39" a="1"/>
  <c r="F38" i="39" s="1"/>
  <c r="E38" i="39"/>
  <c r="R37" i="39"/>
  <c r="R37" i="39" a="1"/>
  <c r="Q37" i="39"/>
  <c r="F37" i="39" a="1"/>
  <c r="F37" i="39" s="1"/>
  <c r="E37" i="39"/>
  <c r="Q36" i="39"/>
  <c r="F36" i="39"/>
  <c r="F36" i="39" a="1"/>
  <c r="E36" i="39"/>
  <c r="R35" i="39" a="1"/>
  <c r="R35" i="39" s="1"/>
  <c r="V35" i="39" s="1"/>
  <c r="Q35" i="39"/>
  <c r="E35" i="39"/>
  <c r="R34" i="39" a="1"/>
  <c r="R34" i="39" s="1"/>
  <c r="V34" i="39" s="1"/>
  <c r="Q34" i="39"/>
  <c r="F34" i="39" a="1"/>
  <c r="F34" i="39" s="1"/>
  <c r="E34" i="39"/>
  <c r="Q33" i="39"/>
  <c r="E33" i="39"/>
  <c r="Q32" i="39"/>
  <c r="F32" i="39"/>
  <c r="J32" i="39" s="1"/>
  <c r="E32" i="39"/>
  <c r="F32" i="39" s="1" a="1"/>
  <c r="R31" i="39"/>
  <c r="V31" i="39" s="1"/>
  <c r="R31" i="39" a="1"/>
  <c r="Q31" i="39"/>
  <c r="E31" i="39"/>
  <c r="R30" i="39"/>
  <c r="V30" i="39" s="1"/>
  <c r="R30" i="39" a="1"/>
  <c r="Q30" i="39"/>
  <c r="E30" i="39"/>
  <c r="R29" i="39"/>
  <c r="V29" i="39" s="1"/>
  <c r="Q29" i="39"/>
  <c r="R29" i="39" s="1" a="1"/>
  <c r="F29" i="39"/>
  <c r="J29" i="39" s="1"/>
  <c r="E29" i="39"/>
  <c r="F29" i="39" s="1" a="1"/>
  <c r="Q28" i="39"/>
  <c r="F28" i="39"/>
  <c r="F28" i="39" a="1"/>
  <c r="E28" i="39"/>
  <c r="Q27" i="39"/>
  <c r="F27" i="39" a="1"/>
  <c r="F27" i="39" s="1"/>
  <c r="E27" i="39"/>
  <c r="R26" i="39" a="1"/>
  <c r="R26" i="39" s="1"/>
  <c r="V26" i="39" s="1"/>
  <c r="Q26" i="39"/>
  <c r="E26" i="39"/>
  <c r="R25" i="39" a="1"/>
  <c r="R25" i="39" s="1"/>
  <c r="V25" i="39" s="1"/>
  <c r="Q25" i="39"/>
  <c r="F25" i="39" a="1"/>
  <c r="F25" i="39" s="1"/>
  <c r="J25" i="39" s="1"/>
  <c r="E25" i="39"/>
  <c r="R24" i="39" a="1"/>
  <c r="R24" i="39" s="1"/>
  <c r="Q24" i="39"/>
  <c r="E24" i="39"/>
  <c r="R23" i="39" a="1"/>
  <c r="R23" i="39" s="1"/>
  <c r="V23" i="39" s="1"/>
  <c r="Q23" i="39"/>
  <c r="E23" i="39"/>
  <c r="R22" i="39"/>
  <c r="V22" i="39" s="1"/>
  <c r="Q22" i="39"/>
  <c r="R22" i="39" s="1" a="1"/>
  <c r="F22" i="39"/>
  <c r="F22" i="39" a="1"/>
  <c r="E22" i="39"/>
  <c r="Q21" i="39"/>
  <c r="E21" i="39"/>
  <c r="R20" i="39" a="1"/>
  <c r="R20" i="39" s="1"/>
  <c r="Q20" i="39"/>
  <c r="F20" i="39"/>
  <c r="F20" i="39" a="1"/>
  <c r="E20" i="39"/>
  <c r="Q19" i="39"/>
  <c r="E19" i="39"/>
  <c r="R18" i="39"/>
  <c r="Q18" i="39"/>
  <c r="R18" i="39" s="1" a="1"/>
  <c r="F18" i="39" a="1"/>
  <c r="F18" i="39" s="1"/>
  <c r="E18" i="39"/>
  <c r="R17" i="39"/>
  <c r="R17" i="39" a="1"/>
  <c r="Q17" i="39"/>
  <c r="F17" i="39"/>
  <c r="E17" i="39"/>
  <c r="F17" i="39" s="1" a="1"/>
  <c r="R16" i="39" a="1"/>
  <c r="R16" i="39" s="1"/>
  <c r="V16" i="39" s="1"/>
  <c r="Q16" i="39"/>
  <c r="F16" i="39" a="1"/>
  <c r="F16" i="39" s="1"/>
  <c r="E16" i="39"/>
  <c r="Q15" i="39"/>
  <c r="E15" i="39"/>
  <c r="Q14" i="39"/>
  <c r="E14" i="39"/>
  <c r="Q13" i="39"/>
  <c r="E13" i="39"/>
  <c r="Q12" i="39"/>
  <c r="E12" i="39"/>
  <c r="Q11" i="39"/>
  <c r="R11" i="39" s="1" a="1"/>
  <c r="R11" i="39" s="1"/>
  <c r="F11" i="39"/>
  <c r="E11" i="39"/>
  <c r="F11" i="39" s="1" a="1"/>
  <c r="R10" i="39"/>
  <c r="R10" i="39" a="1"/>
  <c r="Q10" i="39"/>
  <c r="E10" i="39"/>
  <c r="F10" i="39" s="1" a="1"/>
  <c r="F10" i="39" s="1"/>
  <c r="R9" i="39" a="1"/>
  <c r="R9" i="39" s="1"/>
  <c r="V9" i="39" s="1"/>
  <c r="Q9" i="39"/>
  <c r="F9" i="39"/>
  <c r="F9" i="39" a="1"/>
  <c r="E9" i="39"/>
  <c r="R8" i="39" a="1"/>
  <c r="R8" i="39" s="1"/>
  <c r="V8" i="39" s="1"/>
  <c r="Q8" i="39"/>
  <c r="E8" i="39"/>
  <c r="R7" i="39" a="1"/>
  <c r="R7" i="39" s="1"/>
  <c r="V7" i="39" s="1"/>
  <c r="Q7" i="39"/>
  <c r="F7" i="39"/>
  <c r="J7" i="39" s="1"/>
  <c r="F7" i="39" a="1"/>
  <c r="E7" i="39"/>
  <c r="R6" i="39"/>
  <c r="R6" i="39" a="1"/>
  <c r="Q6" i="39"/>
  <c r="F6" i="39"/>
  <c r="F6" i="39" a="1"/>
  <c r="E6" i="39"/>
  <c r="Q5" i="39"/>
  <c r="R5" i="39" s="1" a="1"/>
  <c r="R5" i="39" s="1"/>
  <c r="F5" i="39"/>
  <c r="J5" i="39" s="1"/>
  <c r="E5" i="39"/>
  <c r="F5" i="39" s="1" a="1"/>
  <c r="R4" i="39"/>
  <c r="R4" i="39" a="1"/>
  <c r="Q4" i="39"/>
  <c r="F4" i="39" a="1"/>
  <c r="F4" i="39" s="1"/>
  <c r="E4" i="39"/>
  <c r="Q3" i="39"/>
  <c r="E3" i="39"/>
  <c r="R2" i="39" a="1"/>
  <c r="R2" i="39" s="1"/>
  <c r="Q2" i="39"/>
  <c r="E2" i="39"/>
  <c r="G169" i="38"/>
  <c r="F158" i="1"/>
  <c r="G158" i="39" s="1"/>
  <c r="I158" i="39" s="1"/>
  <c r="F159" i="1"/>
  <c r="G159" i="39" s="1"/>
  <c r="F160" i="1"/>
  <c r="G160" i="39" s="1"/>
  <c r="F161" i="1"/>
  <c r="F162" i="1"/>
  <c r="F163" i="1"/>
  <c r="G163" i="39" s="1"/>
  <c r="I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F66" i="1" s="1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63" i="38" s="1"/>
  <c r="S63" i="39" s="1"/>
  <c r="T63" i="39" s="1"/>
  <c r="A11" i="35"/>
  <c r="A10" i="35"/>
  <c r="A9" i="35"/>
  <c r="A8" i="35"/>
  <c r="A7" i="35"/>
  <c r="A6" i="35"/>
  <c r="A5" i="35"/>
  <c r="A4" i="35"/>
  <c r="F105" i="38" s="1"/>
  <c r="A3" i="35"/>
  <c r="F104" i="38" s="1"/>
  <c r="A2" i="35"/>
  <c r="F94" i="38"/>
  <c r="S94" i="39" s="1"/>
  <c r="F132" i="38"/>
  <c r="S132" i="39" s="1"/>
  <c r="F151" i="38"/>
  <c r="F146" i="38"/>
  <c r="S146" i="39" s="1"/>
  <c r="F148" i="38"/>
  <c r="F149" i="38"/>
  <c r="F154" i="38"/>
  <c r="F153" i="38"/>
  <c r="F139" i="38"/>
  <c r="F155" i="38"/>
  <c r="S155" i="39" s="1"/>
  <c r="U155" i="39" s="1"/>
  <c r="F157" i="38"/>
  <c r="S157" i="39" s="1"/>
  <c r="U157" i="39" s="1"/>
  <c r="F152" i="38"/>
  <c r="S152" i="39" s="1"/>
  <c r="F156" i="38"/>
  <c r="S156" i="39" s="1"/>
  <c r="F147" i="38"/>
  <c r="S147" i="39" s="1"/>
  <c r="F150" i="38"/>
  <c r="S150" i="39" s="1"/>
  <c r="F148" i="1"/>
  <c r="F100" i="1"/>
  <c r="G100" i="39" s="1"/>
  <c r="F147" i="1"/>
  <c r="F146" i="1"/>
  <c r="G146" i="39" s="1"/>
  <c r="F157" i="1"/>
  <c r="G157" i="39" s="1"/>
  <c r="F156" i="1"/>
  <c r="F155" i="1"/>
  <c r="G155" i="39" s="1"/>
  <c r="F154" i="1"/>
  <c r="F118" i="1"/>
  <c r="G118" i="39" s="1"/>
  <c r="I118" i="39" s="1"/>
  <c r="F153" i="1"/>
  <c r="G153" i="39" s="1"/>
  <c r="I153" i="39" s="1"/>
  <c r="F152" i="1"/>
  <c r="G152" i="39" s="1"/>
  <c r="F151" i="1"/>
  <c r="F150" i="1"/>
  <c r="F149" i="1"/>
  <c r="F113" i="1"/>
  <c r="G113" i="39" s="1"/>
  <c r="F101" i="1"/>
  <c r="G101" i="39" s="1"/>
  <c r="H101" i="39" s="1"/>
  <c r="I166" i="39" l="1"/>
  <c r="H166" i="39"/>
  <c r="G166" i="38"/>
  <c r="S166" i="39"/>
  <c r="U166" i="39" s="1"/>
  <c r="G164" i="38"/>
  <c r="S164" i="39"/>
  <c r="G154" i="1"/>
  <c r="G154" i="39"/>
  <c r="I154" i="39" s="1"/>
  <c r="G104" i="38"/>
  <c r="S104" i="39"/>
  <c r="U104" i="39" s="1"/>
  <c r="G163" i="38"/>
  <c r="S163" i="39"/>
  <c r="U163" i="39" s="1"/>
  <c r="G105" i="38"/>
  <c r="S105" i="39"/>
  <c r="G66" i="1"/>
  <c r="G66" i="39"/>
  <c r="G162" i="1"/>
  <c r="G162" i="39"/>
  <c r="I162" i="39" s="1"/>
  <c r="G156" i="1"/>
  <c r="G156" i="39"/>
  <c r="I156" i="39" s="1"/>
  <c r="G161" i="1"/>
  <c r="G161" i="39"/>
  <c r="G161" i="38"/>
  <c r="S161" i="39"/>
  <c r="I157" i="39"/>
  <c r="H157" i="39"/>
  <c r="G153" i="38"/>
  <c r="S153" i="39"/>
  <c r="G160" i="38"/>
  <c r="S160" i="39"/>
  <c r="U160" i="39" s="1"/>
  <c r="G139" i="38"/>
  <c r="S139" i="39"/>
  <c r="U139" i="39" s="1"/>
  <c r="G158" i="38"/>
  <c r="S158" i="39"/>
  <c r="G154" i="38"/>
  <c r="S154" i="39"/>
  <c r="G147" i="1"/>
  <c r="G147" i="39"/>
  <c r="G148" i="38"/>
  <c r="S148" i="39"/>
  <c r="U148" i="39" s="1"/>
  <c r="I113" i="39"/>
  <c r="H113" i="39"/>
  <c r="G149" i="38"/>
  <c r="S149" i="39"/>
  <c r="U149" i="39" s="1"/>
  <c r="G149" i="1"/>
  <c r="G149" i="39"/>
  <c r="I149" i="39" s="1"/>
  <c r="G150" i="1"/>
  <c r="G150" i="39"/>
  <c r="G148" i="1"/>
  <c r="G148" i="39"/>
  <c r="I148" i="39" s="1"/>
  <c r="U146" i="39"/>
  <c r="T146" i="39"/>
  <c r="G168" i="38"/>
  <c r="S168" i="39"/>
  <c r="U168" i="39" s="1"/>
  <c r="G168" i="1"/>
  <c r="G168" i="39"/>
  <c r="I168" i="39" s="1"/>
  <c r="G151" i="1"/>
  <c r="G151" i="39"/>
  <c r="U150" i="39"/>
  <c r="T150" i="39"/>
  <c r="G151" i="38"/>
  <c r="S151" i="39"/>
  <c r="U151" i="39" s="1"/>
  <c r="G167" i="38"/>
  <c r="S167" i="39"/>
  <c r="G167" i="1"/>
  <c r="G167" i="39"/>
  <c r="I167" i="39" s="1"/>
  <c r="V4" i="39"/>
  <c r="J18" i="39"/>
  <c r="V11" i="39"/>
  <c r="J4" i="39"/>
  <c r="R115" i="39" a="1"/>
  <c r="R115" i="39" s="1"/>
  <c r="R140" i="39" a="1"/>
  <c r="R140" i="39" s="1"/>
  <c r="R114" i="39" a="1"/>
  <c r="R114" i="39" s="1"/>
  <c r="R132" i="39" a="1"/>
  <c r="R132" i="39" s="1"/>
  <c r="R141" i="39" a="1"/>
  <c r="R141" i="39" s="1"/>
  <c r="R118" i="39" a="1"/>
  <c r="R118" i="39" s="1"/>
  <c r="R13" i="39" a="1"/>
  <c r="R13" i="39" s="1"/>
  <c r="R100" i="39" a="1"/>
  <c r="R100" i="39" s="1"/>
  <c r="R92" i="39" a="1"/>
  <c r="R92" i="39" s="1"/>
  <c r="R84" i="39" a="1"/>
  <c r="R84" i="39" s="1"/>
  <c r="R27" i="39" a="1"/>
  <c r="R27" i="39" s="1"/>
  <c r="R19" i="39" a="1"/>
  <c r="R19" i="39" s="1"/>
  <c r="R15" i="39" a="1"/>
  <c r="R15" i="39" s="1"/>
  <c r="R45" i="39" a="1"/>
  <c r="R45" i="39" s="1"/>
  <c r="J9" i="39"/>
  <c r="V24" i="39"/>
  <c r="V2" i="39"/>
  <c r="R12" i="39" a="1"/>
  <c r="R12" i="39" s="1"/>
  <c r="J16" i="39"/>
  <c r="J34" i="39"/>
  <c r="F3" i="39" a="1"/>
  <c r="F3" i="39" s="1"/>
  <c r="F33" i="39" a="1"/>
  <c r="F33" i="39" s="1"/>
  <c r="F2" i="39" a="1"/>
  <c r="F2" i="39" s="1"/>
  <c r="V53" i="39"/>
  <c r="R64" i="39" a="1"/>
  <c r="R64" i="39" s="1"/>
  <c r="V5" i="39"/>
  <c r="J22" i="39"/>
  <c r="R48" i="39" a="1"/>
  <c r="R48" i="39" s="1"/>
  <c r="R3" i="39" a="1"/>
  <c r="R3" i="39" s="1"/>
  <c r="J10" i="39"/>
  <c r="F26" i="39" a="1"/>
  <c r="F26" i="39" s="1"/>
  <c r="J49" i="39"/>
  <c r="R69" i="39" a="1"/>
  <c r="R69" i="39" s="1"/>
  <c r="J6" i="39"/>
  <c r="J20" i="39"/>
  <c r="F15" i="39" a="1"/>
  <c r="F15" i="39" s="1"/>
  <c r="J36" i="39"/>
  <c r="R66" i="39" a="1"/>
  <c r="R66" i="39" s="1"/>
  <c r="V6" i="39"/>
  <c r="J11" i="39"/>
  <c r="F24" i="39" a="1"/>
  <c r="F24" i="39" s="1"/>
  <c r="V18" i="39"/>
  <c r="J38" i="39"/>
  <c r="R40" i="39" a="1"/>
  <c r="R40" i="39" s="1"/>
  <c r="F48" i="39" a="1"/>
  <c r="F48" i="39" s="1"/>
  <c r="J64" i="39"/>
  <c r="V108" i="39"/>
  <c r="J17" i="39"/>
  <c r="J28" i="39"/>
  <c r="F30" i="39" a="1"/>
  <c r="F30" i="39" s="1"/>
  <c r="R50" i="39" a="1"/>
  <c r="R50" i="39" s="1"/>
  <c r="F93" i="39" a="1"/>
  <c r="F93" i="39" s="1"/>
  <c r="F138" i="39" a="1"/>
  <c r="F138" i="39" s="1"/>
  <c r="F136" i="39" a="1"/>
  <c r="F136" i="39" s="1"/>
  <c r="F117" i="39" a="1"/>
  <c r="F117" i="39" s="1"/>
  <c r="F45" i="39" a="1"/>
  <c r="F45" i="39" s="1"/>
  <c r="F116" i="39" a="1"/>
  <c r="F116" i="39" s="1"/>
  <c r="F102" i="39" a="1"/>
  <c r="F102" i="39" s="1"/>
  <c r="F88" i="39" a="1"/>
  <c r="F88" i="39" s="1"/>
  <c r="F70" i="39" a="1"/>
  <c r="F70" i="39" s="1"/>
  <c r="F13" i="39" a="1"/>
  <c r="F13" i="39" s="1"/>
  <c r="F120" i="39" a="1"/>
  <c r="F120" i="39" s="1"/>
  <c r="F99" i="39" a="1"/>
  <c r="F99" i="39" s="1"/>
  <c r="F110" i="39" a="1"/>
  <c r="F110" i="39" s="1"/>
  <c r="F108" i="39" a="1"/>
  <c r="F108" i="39" s="1"/>
  <c r="F8" i="39" a="1"/>
  <c r="F8" i="39" s="1"/>
  <c r="F19" i="39" a="1"/>
  <c r="F19" i="39" s="1"/>
  <c r="V20" i="39"/>
  <c r="R36" i="39" a="1"/>
  <c r="R36" i="39" s="1"/>
  <c r="J56" i="39"/>
  <c r="V62" i="39"/>
  <c r="V72" i="39"/>
  <c r="F75" i="39" a="1"/>
  <c r="F75" i="39" s="1"/>
  <c r="V109" i="39"/>
  <c r="F21" i="39" a="1"/>
  <c r="F21" i="39" s="1"/>
  <c r="F46" i="39" a="1"/>
  <c r="F46" i="39" s="1"/>
  <c r="R58" i="39" a="1"/>
  <c r="R58" i="39" s="1"/>
  <c r="V70" i="39"/>
  <c r="V80" i="39"/>
  <c r="V167" i="39"/>
  <c r="T167" i="39"/>
  <c r="F23" i="39" a="1"/>
  <c r="F23" i="39" s="1"/>
  <c r="R28" i="39" a="1"/>
  <c r="R28" i="39" s="1"/>
  <c r="J37" i="39"/>
  <c r="J39" i="39"/>
  <c r="R46" i="39" a="1"/>
  <c r="R46" i="39" s="1"/>
  <c r="V54" i="39"/>
  <c r="V75" i="39"/>
  <c r="V90" i="39"/>
  <c r="J105" i="39"/>
  <c r="F14" i="39" a="1"/>
  <c r="F14" i="39" s="1"/>
  <c r="V17" i="39"/>
  <c r="R32" i="39" a="1"/>
  <c r="R32" i="39" s="1"/>
  <c r="V43" i="39"/>
  <c r="J53" i="39"/>
  <c r="J71" i="39"/>
  <c r="R21" i="39" a="1"/>
  <c r="R21" i="39" s="1"/>
  <c r="J27" i="39"/>
  <c r="F35" i="39" a="1"/>
  <c r="F35" i="39" s="1"/>
  <c r="F42" i="39" a="1"/>
  <c r="F42" i="39" s="1"/>
  <c r="J91" i="39"/>
  <c r="J95" i="39"/>
  <c r="V39" i="39"/>
  <c r="V49" i="39"/>
  <c r="J55" i="39"/>
  <c r="R59" i="39" a="1"/>
  <c r="R59" i="39" s="1"/>
  <c r="V87" i="39"/>
  <c r="F31" i="39" a="1"/>
  <c r="F31" i="39" s="1"/>
  <c r="V37" i="39"/>
  <c r="V51" i="39"/>
  <c r="V65" i="39"/>
  <c r="F68" i="39" a="1"/>
  <c r="F68" i="39" s="1"/>
  <c r="V73" i="39"/>
  <c r="J85" i="39"/>
  <c r="V95" i="39"/>
  <c r="J103" i="39"/>
  <c r="V10" i="39"/>
  <c r="R44" i="39" a="1"/>
  <c r="R44" i="39" s="1"/>
  <c r="R57" i="39" a="1"/>
  <c r="R57" i="39" s="1"/>
  <c r="F66" i="39" a="1"/>
  <c r="F66" i="39" s="1"/>
  <c r="J112" i="39"/>
  <c r="R33" i="39" a="1"/>
  <c r="R33" i="39" s="1"/>
  <c r="J40" i="39"/>
  <c r="R47" i="39" a="1"/>
  <c r="R47" i="39" s="1"/>
  <c r="J60" i="39"/>
  <c r="F69" i="39" a="1"/>
  <c r="F69" i="39" s="1"/>
  <c r="J82" i="39"/>
  <c r="F89" i="39" a="1"/>
  <c r="F89" i="39" s="1"/>
  <c r="R98" i="39" a="1"/>
  <c r="R98" i="39" s="1"/>
  <c r="R105" i="39" a="1"/>
  <c r="R105" i="39" s="1"/>
  <c r="R117" i="39" a="1"/>
  <c r="R117" i="39" s="1"/>
  <c r="J129" i="39"/>
  <c r="R135" i="39" a="1"/>
  <c r="R135" i="39" s="1"/>
  <c r="J170" i="39"/>
  <c r="H170" i="39"/>
  <c r="F84" i="39" a="1"/>
  <c r="F84" i="39" s="1"/>
  <c r="F97" i="39" a="1"/>
  <c r="F97" i="39" s="1"/>
  <c r="F115" i="39" a="1"/>
  <c r="F115" i="39" s="1"/>
  <c r="R126" i="39" a="1"/>
  <c r="R126" i="39" s="1"/>
  <c r="J228" i="39"/>
  <c r="H228" i="39"/>
  <c r="J238" i="39"/>
  <c r="H238" i="39"/>
  <c r="R89" i="39" a="1"/>
  <c r="R89" i="39" s="1"/>
  <c r="V103" i="39"/>
  <c r="V112" i="39"/>
  <c r="J154" i="39"/>
  <c r="H154" i="39"/>
  <c r="J202" i="39"/>
  <c r="H202" i="39"/>
  <c r="R14" i="39" a="1"/>
  <c r="R14" i="39" s="1"/>
  <c r="F76" i="39" a="1"/>
  <c r="F76" i="39" s="1"/>
  <c r="R82" i="39" a="1"/>
  <c r="R82" i="39" s="1"/>
  <c r="V91" i="39"/>
  <c r="R93" i="39" a="1"/>
  <c r="R93" i="39" s="1"/>
  <c r="I101" i="39"/>
  <c r="F106" i="39" a="1"/>
  <c r="F106" i="39" s="1"/>
  <c r="F130" i="39" a="1"/>
  <c r="F130" i="39" s="1"/>
  <c r="R136" i="39" a="1"/>
  <c r="R136" i="39" s="1"/>
  <c r="V176" i="39"/>
  <c r="T176" i="39"/>
  <c r="J220" i="39"/>
  <c r="H220" i="39"/>
  <c r="V55" i="39"/>
  <c r="J57" i="39"/>
  <c r="F86" i="39" a="1"/>
  <c r="F86" i="39" s="1"/>
  <c r="V101" i="39"/>
  <c r="J137" i="39"/>
  <c r="U158" i="39"/>
  <c r="J190" i="39"/>
  <c r="H190" i="39"/>
  <c r="U225" i="39"/>
  <c r="R225" i="39" a="1"/>
  <c r="R225" i="39" s="1"/>
  <c r="J54" i="39"/>
  <c r="J73" i="39"/>
  <c r="R99" i="39" a="1"/>
  <c r="R99" i="39" s="1"/>
  <c r="R106" i="39" a="1"/>
  <c r="R106" i="39" s="1"/>
  <c r="J121" i="39"/>
  <c r="R124" i="39" a="1"/>
  <c r="R124" i="39" s="1"/>
  <c r="J148" i="39"/>
  <c r="H148" i="39"/>
  <c r="V158" i="39"/>
  <c r="T158" i="39"/>
  <c r="V165" i="39"/>
  <c r="T165" i="39"/>
  <c r="F223" i="39" a="1"/>
  <c r="F223" i="39" s="1"/>
  <c r="I223" i="39"/>
  <c r="J229" i="39"/>
  <c r="H229" i="39"/>
  <c r="R68" i="39" a="1"/>
  <c r="R68" i="39" s="1"/>
  <c r="R76" i="39" a="1"/>
  <c r="R76" i="39" s="1"/>
  <c r="J78" i="39"/>
  <c r="V79" i="39"/>
  <c r="J90" i="39"/>
  <c r="I152" i="39"/>
  <c r="I188" i="39"/>
  <c r="F188" i="39" a="1"/>
  <c r="F188" i="39" s="1"/>
  <c r="V220" i="39"/>
  <c r="T220" i="39"/>
  <c r="V231" i="39"/>
  <c r="T231" i="39"/>
  <c r="R86" i="39" a="1"/>
  <c r="R86" i="39" s="1"/>
  <c r="F107" i="39" a="1"/>
  <c r="F107" i="39" s="1"/>
  <c r="F111" i="39" a="1"/>
  <c r="F111" i="39" s="1"/>
  <c r="R113" i="39" a="1"/>
  <c r="R113" i="39" s="1"/>
  <c r="F134" i="39" a="1"/>
  <c r="F134" i="39" s="1"/>
  <c r="F152" i="39" a="1"/>
  <c r="F152" i="39" s="1"/>
  <c r="J175" i="39"/>
  <c r="H175" i="39"/>
  <c r="V185" i="39"/>
  <c r="T185" i="39"/>
  <c r="V195" i="39"/>
  <c r="T195" i="39"/>
  <c r="J96" i="39"/>
  <c r="I100" i="39"/>
  <c r="F100" i="39" a="1"/>
  <c r="F100" i="39" s="1"/>
  <c r="R102" i="39" a="1"/>
  <c r="R102" i="39" s="1"/>
  <c r="V104" i="39"/>
  <c r="T104" i="39"/>
  <c r="F114" i="39" a="1"/>
  <c r="F114" i="39" s="1"/>
  <c r="V121" i="39"/>
  <c r="J131" i="39"/>
  <c r="V159" i="39"/>
  <c r="T159" i="39"/>
  <c r="J163" i="39"/>
  <c r="H163" i="39"/>
  <c r="V216" i="39"/>
  <c r="T216" i="39"/>
  <c r="F12" i="39" a="1"/>
  <c r="F12" i="39" s="1"/>
  <c r="F80" i="39" a="1"/>
  <c r="F80" i="39" s="1"/>
  <c r="R88" i="39" a="1"/>
  <c r="R88" i="39" s="1"/>
  <c r="T94" i="39"/>
  <c r="J122" i="39"/>
  <c r="V149" i="39"/>
  <c r="T149" i="39"/>
  <c r="U156" i="39"/>
  <c r="J172" i="39"/>
  <c r="H172" i="39"/>
  <c r="V213" i="39"/>
  <c r="T213" i="39"/>
  <c r="J72" i="39"/>
  <c r="U94" i="39"/>
  <c r="R107" i="39" a="1"/>
  <c r="R107" i="39" s="1"/>
  <c r="V111" i="39"/>
  <c r="V128" i="39"/>
  <c r="V131" i="39"/>
  <c r="V163" i="39"/>
  <c r="T163" i="39"/>
  <c r="J184" i="39"/>
  <c r="H184" i="39"/>
  <c r="J209" i="39"/>
  <c r="H209" i="39"/>
  <c r="R122" i="39" a="1"/>
  <c r="R122" i="39" s="1"/>
  <c r="J126" i="39"/>
  <c r="J135" i="39"/>
  <c r="J139" i="39"/>
  <c r="R143" i="39" a="1"/>
  <c r="R143" i="39" s="1"/>
  <c r="I150" i="39"/>
  <c r="F161" i="39" a="1"/>
  <c r="F161" i="39" s="1"/>
  <c r="I161" i="39"/>
  <c r="V181" i="39"/>
  <c r="T181" i="39"/>
  <c r="F47" i="39" a="1"/>
  <c r="F47" i="39" s="1"/>
  <c r="F124" i="39" a="1"/>
  <c r="F124" i="39" s="1"/>
  <c r="F128" i="39" a="1"/>
  <c r="F128" i="39" s="1"/>
  <c r="V151" i="39"/>
  <c r="T151" i="39"/>
  <c r="U153" i="39"/>
  <c r="R153" i="39" a="1"/>
  <c r="R153" i="39" s="1"/>
  <c r="H158" i="39"/>
  <c r="V160" i="39"/>
  <c r="T160" i="39"/>
  <c r="T162" i="39"/>
  <c r="I165" i="39"/>
  <c r="V169" i="39"/>
  <c r="T169" i="39"/>
  <c r="U171" i="39"/>
  <c r="R171" i="39" a="1"/>
  <c r="R171" i="39" s="1"/>
  <c r="H176" i="39"/>
  <c r="F179" i="39" a="1"/>
  <c r="F179" i="39" s="1"/>
  <c r="I179" i="39"/>
  <c r="F183" i="39" a="1"/>
  <c r="F183" i="39" s="1"/>
  <c r="F197" i="39" a="1"/>
  <c r="F197" i="39" s="1"/>
  <c r="I197" i="39"/>
  <c r="U203" i="39"/>
  <c r="R203" i="39" a="1"/>
  <c r="R203" i="39" s="1"/>
  <c r="I206" i="39"/>
  <c r="F206" i="39" a="1"/>
  <c r="F206" i="39" s="1"/>
  <c r="J216" i="39"/>
  <c r="H216" i="39"/>
  <c r="T227" i="39"/>
  <c r="V232" i="39"/>
  <c r="T232" i="39"/>
  <c r="J239" i="39"/>
  <c r="H239" i="39"/>
  <c r="V241" i="39"/>
  <c r="T241" i="39"/>
  <c r="V147" i="39"/>
  <c r="T147" i="39"/>
  <c r="J156" i="39"/>
  <c r="H156" i="39"/>
  <c r="J165" i="39"/>
  <c r="H165" i="39"/>
  <c r="U167" i="39"/>
  <c r="J174" i="39"/>
  <c r="H174" i="39"/>
  <c r="V187" i="39"/>
  <c r="T187" i="39"/>
  <c r="U189" i="39"/>
  <c r="R189" i="39" a="1"/>
  <c r="R189" i="39" s="1"/>
  <c r="J211" i="39"/>
  <c r="H211" i="39"/>
  <c r="J235" i="39"/>
  <c r="H235" i="39"/>
  <c r="J237" i="39"/>
  <c r="H237" i="39"/>
  <c r="V183" i="39"/>
  <c r="T183" i="39"/>
  <c r="J192" i="39"/>
  <c r="H192" i="39"/>
  <c r="V201" i="39"/>
  <c r="T201" i="39"/>
  <c r="J204" i="39"/>
  <c r="H204" i="39"/>
  <c r="V206" i="39"/>
  <c r="T206" i="39"/>
  <c r="F233" i="39" a="1"/>
  <c r="F233" i="39" s="1"/>
  <c r="I233" i="39"/>
  <c r="U239" i="39"/>
  <c r="R239" i="39" a="1"/>
  <c r="R239" i="39" s="1"/>
  <c r="F119" i="39" a="1"/>
  <c r="F119" i="39" s="1"/>
  <c r="V139" i="39"/>
  <c r="T139" i="39"/>
  <c r="I146" i="39"/>
  <c r="F146" i="39" a="1"/>
  <c r="F146" i="39" s="1"/>
  <c r="U154" i="39"/>
  <c r="J168" i="39"/>
  <c r="H168" i="39"/>
  <c r="J186" i="39"/>
  <c r="H186" i="39"/>
  <c r="V194" i="39"/>
  <c r="T194" i="39"/>
  <c r="V211" i="39"/>
  <c r="T211" i="39"/>
  <c r="F214" i="39" a="1"/>
  <c r="F214" i="39" s="1"/>
  <c r="I214" i="39"/>
  <c r="V237" i="39"/>
  <c r="T237" i="39"/>
  <c r="J240" i="39"/>
  <c r="H240" i="39"/>
  <c r="F109" i="39" a="1"/>
  <c r="F109" i="39" s="1"/>
  <c r="F125" i="39" a="1"/>
  <c r="F125" i="39" s="1"/>
  <c r="V130" i="39"/>
  <c r="J144" i="39"/>
  <c r="R154" i="39" a="1"/>
  <c r="R154" i="39" s="1"/>
  <c r="I159" i="39"/>
  <c r="U161" i="39"/>
  <c r="R161" i="39" a="1"/>
  <c r="R161" i="39" s="1"/>
  <c r="V170" i="39"/>
  <c r="T170" i="39"/>
  <c r="R172" i="39" a="1"/>
  <c r="R172" i="39" s="1"/>
  <c r="J198" i="39"/>
  <c r="H198" i="39"/>
  <c r="T209" i="39"/>
  <c r="V214" i="39"/>
  <c r="T214" i="39"/>
  <c r="J221" i="39"/>
  <c r="H221" i="39"/>
  <c r="V223" i="39"/>
  <c r="T223" i="39"/>
  <c r="J226" i="39"/>
  <c r="H226" i="39"/>
  <c r="V230" i="39"/>
  <c r="T230" i="39"/>
  <c r="T235" i="39"/>
  <c r="J127" i="39"/>
  <c r="F140" i="39" a="1"/>
  <c r="F140" i="39" s="1"/>
  <c r="U152" i="39"/>
  <c r="J180" i="39"/>
  <c r="H180" i="39"/>
  <c r="V188" i="39"/>
  <c r="T188" i="39"/>
  <c r="J217" i="39"/>
  <c r="H217" i="39"/>
  <c r="J219" i="39"/>
  <c r="H219" i="39"/>
  <c r="F142" i="39" a="1"/>
  <c r="F142" i="39" s="1"/>
  <c r="I164" i="39"/>
  <c r="F215" i="39" a="1"/>
  <c r="F215" i="39" s="1"/>
  <c r="I215" i="39"/>
  <c r="U221" i="39"/>
  <c r="R221" i="39" a="1"/>
  <c r="R221" i="39" s="1"/>
  <c r="I224" i="39"/>
  <c r="F224" i="39" a="1"/>
  <c r="F224" i="39" s="1"/>
  <c r="J234" i="39"/>
  <c r="H234" i="39"/>
  <c r="R125" i="39" a="1"/>
  <c r="R125" i="39" s="1"/>
  <c r="R144" i="39" a="1"/>
  <c r="R144" i="39" s="1"/>
  <c r="V148" i="39"/>
  <c r="T148" i="39"/>
  <c r="F155" i="39" a="1"/>
  <c r="F155" i="39" s="1"/>
  <c r="I155" i="39"/>
  <c r="J162" i="39"/>
  <c r="H162" i="39"/>
  <c r="T168" i="39"/>
  <c r="J173" i="39"/>
  <c r="H173" i="39"/>
  <c r="T177" i="39"/>
  <c r="T190" i="39"/>
  <c r="V198" i="39"/>
  <c r="T198" i="39"/>
  <c r="V202" i="39"/>
  <c r="T202" i="39"/>
  <c r="F205" i="39" a="1"/>
  <c r="F205" i="39" s="1"/>
  <c r="I205" i="39"/>
  <c r="U207" i="39"/>
  <c r="R207" i="39" a="1"/>
  <c r="R207" i="39" s="1"/>
  <c r="J210" i="39"/>
  <c r="H210" i="39"/>
  <c r="R226" i="39" a="1"/>
  <c r="R226" i="39" s="1"/>
  <c r="R123" i="39" a="1"/>
  <c r="R123" i="39" s="1"/>
  <c r="F133" i="39" a="1"/>
  <c r="F133" i="39" s="1"/>
  <c r="V142" i="39"/>
  <c r="I147" i="39"/>
  <c r="J149" i="39"/>
  <c r="H149" i="39"/>
  <c r="F151" i="39" a="1"/>
  <c r="F151" i="39" s="1"/>
  <c r="I151" i="39"/>
  <c r="V175" i="39"/>
  <c r="T175" i="39"/>
  <c r="F178" i="39" a="1"/>
  <c r="F178" i="39" s="1"/>
  <c r="I178" i="39"/>
  <c r="R180" i="39" a="1"/>
  <c r="R180" i="39" s="1"/>
  <c r="V184" i="39"/>
  <c r="T184" i="39"/>
  <c r="T186" i="39"/>
  <c r="J191" i="39"/>
  <c r="H191" i="39"/>
  <c r="F196" i="39" a="1"/>
  <c r="F196" i="39" s="1"/>
  <c r="I196" i="39"/>
  <c r="V219" i="39"/>
  <c r="T219" i="39"/>
  <c r="J222" i="39"/>
  <c r="H222" i="39"/>
  <c r="V224" i="39"/>
  <c r="T224" i="39"/>
  <c r="U63" i="39"/>
  <c r="J118" i="39"/>
  <c r="H118" i="39"/>
  <c r="V129" i="39"/>
  <c r="F147" i="39" a="1"/>
  <c r="F147" i="39" s="1"/>
  <c r="H153" i="39"/>
  <c r="T155" i="39"/>
  <c r="V157" i="39"/>
  <c r="T157" i="39"/>
  <c r="F160" i="39" a="1"/>
  <c r="F160" i="39" s="1"/>
  <c r="I160" i="39"/>
  <c r="U162" i="39"/>
  <c r="V166" i="39"/>
  <c r="T166" i="39"/>
  <c r="F169" i="39" a="1"/>
  <c r="F169" i="39" s="1"/>
  <c r="I169" i="39"/>
  <c r="H171" i="39"/>
  <c r="T173" i="39"/>
  <c r="V178" i="39"/>
  <c r="T178" i="39"/>
  <c r="V193" i="39"/>
  <c r="T193" i="39"/>
  <c r="V196" i="39"/>
  <c r="T196" i="39"/>
  <c r="J203" i="39"/>
  <c r="H203" i="39"/>
  <c r="V205" i="39"/>
  <c r="T205" i="39"/>
  <c r="J208" i="39"/>
  <c r="H208" i="39"/>
  <c r="V212" i="39"/>
  <c r="T212" i="39"/>
  <c r="T217" i="39"/>
  <c r="J227" i="39"/>
  <c r="H227" i="39"/>
  <c r="V234" i="39"/>
  <c r="T234" i="39"/>
  <c r="V238" i="39"/>
  <c r="T238" i="39"/>
  <c r="F241" i="39" a="1"/>
  <c r="F241" i="39" s="1"/>
  <c r="I241" i="39"/>
  <c r="F143" i="39" a="1"/>
  <c r="F143" i="39" s="1"/>
  <c r="J145" i="39"/>
  <c r="J167" i="39"/>
  <c r="H167" i="39"/>
  <c r="J181" i="39"/>
  <c r="H181" i="39"/>
  <c r="J185" i="39"/>
  <c r="H185" i="39"/>
  <c r="F187" i="39" a="1"/>
  <c r="F187" i="39" s="1"/>
  <c r="I187" i="39"/>
  <c r="J199" i="39"/>
  <c r="H199" i="39"/>
  <c r="J201" i="39"/>
  <c r="H201" i="39"/>
  <c r="V229" i="39"/>
  <c r="T229" i="39"/>
  <c r="F232" i="39" a="1"/>
  <c r="F232" i="39" s="1"/>
  <c r="I232" i="39"/>
  <c r="F164" i="39" a="1"/>
  <c r="F164" i="39" s="1"/>
  <c r="R179" i="39" a="1"/>
  <c r="R179" i="39" s="1"/>
  <c r="F182" i="39" a="1"/>
  <c r="F182" i="39" s="1"/>
  <c r="R197" i="39" a="1"/>
  <c r="R197" i="39" s="1"/>
  <c r="F200" i="39" a="1"/>
  <c r="F200" i="39" s="1"/>
  <c r="R215" i="39" a="1"/>
  <c r="R215" i="39" s="1"/>
  <c r="F218" i="39" a="1"/>
  <c r="F218" i="39" s="1"/>
  <c r="R233" i="39" a="1"/>
  <c r="R233" i="39" s="1"/>
  <c r="F236" i="39" a="1"/>
  <c r="F236" i="39" s="1"/>
  <c r="R116" i="39" a="1"/>
  <c r="R116" i="39" s="1"/>
  <c r="R120" i="39" a="1"/>
  <c r="R120" i="39" s="1"/>
  <c r="F123" i="39" a="1"/>
  <c r="F123" i="39" s="1"/>
  <c r="F132" i="39" a="1"/>
  <c r="F132" i="39" s="1"/>
  <c r="R134" i="39" a="1"/>
  <c r="R134" i="39" s="1"/>
  <c r="R138" i="39" a="1"/>
  <c r="R138" i="39" s="1"/>
  <c r="F141" i="39" a="1"/>
  <c r="F141" i="39" s="1"/>
  <c r="U147" i="39"/>
  <c r="F150" i="39" a="1"/>
  <c r="F150" i="39" s="1"/>
  <c r="R152" i="39" a="1"/>
  <c r="R152" i="39" s="1"/>
  <c r="R156" i="39" a="1"/>
  <c r="R156" i="39" s="1"/>
  <c r="F159" i="39" a="1"/>
  <c r="F159" i="39" s="1"/>
  <c r="U165" i="39"/>
  <c r="R174" i="39" a="1"/>
  <c r="R174" i="39" s="1"/>
  <c r="F177" i="39" a="1"/>
  <c r="F177" i="39" s="1"/>
  <c r="R192" i="39" a="1"/>
  <c r="R192" i="39" s="1"/>
  <c r="F195" i="39" a="1"/>
  <c r="F195" i="39" s="1"/>
  <c r="R210" i="39" a="1"/>
  <c r="R210" i="39" s="1"/>
  <c r="F213" i="39" a="1"/>
  <c r="F213" i="39" s="1"/>
  <c r="R228" i="39" a="1"/>
  <c r="R228" i="39" s="1"/>
  <c r="F231" i="39" a="1"/>
  <c r="F231" i="39" s="1"/>
  <c r="I173" i="39"/>
  <c r="I191" i="39"/>
  <c r="I209" i="39"/>
  <c r="I227" i="39"/>
  <c r="U159" i="39"/>
  <c r="F69" i="38"/>
  <c r="F115" i="1"/>
  <c r="G115" i="39" s="1"/>
  <c r="I115" i="39" s="1"/>
  <c r="F109" i="1"/>
  <c r="G109" i="39" s="1"/>
  <c r="I109" i="39" s="1"/>
  <c r="F96" i="38"/>
  <c r="S96" i="39" s="1"/>
  <c r="F133" i="38"/>
  <c r="F93" i="1"/>
  <c r="G93" i="39" s="1"/>
  <c r="F114" i="1"/>
  <c r="G114" i="39" s="1"/>
  <c r="I114" i="39" s="1"/>
  <c r="F117" i="1"/>
  <c r="F108" i="1"/>
  <c r="G108" i="39" s="1"/>
  <c r="F126" i="1"/>
  <c r="F80" i="1"/>
  <c r="F71" i="1"/>
  <c r="G71" i="39" s="1"/>
  <c r="I71" i="39" s="1"/>
  <c r="F62" i="1"/>
  <c r="G62" i="39" s="1"/>
  <c r="H62" i="39" s="1"/>
  <c r="F89" i="1"/>
  <c r="G89" i="39" s="1"/>
  <c r="I89" i="39" s="1"/>
  <c r="F138" i="1"/>
  <c r="G138" i="39" s="1"/>
  <c r="F92" i="1"/>
  <c r="G92" i="39" s="1"/>
  <c r="H92" i="39" s="1"/>
  <c r="F141" i="1"/>
  <c r="G141" i="39" s="1"/>
  <c r="F83" i="1"/>
  <c r="F132" i="1"/>
  <c r="G132" i="39" s="1"/>
  <c r="I132" i="39" s="1"/>
  <c r="F74" i="1"/>
  <c r="F123" i="1"/>
  <c r="G123" i="39" s="1"/>
  <c r="I123" i="39" s="1"/>
  <c r="F92" i="38"/>
  <c r="S92" i="39" s="1"/>
  <c r="F119" i="38"/>
  <c r="S119" i="39" s="1"/>
  <c r="F74" i="38"/>
  <c r="S74" i="39" s="1"/>
  <c r="F64" i="38"/>
  <c r="S64" i="39" s="1"/>
  <c r="U64" i="39" s="1"/>
  <c r="F88" i="38"/>
  <c r="S88" i="39" s="1"/>
  <c r="U88" i="39" s="1"/>
  <c r="F126" i="38"/>
  <c r="S126" i="39" s="1"/>
  <c r="F87" i="38"/>
  <c r="S87" i="39" s="1"/>
  <c r="U87" i="39" s="1"/>
  <c r="F83" i="38"/>
  <c r="F116" i="1"/>
  <c r="G116" i="39" s="1"/>
  <c r="F104" i="1"/>
  <c r="G104" i="39" s="1"/>
  <c r="F95" i="1"/>
  <c r="F144" i="1"/>
  <c r="G144" i="39" s="1"/>
  <c r="I144" i="39" s="1"/>
  <c r="F86" i="1"/>
  <c r="F135" i="1"/>
  <c r="G135" i="39" s="1"/>
  <c r="I135" i="39" s="1"/>
  <c r="F84" i="38"/>
  <c r="S84" i="39" s="1"/>
  <c r="F80" i="38"/>
  <c r="S80" i="39" s="1"/>
  <c r="U80" i="39" s="1"/>
  <c r="F98" i="38"/>
  <c r="S98" i="39" s="1"/>
  <c r="F90" i="38"/>
  <c r="S90" i="39" s="1"/>
  <c r="T90" i="39" s="1"/>
  <c r="F100" i="38"/>
  <c r="S100" i="39" s="1"/>
  <c r="F117" i="38"/>
  <c r="F118" i="38"/>
  <c r="S118" i="39" s="1"/>
  <c r="F113" i="38"/>
  <c r="F61" i="38"/>
  <c r="F71" i="38"/>
  <c r="F67" i="38"/>
  <c r="F98" i="1"/>
  <c r="F86" i="38"/>
  <c r="S86" i="39" s="1"/>
  <c r="U86" i="39" s="1"/>
  <c r="F125" i="1"/>
  <c r="F128" i="1"/>
  <c r="G128" i="39" s="1"/>
  <c r="I128" i="39" s="1"/>
  <c r="F119" i="1"/>
  <c r="G119" i="39" s="1"/>
  <c r="F110" i="1"/>
  <c r="F93" i="38"/>
  <c r="F68" i="38"/>
  <c r="S68" i="39" s="1"/>
  <c r="U68" i="39" s="1"/>
  <c r="F116" i="38"/>
  <c r="F136" i="38"/>
  <c r="F70" i="1"/>
  <c r="F79" i="1"/>
  <c r="G79" i="39" s="1"/>
  <c r="I79" i="39" s="1"/>
  <c r="F82" i="1"/>
  <c r="F73" i="1"/>
  <c r="G73" i="39" s="1"/>
  <c r="I73" i="39" s="1"/>
  <c r="F64" i="1"/>
  <c r="G64" i="39" s="1"/>
  <c r="I64" i="39" s="1"/>
  <c r="F143" i="38"/>
  <c r="S143" i="39" s="1"/>
  <c r="U143" i="39" s="1"/>
  <c r="F145" i="38"/>
  <c r="S145" i="39" s="1"/>
  <c r="U145" i="39" s="1"/>
  <c r="F137" i="1"/>
  <c r="G137" i="39" s="1"/>
  <c r="I137" i="39" s="1"/>
  <c r="F91" i="1"/>
  <c r="G91" i="39" s="1"/>
  <c r="I91" i="39" s="1"/>
  <c r="F140" i="1"/>
  <c r="G140" i="39" s="1"/>
  <c r="F94" i="1"/>
  <c r="F131" i="1"/>
  <c r="F85" i="1"/>
  <c r="F122" i="1"/>
  <c r="G122" i="39" s="1"/>
  <c r="I122" i="39" s="1"/>
  <c r="F76" i="1"/>
  <c r="F141" i="38"/>
  <c r="F110" i="38"/>
  <c r="F131" i="38"/>
  <c r="F127" i="38"/>
  <c r="F102" i="38"/>
  <c r="S102" i="39" s="1"/>
  <c r="U102" i="39" s="1"/>
  <c r="F115" i="38"/>
  <c r="S115" i="39" s="1"/>
  <c r="F111" i="38"/>
  <c r="S111" i="39" s="1"/>
  <c r="T111" i="39" s="1"/>
  <c r="F72" i="38"/>
  <c r="F76" i="38"/>
  <c r="F103" i="1"/>
  <c r="G103" i="39" s="1"/>
  <c r="I103" i="39" s="1"/>
  <c r="F106" i="1"/>
  <c r="F143" i="1"/>
  <c r="F97" i="1"/>
  <c r="G97" i="39" s="1"/>
  <c r="I97" i="39" s="1"/>
  <c r="F134" i="1"/>
  <c r="G134" i="39" s="1"/>
  <c r="I134" i="39" s="1"/>
  <c r="F88" i="1"/>
  <c r="G88" i="39" s="1"/>
  <c r="I88" i="39" s="1"/>
  <c r="F81" i="38"/>
  <c r="F85" i="38"/>
  <c r="S85" i="39" s="1"/>
  <c r="F73" i="38"/>
  <c r="F134" i="38"/>
  <c r="F101" i="38"/>
  <c r="F142" i="38"/>
  <c r="S142" i="39" s="1"/>
  <c r="U142" i="39" s="1"/>
  <c r="F53" i="38"/>
  <c r="F78" i="1"/>
  <c r="F127" i="1"/>
  <c r="G127" i="39" s="1"/>
  <c r="I127" i="39" s="1"/>
  <c r="F81" i="1"/>
  <c r="G81" i="39" s="1"/>
  <c r="F130" i="1"/>
  <c r="F72" i="1"/>
  <c r="F121" i="1"/>
  <c r="F63" i="1"/>
  <c r="F112" i="1"/>
  <c r="F135" i="38"/>
  <c r="S135" i="39" s="1"/>
  <c r="U135" i="39" s="1"/>
  <c r="F120" i="38"/>
  <c r="F124" i="38"/>
  <c r="F95" i="38"/>
  <c r="F122" i="38"/>
  <c r="F79" i="38"/>
  <c r="S79" i="39" s="1"/>
  <c r="U79" i="39" s="1"/>
  <c r="F123" i="38"/>
  <c r="F107" i="1"/>
  <c r="F69" i="1"/>
  <c r="F142" i="1"/>
  <c r="G142" i="39" s="1"/>
  <c r="I142" i="39" s="1"/>
  <c r="F84" i="1"/>
  <c r="G84" i="39" s="1"/>
  <c r="I84" i="39" s="1"/>
  <c r="F133" i="1"/>
  <c r="F75" i="1"/>
  <c r="F124" i="1"/>
  <c r="G124" i="39" s="1"/>
  <c r="I124" i="39" s="1"/>
  <c r="F62" i="38"/>
  <c r="S62" i="39" s="1"/>
  <c r="T62" i="39" s="1"/>
  <c r="F121" i="38"/>
  <c r="S121" i="39" s="1"/>
  <c r="U121" i="39" s="1"/>
  <c r="F70" i="38"/>
  <c r="S70" i="39" s="1"/>
  <c r="U70" i="39" s="1"/>
  <c r="F82" i="38"/>
  <c r="F107" i="38"/>
  <c r="F67" i="1"/>
  <c r="F137" i="38"/>
  <c r="S137" i="39" s="1"/>
  <c r="U137" i="39" s="1"/>
  <c r="F109" i="38"/>
  <c r="F103" i="38"/>
  <c r="F139" i="1"/>
  <c r="G139" i="39" s="1"/>
  <c r="I139" i="39" s="1"/>
  <c r="F102" i="1"/>
  <c r="F105" i="1"/>
  <c r="G105" i="39" s="1"/>
  <c r="I105" i="39" s="1"/>
  <c r="F96" i="1"/>
  <c r="G96" i="39" s="1"/>
  <c r="I96" i="39" s="1"/>
  <c r="F145" i="1"/>
  <c r="F87" i="1"/>
  <c r="G87" i="39" s="1"/>
  <c r="H87" i="39" s="1"/>
  <c r="F136" i="1"/>
  <c r="G136" i="39" s="1"/>
  <c r="F140" i="38"/>
  <c r="F144" i="38"/>
  <c r="S144" i="39" s="1"/>
  <c r="U144" i="39" s="1"/>
  <c r="F77" i="38"/>
  <c r="S77" i="39" s="1"/>
  <c r="T77" i="39" s="1"/>
  <c r="F114" i="38"/>
  <c r="F65" i="38"/>
  <c r="S65" i="39" s="1"/>
  <c r="U65" i="39" s="1"/>
  <c r="F112" i="38"/>
  <c r="F65" i="1"/>
  <c r="F47" i="1"/>
  <c r="G47" i="39" s="1"/>
  <c r="F99" i="1"/>
  <c r="F108" i="38"/>
  <c r="S108" i="39" s="1"/>
  <c r="T108" i="39" s="1"/>
  <c r="F75" i="38"/>
  <c r="F91" i="38"/>
  <c r="S91" i="39" s="1"/>
  <c r="U91" i="39" s="1"/>
  <c r="F106" i="38"/>
  <c r="F130" i="38"/>
  <c r="F138" i="38"/>
  <c r="F99" i="38"/>
  <c r="F89" i="38"/>
  <c r="F90" i="1"/>
  <c r="F68" i="1"/>
  <c r="G68" i="39" s="1"/>
  <c r="I68" i="39" s="1"/>
  <c r="F77" i="1"/>
  <c r="F129" i="1"/>
  <c r="F120" i="1"/>
  <c r="G120" i="39" s="1"/>
  <c r="F111" i="1"/>
  <c r="F128" i="38"/>
  <c r="S128" i="39" s="1"/>
  <c r="U128" i="39" s="1"/>
  <c r="F129" i="38"/>
  <c r="F66" i="38"/>
  <c r="S66" i="39" s="1"/>
  <c r="F78" i="38"/>
  <c r="F125" i="38"/>
  <c r="F97" i="38"/>
  <c r="G169" i="1"/>
  <c r="F40" i="1"/>
  <c r="G40" i="39" s="1"/>
  <c r="H40" i="39" s="1"/>
  <c r="F47" i="38"/>
  <c r="S47" i="39" s="1"/>
  <c r="U47" i="39" s="1"/>
  <c r="F44" i="38"/>
  <c r="F18" i="38"/>
  <c r="F26" i="38"/>
  <c r="S26" i="39" s="1"/>
  <c r="F48" i="1"/>
  <c r="G48" i="39" s="1"/>
  <c r="I48" i="39" s="1"/>
  <c r="F13" i="38"/>
  <c r="F11" i="38"/>
  <c r="F30" i="38"/>
  <c r="S30" i="39" s="1"/>
  <c r="T30" i="39" s="1"/>
  <c r="F17" i="38"/>
  <c r="F4" i="38"/>
  <c r="F32" i="38"/>
  <c r="F23" i="38"/>
  <c r="F18" i="1"/>
  <c r="F22" i="38"/>
  <c r="S22" i="39" s="1"/>
  <c r="F2" i="38"/>
  <c r="F24" i="38"/>
  <c r="S24" i="39" s="1"/>
  <c r="U24" i="39" s="1"/>
  <c r="F10" i="38"/>
  <c r="F29" i="1"/>
  <c r="G29" i="39" s="1"/>
  <c r="F50" i="38"/>
  <c r="F29" i="38"/>
  <c r="S29" i="39" s="1"/>
  <c r="F55" i="38"/>
  <c r="F43" i="38"/>
  <c r="S43" i="39" s="1"/>
  <c r="U43" i="39" s="1"/>
  <c r="F42" i="38"/>
  <c r="F13" i="1"/>
  <c r="G13" i="39" s="1"/>
  <c r="F56" i="38"/>
  <c r="F51" i="38"/>
  <c r="S51" i="39" s="1"/>
  <c r="T51" i="39" s="1"/>
  <c r="F8" i="38"/>
  <c r="F35" i="38"/>
  <c r="F16" i="38"/>
  <c r="S16" i="39" s="1"/>
  <c r="F41" i="38"/>
  <c r="F7" i="38"/>
  <c r="F15" i="38"/>
  <c r="S15" i="39" s="1"/>
  <c r="F48" i="38"/>
  <c r="S48" i="39" s="1"/>
  <c r="U48" i="39" s="1"/>
  <c r="F58" i="38"/>
  <c r="S58" i="39" s="1"/>
  <c r="F40" i="38"/>
  <c r="F59" i="38"/>
  <c r="S59" i="39" s="1"/>
  <c r="U59" i="39" s="1"/>
  <c r="F33" i="38"/>
  <c r="F45" i="38"/>
  <c r="F49" i="38"/>
  <c r="F39" i="38"/>
  <c r="F25" i="38"/>
  <c r="S25" i="39" s="1"/>
  <c r="F60" i="1"/>
  <c r="G60" i="39" s="1"/>
  <c r="I60" i="39" s="1"/>
  <c r="F51" i="1"/>
  <c r="F31" i="38"/>
  <c r="F52" i="38"/>
  <c r="F46" i="38"/>
  <c r="S46" i="39" s="1"/>
  <c r="U46" i="39" s="1"/>
  <c r="F54" i="38"/>
  <c r="F19" i="38"/>
  <c r="F5" i="38"/>
  <c r="F38" i="38"/>
  <c r="S38" i="39" s="1"/>
  <c r="F60" i="38"/>
  <c r="S60" i="39" s="1"/>
  <c r="F6" i="38"/>
  <c r="S6" i="39" s="1"/>
  <c r="T6" i="39" s="1"/>
  <c r="F12" i="38"/>
  <c r="F37" i="38"/>
  <c r="F9" i="38"/>
  <c r="S9" i="39" s="1"/>
  <c r="T9" i="39" s="1"/>
  <c r="F3" i="38"/>
  <c r="S3" i="39" s="1"/>
  <c r="U3" i="39" s="1"/>
  <c r="F14" i="38"/>
  <c r="F34" i="38"/>
  <c r="F27" i="38"/>
  <c r="S27" i="39" s="1"/>
  <c r="F31" i="1"/>
  <c r="G31" i="39" s="1"/>
  <c r="I31" i="39" s="1"/>
  <c r="F61" i="1"/>
  <c r="G61" i="39" s="1"/>
  <c r="F57" i="38"/>
  <c r="F28" i="38"/>
  <c r="F36" i="38"/>
  <c r="F4" i="1"/>
  <c r="G4" i="39" s="1"/>
  <c r="H4" i="39" s="1"/>
  <c r="F20" i="38"/>
  <c r="F21" i="38"/>
  <c r="S21" i="39" s="1"/>
  <c r="U21" i="39" s="1"/>
  <c r="F33" i="1"/>
  <c r="G160" i="1"/>
  <c r="G100" i="1"/>
  <c r="G90" i="38"/>
  <c r="G132" i="38"/>
  <c r="G87" i="38"/>
  <c r="G147" i="38"/>
  <c r="G70" i="38"/>
  <c r="G166" i="1"/>
  <c r="G152" i="1"/>
  <c r="G91" i="1"/>
  <c r="G102" i="38"/>
  <c r="G64" i="1"/>
  <c r="G87" i="1"/>
  <c r="G118" i="1"/>
  <c r="G158" i="1"/>
  <c r="G140" i="1"/>
  <c r="G115" i="1"/>
  <c r="G156" i="38"/>
  <c r="G159" i="1"/>
  <c r="G141" i="1"/>
  <c r="G89" i="1"/>
  <c r="G155" i="1"/>
  <c r="G162" i="38"/>
  <c r="G143" i="38"/>
  <c r="G114" i="1"/>
  <c r="G142" i="1"/>
  <c r="G68" i="1"/>
  <c r="G165" i="1"/>
  <c r="G137" i="1"/>
  <c r="G101" i="1"/>
  <c r="G122" i="1"/>
  <c r="G164" i="1"/>
  <c r="G165" i="38"/>
  <c r="G113" i="1"/>
  <c r="G63" i="38"/>
  <c r="G64" i="38"/>
  <c r="G85" i="38"/>
  <c r="F59" i="1"/>
  <c r="F16" i="1"/>
  <c r="G16" i="39" s="1"/>
  <c r="I16" i="39" s="1"/>
  <c r="F38" i="1"/>
  <c r="G38" i="39" s="1"/>
  <c r="I38" i="39" s="1"/>
  <c r="G88" i="38"/>
  <c r="G92" i="1"/>
  <c r="F46" i="1"/>
  <c r="G46" i="39" s="1"/>
  <c r="I46" i="39" s="1"/>
  <c r="F36" i="1"/>
  <c r="G36" i="39" s="1"/>
  <c r="I36" i="39" s="1"/>
  <c r="F21" i="1"/>
  <c r="F32" i="1"/>
  <c r="G32" i="39" s="1"/>
  <c r="F24" i="1"/>
  <c r="G24" i="39" s="1"/>
  <c r="F39" i="1"/>
  <c r="G39" i="39" s="1"/>
  <c r="I39" i="39" s="1"/>
  <c r="F6" i="1"/>
  <c r="G6" i="39" s="1"/>
  <c r="H6" i="39" s="1"/>
  <c r="F7" i="1"/>
  <c r="F9" i="1"/>
  <c r="F52" i="1"/>
  <c r="G52" i="39" s="1"/>
  <c r="I52" i="39" s="1"/>
  <c r="F50" i="1"/>
  <c r="G50" i="39" s="1"/>
  <c r="F49" i="1"/>
  <c r="G49" i="39" s="1"/>
  <c r="H49" i="39" s="1"/>
  <c r="F30" i="1"/>
  <c r="G30" i="39" s="1"/>
  <c r="I30" i="39" s="1"/>
  <c r="F43" i="1"/>
  <c r="G43" i="39" s="1"/>
  <c r="F10" i="1"/>
  <c r="G10" i="39" s="1"/>
  <c r="I10" i="39" s="1"/>
  <c r="F53" i="1"/>
  <c r="G53" i="39" s="1"/>
  <c r="H53" i="39" s="1"/>
  <c r="F44" i="1"/>
  <c r="G44" i="39" s="1"/>
  <c r="H44" i="39" s="1"/>
  <c r="F42" i="1"/>
  <c r="G42" i="39" s="1"/>
  <c r="I42" i="39" s="1"/>
  <c r="F26" i="1"/>
  <c r="G26" i="39" s="1"/>
  <c r="I26" i="39" s="1"/>
  <c r="F28" i="1"/>
  <c r="F35" i="1"/>
  <c r="F37" i="1"/>
  <c r="G37" i="39" s="1"/>
  <c r="I37" i="39" s="1"/>
  <c r="F57" i="1"/>
  <c r="G57" i="39" s="1"/>
  <c r="I57" i="39" s="1"/>
  <c r="F56" i="1"/>
  <c r="G56" i="39" s="1"/>
  <c r="I56" i="39" s="1"/>
  <c r="F54" i="1"/>
  <c r="G54" i="39" s="1"/>
  <c r="I54" i="39" s="1"/>
  <c r="F20" i="1"/>
  <c r="G20" i="39" s="1"/>
  <c r="I20" i="39" s="1"/>
  <c r="F2" i="1"/>
  <c r="F11" i="1"/>
  <c r="G11" i="39" s="1"/>
  <c r="I11" i="39" s="1"/>
  <c r="F34" i="1"/>
  <c r="G34" i="39" s="1"/>
  <c r="I34" i="39" s="1"/>
  <c r="F55" i="1"/>
  <c r="G55" i="39" s="1"/>
  <c r="I55" i="39" s="1"/>
  <c r="F8" i="1"/>
  <c r="F19" i="1"/>
  <c r="F41" i="1"/>
  <c r="G41" i="39" s="1"/>
  <c r="I41" i="39" s="1"/>
  <c r="F58" i="1"/>
  <c r="F3" i="1"/>
  <c r="G3" i="39" s="1"/>
  <c r="I3" i="39" s="1"/>
  <c r="F25" i="1"/>
  <c r="G25" i="39" s="1"/>
  <c r="F23" i="1"/>
  <c r="G23" i="39" s="1"/>
  <c r="I23" i="39" s="1"/>
  <c r="F17" i="1"/>
  <c r="G17" i="39" s="1"/>
  <c r="I17" i="39" s="1"/>
  <c r="G146" i="38"/>
  <c r="F5" i="1"/>
  <c r="G5" i="39" s="1"/>
  <c r="G155" i="38"/>
  <c r="G142" i="38"/>
  <c r="G93" i="1"/>
  <c r="F22" i="1"/>
  <c r="G22" i="39" s="1"/>
  <c r="H22" i="39" s="1"/>
  <c r="G96" i="38"/>
  <c r="G94" i="38"/>
  <c r="G134" i="1"/>
  <c r="F45" i="1"/>
  <c r="G45" i="39" s="1"/>
  <c r="G80" i="38"/>
  <c r="F15" i="1"/>
  <c r="G15" i="39" s="1"/>
  <c r="I15" i="39" s="1"/>
  <c r="G100" i="38"/>
  <c r="G62" i="38"/>
  <c r="F14" i="1"/>
  <c r="G65" i="38"/>
  <c r="F27" i="1"/>
  <c r="G27" i="39" s="1"/>
  <c r="I27" i="39" s="1"/>
  <c r="F12" i="1"/>
  <c r="G12" i="39" s="1"/>
  <c r="I12" i="39" s="1"/>
  <c r="G159" i="38"/>
  <c r="G62" i="1"/>
  <c r="G152" i="38"/>
  <c r="G103" i="1"/>
  <c r="G105" i="1"/>
  <c r="G157" i="38"/>
  <c r="G145" i="38"/>
  <c r="G71" i="1"/>
  <c r="G157" i="1"/>
  <c r="G111" i="38"/>
  <c r="G86" i="38"/>
  <c r="G150" i="38"/>
  <c r="G98" i="38"/>
  <c r="G163" i="1"/>
  <c r="G132" i="1"/>
  <c r="G138" i="1"/>
  <c r="G146" i="1"/>
  <c r="G79" i="1"/>
  <c r="G128" i="1"/>
  <c r="G88" i="1"/>
  <c r="G109" i="1"/>
  <c r="G153" i="1"/>
  <c r="G92" i="38"/>
  <c r="G96" i="1"/>
  <c r="G73" i="1"/>
  <c r="G2" i="39" l="1"/>
  <c r="A3" i="36" a="1"/>
  <c r="A3" i="36" s="1"/>
  <c r="S2" i="39"/>
  <c r="U2" i="39" s="1"/>
  <c r="D3" i="36" a="1"/>
  <c r="D3" i="36" s="1"/>
  <c r="G104" i="1"/>
  <c r="G124" i="1"/>
  <c r="I120" i="39"/>
  <c r="G8" i="38"/>
  <c r="S8" i="39"/>
  <c r="G145" i="1"/>
  <c r="G145" i="39"/>
  <c r="G5" i="38"/>
  <c r="S5" i="39"/>
  <c r="G8" i="1"/>
  <c r="G8" i="39"/>
  <c r="I8" i="39" s="1"/>
  <c r="G59" i="1"/>
  <c r="G59" i="39"/>
  <c r="G19" i="38"/>
  <c r="S19" i="39"/>
  <c r="G102" i="1"/>
  <c r="G102" i="39"/>
  <c r="G54" i="38"/>
  <c r="S54" i="39"/>
  <c r="G40" i="38"/>
  <c r="S40" i="39"/>
  <c r="T40" i="39" s="1"/>
  <c r="G42" i="38"/>
  <c r="S42" i="39"/>
  <c r="G32" i="38"/>
  <c r="S32" i="39"/>
  <c r="U32" i="39" s="1"/>
  <c r="G90" i="1"/>
  <c r="G90" i="39"/>
  <c r="G112" i="38"/>
  <c r="S112" i="39"/>
  <c r="G133" i="1"/>
  <c r="G133" i="39"/>
  <c r="H133" i="39" s="1"/>
  <c r="G112" i="1"/>
  <c r="G112" i="39"/>
  <c r="G73" i="38"/>
  <c r="S73" i="39"/>
  <c r="G93" i="38"/>
  <c r="S93" i="39"/>
  <c r="U93" i="39" s="1"/>
  <c r="G117" i="38"/>
  <c r="S117" i="39"/>
  <c r="G83" i="38"/>
  <c r="S83" i="39"/>
  <c r="G133" i="38"/>
  <c r="S133" i="39"/>
  <c r="J213" i="39"/>
  <c r="H213" i="39"/>
  <c r="J141" i="39"/>
  <c r="I141" i="39" s="1"/>
  <c r="H141" i="39"/>
  <c r="J200" i="39"/>
  <c r="H200" i="39"/>
  <c r="J143" i="39"/>
  <c r="H122" i="39"/>
  <c r="H96" i="39"/>
  <c r="J134" i="39"/>
  <c r="H134" i="39"/>
  <c r="U51" i="39"/>
  <c r="T79" i="39"/>
  <c r="V14" i="39"/>
  <c r="V89" i="39"/>
  <c r="J84" i="39"/>
  <c r="H84" i="39"/>
  <c r="V57" i="39"/>
  <c r="I44" i="39"/>
  <c r="H105" i="39"/>
  <c r="H37" i="39"/>
  <c r="U90" i="39"/>
  <c r="J21" i="39"/>
  <c r="J120" i="39"/>
  <c r="H120" i="39"/>
  <c r="U62" i="39"/>
  <c r="J15" i="39"/>
  <c r="H15" i="39"/>
  <c r="V69" i="39"/>
  <c r="T2" i="39"/>
  <c r="V118" i="39"/>
  <c r="U118" i="39" s="1"/>
  <c r="T118" i="39"/>
  <c r="U60" i="39"/>
  <c r="T60" i="39"/>
  <c r="G18" i="38"/>
  <c r="S18" i="39"/>
  <c r="H61" i="39"/>
  <c r="I61" i="39"/>
  <c r="G56" i="38"/>
  <c r="S56" i="39"/>
  <c r="G65" i="1"/>
  <c r="G65" i="39"/>
  <c r="G14" i="1"/>
  <c r="G14" i="39"/>
  <c r="G34" i="38"/>
  <c r="S34" i="39"/>
  <c r="G4" i="38"/>
  <c r="S4" i="39"/>
  <c r="G97" i="38"/>
  <c r="S97" i="39"/>
  <c r="G89" i="38"/>
  <c r="S89" i="39"/>
  <c r="U89" i="39" s="1"/>
  <c r="G103" i="38"/>
  <c r="S103" i="39"/>
  <c r="G63" i="1"/>
  <c r="G63" i="39"/>
  <c r="U85" i="39"/>
  <c r="T85" i="39"/>
  <c r="G110" i="1"/>
  <c r="G110" i="39"/>
  <c r="U96" i="39"/>
  <c r="T96" i="39"/>
  <c r="V210" i="39"/>
  <c r="T210" i="39"/>
  <c r="V138" i="39"/>
  <c r="V197" i="39"/>
  <c r="T197" i="39"/>
  <c r="J147" i="39"/>
  <c r="H147" i="39"/>
  <c r="V180" i="39"/>
  <c r="T180" i="39"/>
  <c r="J215" i="39"/>
  <c r="H215" i="39"/>
  <c r="J109" i="39"/>
  <c r="H109" i="39"/>
  <c r="J197" i="39"/>
  <c r="H197" i="39"/>
  <c r="H135" i="39"/>
  <c r="I53" i="39"/>
  <c r="V99" i="39"/>
  <c r="I40" i="39"/>
  <c r="T91" i="39"/>
  <c r="U77" i="39"/>
  <c r="V98" i="39"/>
  <c r="U98" i="39" s="1"/>
  <c r="X13" i="36" s="1"/>
  <c r="T98" i="39"/>
  <c r="J31" i="39"/>
  <c r="H31" i="39"/>
  <c r="J42" i="39"/>
  <c r="H42" i="39"/>
  <c r="H71" i="39"/>
  <c r="T80" i="39"/>
  <c r="I49" i="39"/>
  <c r="J13" i="39"/>
  <c r="I13" i="39" s="1"/>
  <c r="Q12" i="36" s="1"/>
  <c r="H13" i="39"/>
  <c r="V3" i="39"/>
  <c r="T3" i="39"/>
  <c r="V64" i="39"/>
  <c r="T64" i="39"/>
  <c r="B7" i="40"/>
  <c r="V141" i="39"/>
  <c r="I5" i="39"/>
  <c r="H5" i="39"/>
  <c r="I32" i="39"/>
  <c r="H32" i="39"/>
  <c r="G14" i="38"/>
  <c r="S14" i="39"/>
  <c r="U14" i="39" s="1"/>
  <c r="G52" i="38"/>
  <c r="S52" i="39"/>
  <c r="G55" i="38"/>
  <c r="S55" i="39"/>
  <c r="G17" i="38"/>
  <c r="S17" i="39"/>
  <c r="G125" i="38"/>
  <c r="S125" i="39"/>
  <c r="U125" i="39" s="1"/>
  <c r="G99" i="38"/>
  <c r="S99" i="39"/>
  <c r="U99" i="39" s="1"/>
  <c r="G114" i="38"/>
  <c r="S114" i="39"/>
  <c r="G109" i="38"/>
  <c r="S109" i="39"/>
  <c r="G121" i="1"/>
  <c r="G121" i="39"/>
  <c r="G81" i="38"/>
  <c r="S81" i="39"/>
  <c r="G127" i="38"/>
  <c r="S127" i="39"/>
  <c r="J195" i="39"/>
  <c r="H195" i="39"/>
  <c r="V134" i="39"/>
  <c r="J182" i="39"/>
  <c r="H182" i="39"/>
  <c r="J187" i="39"/>
  <c r="H187" i="39"/>
  <c r="J241" i="39"/>
  <c r="H241" i="39"/>
  <c r="J133" i="39"/>
  <c r="V144" i="39"/>
  <c r="T144" i="39"/>
  <c r="V161" i="39"/>
  <c r="T161" i="39"/>
  <c r="J233" i="39"/>
  <c r="H233" i="39"/>
  <c r="J183" i="39"/>
  <c r="H183" i="39"/>
  <c r="U111" i="39"/>
  <c r="T121" i="39"/>
  <c r="V47" i="39"/>
  <c r="T47" i="39"/>
  <c r="V44" i="39"/>
  <c r="V28" i="39"/>
  <c r="H41" i="39"/>
  <c r="J70" i="39"/>
  <c r="V50" i="39"/>
  <c r="J24" i="39"/>
  <c r="I24" i="39" s="1"/>
  <c r="H24" i="39"/>
  <c r="A5" i="40"/>
  <c r="H5" i="40"/>
  <c r="V132" i="39"/>
  <c r="U132" i="39" s="1"/>
  <c r="X6" i="36" s="1"/>
  <c r="T132" i="39"/>
  <c r="G78" i="38"/>
  <c r="S78" i="39"/>
  <c r="G138" i="38"/>
  <c r="S138" i="39"/>
  <c r="U138" i="39" s="1"/>
  <c r="G69" i="1"/>
  <c r="G69" i="39"/>
  <c r="G72" i="1"/>
  <c r="G72" i="39"/>
  <c r="G131" i="38"/>
  <c r="S131" i="39"/>
  <c r="V192" i="39"/>
  <c r="T192" i="39"/>
  <c r="J132" i="39"/>
  <c r="H132" i="39"/>
  <c r="V179" i="39"/>
  <c r="T179" i="39"/>
  <c r="J169" i="39"/>
  <c r="H169" i="39"/>
  <c r="J178" i="39"/>
  <c r="H178" i="39"/>
  <c r="V123" i="39"/>
  <c r="J140" i="39"/>
  <c r="H140" i="39"/>
  <c r="V153" i="39"/>
  <c r="T153" i="39"/>
  <c r="J47" i="39"/>
  <c r="H47" i="39" s="1"/>
  <c r="V113" i="39"/>
  <c r="I92" i="39"/>
  <c r="H137" i="39"/>
  <c r="I22" i="39"/>
  <c r="J88" i="39"/>
  <c r="H88" i="39"/>
  <c r="H64" i="39"/>
  <c r="H11" i="39"/>
  <c r="U6" i="39"/>
  <c r="B5" i="40"/>
  <c r="D7" i="40"/>
  <c r="V45" i="39"/>
  <c r="V114" i="39"/>
  <c r="T114" i="39"/>
  <c r="G130" i="38"/>
  <c r="S130" i="39"/>
  <c r="G67" i="1"/>
  <c r="G67" i="39"/>
  <c r="G107" i="1"/>
  <c r="G107" i="39"/>
  <c r="I107" i="39" s="1"/>
  <c r="G130" i="1"/>
  <c r="G130" i="39"/>
  <c r="G110" i="38"/>
  <c r="S110" i="39"/>
  <c r="G125" i="1"/>
  <c r="G125" i="39"/>
  <c r="I125" i="39" s="1"/>
  <c r="G69" i="38"/>
  <c r="S69" i="39"/>
  <c r="U69" i="39" s="1"/>
  <c r="J177" i="39"/>
  <c r="H177" i="39"/>
  <c r="J164" i="39"/>
  <c r="H164" i="39"/>
  <c r="V226" i="39"/>
  <c r="T226" i="39"/>
  <c r="V125" i="39"/>
  <c r="T125" i="39"/>
  <c r="J179" i="39"/>
  <c r="H179" i="39"/>
  <c r="T128" i="39"/>
  <c r="J12" i="39"/>
  <c r="H12" i="39"/>
  <c r="J114" i="39"/>
  <c r="H114" i="39"/>
  <c r="V76" i="39"/>
  <c r="H73" i="39"/>
  <c r="V82" i="39"/>
  <c r="V135" i="39"/>
  <c r="T135" i="39"/>
  <c r="J23" i="39"/>
  <c r="H23" i="39"/>
  <c r="T70" i="39"/>
  <c r="V36" i="39"/>
  <c r="J102" i="39"/>
  <c r="H102" i="39"/>
  <c r="J30" i="39"/>
  <c r="H30" i="39"/>
  <c r="E6" i="40"/>
  <c r="A6" i="40"/>
  <c r="V15" i="39"/>
  <c r="U15" i="39" s="1"/>
  <c r="T15" i="39"/>
  <c r="V140" i="39"/>
  <c r="G28" i="1"/>
  <c r="G28" i="39"/>
  <c r="G31" i="38"/>
  <c r="S31" i="39"/>
  <c r="T29" i="39"/>
  <c r="U29" i="39"/>
  <c r="H43" i="39"/>
  <c r="I43" i="39"/>
  <c r="G51" i="1"/>
  <c r="G51" i="39"/>
  <c r="G20" i="38"/>
  <c r="S20" i="39"/>
  <c r="G37" i="38"/>
  <c r="S37" i="39"/>
  <c r="G41" i="38"/>
  <c r="S41" i="39"/>
  <c r="I29" i="39"/>
  <c r="H29" i="39"/>
  <c r="G13" i="38"/>
  <c r="S13" i="39"/>
  <c r="G129" i="38"/>
  <c r="S129" i="39"/>
  <c r="G106" i="38"/>
  <c r="S106" i="39"/>
  <c r="U106" i="39" s="1"/>
  <c r="G140" i="38"/>
  <c r="S140" i="39"/>
  <c r="U140" i="39" s="1"/>
  <c r="G107" i="38"/>
  <c r="S107" i="39"/>
  <c r="G123" i="38"/>
  <c r="S123" i="39"/>
  <c r="U123" i="39" s="1"/>
  <c r="I81" i="39"/>
  <c r="H81" i="39"/>
  <c r="G141" i="38"/>
  <c r="S141" i="39"/>
  <c r="U141" i="39" s="1"/>
  <c r="U74" i="39"/>
  <c r="T74" i="39"/>
  <c r="V174" i="39"/>
  <c r="T174" i="39"/>
  <c r="J123" i="39"/>
  <c r="H123" i="39"/>
  <c r="J142" i="39"/>
  <c r="H142" i="39"/>
  <c r="H127" i="39"/>
  <c r="V154" i="39"/>
  <c r="T154" i="39"/>
  <c r="J111" i="39"/>
  <c r="J188" i="39"/>
  <c r="H188" i="39"/>
  <c r="H79" i="39"/>
  <c r="J89" i="39"/>
  <c r="H89" i="39"/>
  <c r="V33" i="39"/>
  <c r="J68" i="39"/>
  <c r="H68" i="39"/>
  <c r="I6" i="39"/>
  <c r="J35" i="39"/>
  <c r="T43" i="39"/>
  <c r="J75" i="39"/>
  <c r="J116" i="39"/>
  <c r="I116" i="39" s="1"/>
  <c r="Q10" i="36" s="1"/>
  <c r="H116" i="39"/>
  <c r="H52" i="39"/>
  <c r="J26" i="39"/>
  <c r="H26" i="39"/>
  <c r="H4" i="40"/>
  <c r="D3" i="40"/>
  <c r="C3" i="40"/>
  <c r="F4" i="40"/>
  <c r="B3" i="40"/>
  <c r="E4" i="40"/>
  <c r="A3" i="40"/>
  <c r="D4" i="40"/>
  <c r="H2" i="40"/>
  <c r="B4" i="40"/>
  <c r="A4" i="40"/>
  <c r="E2" i="40"/>
  <c r="H3" i="40"/>
  <c r="D2" i="40"/>
  <c r="C2" i="40"/>
  <c r="C4" i="40"/>
  <c r="F3" i="40"/>
  <c r="A2" i="40"/>
  <c r="E3" i="40"/>
  <c r="J2" i="39"/>
  <c r="I2" i="39" s="1"/>
  <c r="B2" i="40"/>
  <c r="H2" i="39"/>
  <c r="F6" i="40"/>
  <c r="E7" i="40"/>
  <c r="V19" i="39"/>
  <c r="T19" i="39"/>
  <c r="V115" i="39"/>
  <c r="U115" i="39" s="1"/>
  <c r="X3" i="36" s="1"/>
  <c r="T115" i="39"/>
  <c r="U164" i="39"/>
  <c r="T164" i="39"/>
  <c r="G28" i="38"/>
  <c r="S28" i="39"/>
  <c r="U28" i="39" s="1"/>
  <c r="G21" i="1"/>
  <c r="G21" i="39"/>
  <c r="I21" i="39" s="1"/>
  <c r="G121" i="38"/>
  <c r="G7" i="38"/>
  <c r="S7" i="39"/>
  <c r="G50" i="38"/>
  <c r="S50" i="39"/>
  <c r="U50" i="39" s="1"/>
  <c r="G11" i="38"/>
  <c r="S11" i="39"/>
  <c r="G135" i="38"/>
  <c r="G118" i="38"/>
  <c r="I25" i="39"/>
  <c r="H25" i="39"/>
  <c r="G12" i="38"/>
  <c r="S12" i="39"/>
  <c r="T25" i="39"/>
  <c r="U25" i="39"/>
  <c r="U16" i="39"/>
  <c r="T16" i="39"/>
  <c r="G10" i="38"/>
  <c r="S10" i="39"/>
  <c r="G82" i="38"/>
  <c r="S82" i="39"/>
  <c r="U82" i="39" s="1"/>
  <c r="G143" i="1"/>
  <c r="G143" i="39"/>
  <c r="I143" i="39" s="1"/>
  <c r="G76" i="1"/>
  <c r="G76" i="39"/>
  <c r="G82" i="1"/>
  <c r="G82" i="39"/>
  <c r="G98" i="1"/>
  <c r="G98" i="39"/>
  <c r="T119" i="39"/>
  <c r="U119" i="39"/>
  <c r="G80" i="1"/>
  <c r="G80" i="39"/>
  <c r="I80" i="39" s="1"/>
  <c r="V120" i="39"/>
  <c r="J232" i="39"/>
  <c r="H232" i="39"/>
  <c r="H144" i="39"/>
  <c r="J146" i="39"/>
  <c r="H146" i="39"/>
  <c r="V171" i="39"/>
  <c r="T171" i="39"/>
  <c r="V122" i="39"/>
  <c r="J107" i="39"/>
  <c r="H107" i="39"/>
  <c r="V68" i="39"/>
  <c r="T68" i="39"/>
  <c r="V124" i="39"/>
  <c r="V136" i="39"/>
  <c r="V126" i="39"/>
  <c r="T126" i="39"/>
  <c r="T65" i="39"/>
  <c r="T87" i="39"/>
  <c r="H27" i="39"/>
  <c r="I4" i="39"/>
  <c r="J45" i="39"/>
  <c r="I45" i="39" s="1"/>
  <c r="H45" i="39"/>
  <c r="V48" i="39"/>
  <c r="T48" i="39"/>
  <c r="J33" i="39"/>
  <c r="H34" i="39"/>
  <c r="C7" i="40"/>
  <c r="B6" i="40"/>
  <c r="G19" i="1"/>
  <c r="G19" i="39"/>
  <c r="I19" i="39" s="1"/>
  <c r="G33" i="1"/>
  <c r="G33" i="39"/>
  <c r="I33" i="39" s="1"/>
  <c r="H50" i="39"/>
  <c r="I50" i="39"/>
  <c r="G116" i="1"/>
  <c r="G68" i="38"/>
  <c r="G36" i="38"/>
  <c r="S36" i="39"/>
  <c r="U36" i="39" s="1"/>
  <c r="G39" i="38"/>
  <c r="S39" i="39"/>
  <c r="G35" i="38"/>
  <c r="S35" i="39"/>
  <c r="U26" i="39"/>
  <c r="T26" i="39"/>
  <c r="G111" i="1"/>
  <c r="G111" i="39"/>
  <c r="I111" i="39" s="1"/>
  <c r="G75" i="38"/>
  <c r="S75" i="39"/>
  <c r="G122" i="38"/>
  <c r="S122" i="39"/>
  <c r="U122" i="39" s="1"/>
  <c r="G78" i="1"/>
  <c r="G78" i="39"/>
  <c r="G106" i="1"/>
  <c r="G106" i="39"/>
  <c r="F2" i="40" s="1"/>
  <c r="G67" i="38"/>
  <c r="S67" i="39"/>
  <c r="G86" i="1"/>
  <c r="G86" i="39"/>
  <c r="I86" i="39" s="1"/>
  <c r="G126" i="1"/>
  <c r="G126" i="39"/>
  <c r="J159" i="39"/>
  <c r="H159" i="39"/>
  <c r="V116" i="39"/>
  <c r="J196" i="39"/>
  <c r="H196" i="39"/>
  <c r="J151" i="39"/>
  <c r="H151" i="39"/>
  <c r="V207" i="39"/>
  <c r="T207" i="39"/>
  <c r="J161" i="39"/>
  <c r="H161" i="39"/>
  <c r="V88" i="39"/>
  <c r="T88" i="39"/>
  <c r="H54" i="39"/>
  <c r="J86" i="39"/>
  <c r="J76" i="39"/>
  <c r="H76" i="39"/>
  <c r="V58" i="39"/>
  <c r="U58" i="39" s="1"/>
  <c r="T58" i="39"/>
  <c r="J19" i="39"/>
  <c r="J48" i="39"/>
  <c r="H48" i="39"/>
  <c r="H20" i="39"/>
  <c r="J3" i="39"/>
  <c r="H3" i="39"/>
  <c r="C5" i="40"/>
  <c r="F7" i="40"/>
  <c r="G7" i="40" s="1"/>
  <c r="V27" i="39"/>
  <c r="U27" i="39" s="1"/>
  <c r="T27" i="39"/>
  <c r="G53" i="38"/>
  <c r="S53" i="39"/>
  <c r="G85" i="1"/>
  <c r="G85" i="39"/>
  <c r="G70" i="1"/>
  <c r="G70" i="39"/>
  <c r="I70" i="39" s="1"/>
  <c r="G71" i="38"/>
  <c r="S71" i="39"/>
  <c r="I108" i="39"/>
  <c r="Q11" i="36" s="1"/>
  <c r="V156" i="39"/>
  <c r="T156" i="39"/>
  <c r="J236" i="39"/>
  <c r="H236" i="39"/>
  <c r="J160" i="39"/>
  <c r="H160" i="39"/>
  <c r="J224" i="39"/>
  <c r="H224" i="39"/>
  <c r="J214" i="39"/>
  <c r="H214" i="39"/>
  <c r="V189" i="39"/>
  <c r="T189" i="39"/>
  <c r="J206" i="39"/>
  <c r="H206" i="39"/>
  <c r="J128" i="39"/>
  <c r="H128" i="39"/>
  <c r="V107" i="39"/>
  <c r="T107" i="39"/>
  <c r="I87" i="39"/>
  <c r="V102" i="39"/>
  <c r="T102" i="39"/>
  <c r="I62" i="39"/>
  <c r="J130" i="39"/>
  <c r="H130" i="39"/>
  <c r="J69" i="39"/>
  <c r="H69" i="39"/>
  <c r="H103" i="39"/>
  <c r="V59" i="39"/>
  <c r="T59" i="39"/>
  <c r="H91" i="39"/>
  <c r="V32" i="39"/>
  <c r="T32" i="39"/>
  <c r="V46" i="39"/>
  <c r="T46" i="39"/>
  <c r="J46" i="39"/>
  <c r="H46" i="39"/>
  <c r="J8" i="39"/>
  <c r="H8" i="39"/>
  <c r="J117" i="39"/>
  <c r="H17" i="39"/>
  <c r="H16" i="39"/>
  <c r="D5" i="40"/>
  <c r="C6" i="40"/>
  <c r="V84" i="39"/>
  <c r="U84" i="39" s="1"/>
  <c r="T84" i="39"/>
  <c r="G58" i="1"/>
  <c r="G58" i="39"/>
  <c r="G49" i="38"/>
  <c r="S49" i="39"/>
  <c r="G95" i="38"/>
  <c r="S95" i="39"/>
  <c r="G35" i="1"/>
  <c r="G35" i="39"/>
  <c r="I35" i="39" s="1"/>
  <c r="G9" i="1"/>
  <c r="G9" i="39"/>
  <c r="G57" i="38"/>
  <c r="S57" i="39"/>
  <c r="U57" i="39" s="1"/>
  <c r="U38" i="39"/>
  <c r="T38" i="39"/>
  <c r="G45" i="38"/>
  <c r="S45" i="39"/>
  <c r="U45" i="39" s="1"/>
  <c r="X7" i="36" s="1"/>
  <c r="U22" i="39"/>
  <c r="T22" i="39"/>
  <c r="G44" i="38"/>
  <c r="S44" i="39"/>
  <c r="U44" i="39" s="1"/>
  <c r="G129" i="1"/>
  <c r="G129" i="39"/>
  <c r="G99" i="1"/>
  <c r="G99" i="39"/>
  <c r="H99" i="39" s="1"/>
  <c r="G124" i="38"/>
  <c r="S124" i="39"/>
  <c r="U124" i="39" s="1"/>
  <c r="G76" i="38"/>
  <c r="S76" i="39"/>
  <c r="U76" i="39" s="1"/>
  <c r="G131" i="1"/>
  <c r="G131" i="39"/>
  <c r="G136" i="38"/>
  <c r="S136" i="39"/>
  <c r="U136" i="39" s="1"/>
  <c r="G61" i="38"/>
  <c r="S61" i="39"/>
  <c r="G95" i="1"/>
  <c r="G95" i="39"/>
  <c r="G74" i="1"/>
  <c r="G74" i="39"/>
  <c r="G117" i="1"/>
  <c r="G117" i="39"/>
  <c r="I117" i="39" s="1"/>
  <c r="V152" i="39"/>
  <c r="T152" i="39"/>
  <c r="V233" i="39"/>
  <c r="T233" i="39"/>
  <c r="V143" i="39"/>
  <c r="T143" i="39"/>
  <c r="J80" i="39"/>
  <c r="H80" i="39"/>
  <c r="J152" i="39"/>
  <c r="H152" i="39"/>
  <c r="V86" i="39"/>
  <c r="T86" i="39"/>
  <c r="U108" i="39"/>
  <c r="V225" i="39"/>
  <c r="T225" i="39"/>
  <c r="H57" i="39"/>
  <c r="J106" i="39"/>
  <c r="H106" i="39"/>
  <c r="J115" i="39"/>
  <c r="H115" i="39"/>
  <c r="V117" i="39"/>
  <c r="T117" i="39"/>
  <c r="V21" i="39"/>
  <c r="T21" i="39"/>
  <c r="J108" i="39"/>
  <c r="H108" i="39"/>
  <c r="J136" i="39"/>
  <c r="I136" i="39" s="1"/>
  <c r="H136" i="39"/>
  <c r="V40" i="39"/>
  <c r="V66" i="39"/>
  <c r="U66" i="39" s="1"/>
  <c r="T66" i="39"/>
  <c r="H6" i="40"/>
  <c r="D6" i="40"/>
  <c r="V92" i="39"/>
  <c r="U92" i="39" s="1"/>
  <c r="X8" i="36" s="1"/>
  <c r="T92" i="39"/>
  <c r="G18" i="1"/>
  <c r="G18" i="39"/>
  <c r="G77" i="1"/>
  <c r="G77" i="39"/>
  <c r="I47" i="39"/>
  <c r="Q3" i="36" s="1"/>
  <c r="G120" i="38"/>
  <c r="S120" i="39"/>
  <c r="U120" i="39" s="1"/>
  <c r="G101" i="38"/>
  <c r="S101" i="39"/>
  <c r="G72" i="38"/>
  <c r="S72" i="39"/>
  <c r="G94" i="1"/>
  <c r="G94" i="39"/>
  <c r="G116" i="38"/>
  <c r="S116" i="39"/>
  <c r="U116" i="39" s="1"/>
  <c r="G113" i="38"/>
  <c r="S113" i="39"/>
  <c r="U113" i="39" s="1"/>
  <c r="I104" i="39"/>
  <c r="H104" i="39"/>
  <c r="J231" i="39"/>
  <c r="H231" i="39"/>
  <c r="J150" i="39"/>
  <c r="H150" i="39"/>
  <c r="J218" i="39"/>
  <c r="H218" i="39"/>
  <c r="U9" i="39"/>
  <c r="J205" i="39"/>
  <c r="H205" i="39"/>
  <c r="V221" i="39"/>
  <c r="T221" i="39"/>
  <c r="J119" i="39"/>
  <c r="V203" i="39"/>
  <c r="T203" i="39"/>
  <c r="J100" i="39"/>
  <c r="H100" i="39"/>
  <c r="J223" i="39"/>
  <c r="H223" i="39"/>
  <c r="U30" i="39"/>
  <c r="J97" i="39"/>
  <c r="H97" i="39"/>
  <c r="H55" i="39"/>
  <c r="H39" i="39"/>
  <c r="J110" i="39"/>
  <c r="H110" i="39"/>
  <c r="J138" i="39"/>
  <c r="I138" i="39" s="1"/>
  <c r="H138" i="39"/>
  <c r="H38" i="39"/>
  <c r="H36" i="39"/>
  <c r="V12" i="39"/>
  <c r="T12" i="39"/>
  <c r="E5" i="40"/>
  <c r="H7" i="40"/>
  <c r="V100" i="39"/>
  <c r="U100" i="39" s="1"/>
  <c r="T100" i="39"/>
  <c r="G7" i="1"/>
  <c r="G7" i="39"/>
  <c r="G33" i="38"/>
  <c r="S33" i="39"/>
  <c r="U33" i="39" s="1"/>
  <c r="G23" i="38"/>
  <c r="S23" i="39"/>
  <c r="G75" i="1"/>
  <c r="G75" i="39"/>
  <c r="I75" i="39" s="1"/>
  <c r="G134" i="38"/>
  <c r="S134" i="39"/>
  <c r="U134" i="39" s="1"/>
  <c r="I140" i="39"/>
  <c r="Q8" i="36" s="1"/>
  <c r="G83" i="1"/>
  <c r="G83" i="39"/>
  <c r="V228" i="39"/>
  <c r="T228" i="39"/>
  <c r="V215" i="39"/>
  <c r="T215" i="39"/>
  <c r="T142" i="39"/>
  <c r="J155" i="39"/>
  <c r="H155" i="39"/>
  <c r="V172" i="39"/>
  <c r="T172" i="39"/>
  <c r="J125" i="39"/>
  <c r="V239" i="39"/>
  <c r="T239" i="39"/>
  <c r="J124" i="39"/>
  <c r="H124" i="39"/>
  <c r="H139" i="39"/>
  <c r="T145" i="39"/>
  <c r="T137" i="39"/>
  <c r="V106" i="39"/>
  <c r="T106" i="39"/>
  <c r="V93" i="39"/>
  <c r="T93" i="39"/>
  <c r="V105" i="39"/>
  <c r="U105" i="39" s="1"/>
  <c r="X5" i="36" s="1"/>
  <c r="T105" i="39"/>
  <c r="H60" i="39"/>
  <c r="J66" i="39"/>
  <c r="I66" i="39" s="1"/>
  <c r="H66" i="39"/>
  <c r="J14" i="39"/>
  <c r="H14" i="39"/>
  <c r="H56" i="39"/>
  <c r="J99" i="39"/>
  <c r="J93" i="39"/>
  <c r="I93" i="39" s="1"/>
  <c r="H93" i="39"/>
  <c r="H10" i="39"/>
  <c r="A7" i="40"/>
  <c r="T24" i="39"/>
  <c r="V13" i="39"/>
  <c r="T13" i="39"/>
  <c r="G135" i="1"/>
  <c r="G136" i="1"/>
  <c r="G91" i="38"/>
  <c r="G128" i="38"/>
  <c r="G119" i="38"/>
  <c r="G137" i="38"/>
  <c r="G127" i="1"/>
  <c r="G97" i="1"/>
  <c r="G144" i="38"/>
  <c r="G74" i="38"/>
  <c r="G108" i="1"/>
  <c r="G120" i="1"/>
  <c r="G77" i="38"/>
  <c r="G144" i="1"/>
  <c r="G123" i="1"/>
  <c r="G119" i="1"/>
  <c r="G66" i="38"/>
  <c r="G84" i="38"/>
  <c r="G81" i="1"/>
  <c r="G108" i="38"/>
  <c r="G84" i="1"/>
  <c r="G139" i="1"/>
  <c r="G126" i="38"/>
  <c r="G115" i="38"/>
  <c r="G79" i="38"/>
  <c r="G25" i="38"/>
  <c r="G29" i="1"/>
  <c r="G26" i="38"/>
  <c r="G48" i="1"/>
  <c r="G15" i="38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38" i="1"/>
  <c r="G20" i="1"/>
  <c r="G43" i="1"/>
  <c r="G36" i="1"/>
  <c r="G53" i="1"/>
  <c r="G54" i="1"/>
  <c r="G30" i="1"/>
  <c r="G46" i="1"/>
  <c r="G23" i="1"/>
  <c r="G11" i="1"/>
  <c r="G25" i="1"/>
  <c r="G56" i="1"/>
  <c r="G32" i="1"/>
  <c r="G3" i="1"/>
  <c r="G57" i="1"/>
  <c r="G50" i="1"/>
  <c r="G15" i="1"/>
  <c r="G5" i="1"/>
  <c r="G41" i="1"/>
  <c r="G22" i="1"/>
  <c r="G26" i="1"/>
  <c r="G6" i="1"/>
  <c r="G45" i="1"/>
  <c r="G55" i="1"/>
  <c r="G39" i="1"/>
  <c r="G12" i="1"/>
  <c r="G34" i="1"/>
  <c r="G44" i="1"/>
  <c r="H35" i="39" l="1"/>
  <c r="T82" i="39"/>
  <c r="H19" i="39"/>
  <c r="G6" i="40"/>
  <c r="J3" i="36"/>
  <c r="U126" i="39"/>
  <c r="X9" i="36" s="1"/>
  <c r="G3" i="36"/>
  <c r="H125" i="39"/>
  <c r="T136" i="39"/>
  <c r="H119" i="39"/>
  <c r="G4" i="40" s="1"/>
  <c r="T124" i="39"/>
  <c r="U53" i="39"/>
  <c r="T53" i="39"/>
  <c r="U12" i="39"/>
  <c r="X11" i="36" s="1"/>
  <c r="T45" i="39"/>
  <c r="I72" i="39"/>
  <c r="H72" i="39"/>
  <c r="T50" i="39"/>
  <c r="T81" i="39"/>
  <c r="U81" i="39"/>
  <c r="U17" i="39"/>
  <c r="T17" i="39"/>
  <c r="T138" i="39"/>
  <c r="U103" i="39"/>
  <c r="T103" i="39"/>
  <c r="H65" i="39"/>
  <c r="I65" i="39"/>
  <c r="U112" i="39"/>
  <c r="T112" i="39"/>
  <c r="I102" i="39"/>
  <c r="Q5" i="36" s="1"/>
  <c r="U8" i="39"/>
  <c r="T8" i="39"/>
  <c r="U67" i="39"/>
  <c r="T67" i="39"/>
  <c r="T120" i="39"/>
  <c r="T33" i="39"/>
  <c r="H143" i="39"/>
  <c r="U117" i="39"/>
  <c r="X10" i="36" s="1"/>
  <c r="T110" i="39"/>
  <c r="U110" i="39"/>
  <c r="T113" i="39"/>
  <c r="I69" i="39"/>
  <c r="H70" i="39"/>
  <c r="I121" i="39"/>
  <c r="H121" i="39"/>
  <c r="U55" i="39"/>
  <c r="T55" i="39"/>
  <c r="U56" i="39"/>
  <c r="T56" i="39"/>
  <c r="I90" i="39"/>
  <c r="H90" i="39"/>
  <c r="U19" i="39"/>
  <c r="I77" i="39"/>
  <c r="H77" i="39"/>
  <c r="U49" i="39"/>
  <c r="T49" i="39"/>
  <c r="U23" i="39"/>
  <c r="T23" i="39"/>
  <c r="I18" i="39"/>
  <c r="H18" i="39"/>
  <c r="I74" i="39"/>
  <c r="H74" i="39"/>
  <c r="I58" i="39"/>
  <c r="H58" i="39"/>
  <c r="H86" i="39"/>
  <c r="I106" i="39"/>
  <c r="Q2" i="36" s="1"/>
  <c r="U35" i="39"/>
  <c r="T35" i="39"/>
  <c r="U107" i="39"/>
  <c r="X2" i="36" s="1"/>
  <c r="T41" i="39"/>
  <c r="U41" i="39"/>
  <c r="U31" i="39"/>
  <c r="T31" i="39"/>
  <c r="T89" i="39"/>
  <c r="I119" i="39"/>
  <c r="Q4" i="36" s="1"/>
  <c r="I94" i="39"/>
  <c r="H94" i="39"/>
  <c r="T116" i="39"/>
  <c r="T122" i="39"/>
  <c r="G2" i="40"/>
  <c r="H3" i="36" s="1"/>
  <c r="I130" i="39"/>
  <c r="Q6" i="36" s="1"/>
  <c r="U109" i="39"/>
  <c r="T109" i="39"/>
  <c r="T52" i="39"/>
  <c r="U52" i="39"/>
  <c r="U97" i="39"/>
  <c r="T97" i="39"/>
  <c r="F5" i="40"/>
  <c r="G5" i="40" s="1"/>
  <c r="K3" i="36" s="1"/>
  <c r="H59" i="39"/>
  <c r="I59" i="39"/>
  <c r="I78" i="39"/>
  <c r="H78" i="39"/>
  <c r="U39" i="39"/>
  <c r="T39" i="39"/>
  <c r="H75" i="39"/>
  <c r="U37" i="39"/>
  <c r="T37" i="39"/>
  <c r="I28" i="39"/>
  <c r="H28" i="39"/>
  <c r="T140" i="39"/>
  <c r="T76" i="39"/>
  <c r="T28" i="39"/>
  <c r="T134" i="39"/>
  <c r="T141" i="39"/>
  <c r="H21" i="39"/>
  <c r="T14" i="39"/>
  <c r="I95" i="39"/>
  <c r="H95" i="39"/>
  <c r="I99" i="39"/>
  <c r="Q13" i="36" s="1"/>
  <c r="U72" i="39"/>
  <c r="T72" i="39"/>
  <c r="U71" i="39"/>
  <c r="T71" i="39"/>
  <c r="U10" i="39"/>
  <c r="T10" i="39"/>
  <c r="U78" i="39"/>
  <c r="T78" i="39"/>
  <c r="U114" i="39"/>
  <c r="X4" i="36" s="1"/>
  <c r="I110" i="39"/>
  <c r="U4" i="39"/>
  <c r="T4" i="39"/>
  <c r="U18" i="39"/>
  <c r="T18" i="39"/>
  <c r="U73" i="39"/>
  <c r="T73" i="39"/>
  <c r="U42" i="39"/>
  <c r="T42" i="39"/>
  <c r="U61" i="39"/>
  <c r="T61" i="39"/>
  <c r="H129" i="39"/>
  <c r="I129" i="39"/>
  <c r="I9" i="39"/>
  <c r="H9" i="39"/>
  <c r="H98" i="39"/>
  <c r="I98" i="39"/>
  <c r="T11" i="39"/>
  <c r="U11" i="39"/>
  <c r="U20" i="39"/>
  <c r="T20" i="39"/>
  <c r="T36" i="39"/>
  <c r="T44" i="39"/>
  <c r="I83" i="39"/>
  <c r="H83" i="39"/>
  <c r="I126" i="39"/>
  <c r="H126" i="39"/>
  <c r="H33" i="39"/>
  <c r="H111" i="39"/>
  <c r="H67" i="39"/>
  <c r="I67" i="39"/>
  <c r="T99" i="39"/>
  <c r="U34" i="39"/>
  <c r="T34" i="39"/>
  <c r="T69" i="39"/>
  <c r="I112" i="39"/>
  <c r="H112" i="39"/>
  <c r="U40" i="39"/>
  <c r="U5" i="39"/>
  <c r="T5" i="39"/>
  <c r="I7" i="39"/>
  <c r="H7" i="39"/>
  <c r="U101" i="39"/>
  <c r="T101" i="39"/>
  <c r="T75" i="39"/>
  <c r="U75" i="39"/>
  <c r="I82" i="39"/>
  <c r="H82" i="39"/>
  <c r="U129" i="39"/>
  <c r="T129" i="39"/>
  <c r="H51" i="39"/>
  <c r="I51" i="39"/>
  <c r="T133" i="39"/>
  <c r="U133" i="39"/>
  <c r="I85" i="39"/>
  <c r="H85" i="39"/>
  <c r="U130" i="39"/>
  <c r="T130" i="39"/>
  <c r="T123" i="39"/>
  <c r="U131" i="39"/>
  <c r="T131" i="39"/>
  <c r="U127" i="39"/>
  <c r="T127" i="39"/>
  <c r="I63" i="39"/>
  <c r="H63" i="39"/>
  <c r="I14" i="39"/>
  <c r="Q7" i="36" s="1"/>
  <c r="I133" i="39"/>
  <c r="Q9" i="36" s="1"/>
  <c r="T54" i="39"/>
  <c r="U54" i="39"/>
  <c r="I145" i="39"/>
  <c r="H145" i="39"/>
  <c r="I131" i="39"/>
  <c r="H131" i="39"/>
  <c r="U95" i="39"/>
  <c r="T95" i="39"/>
  <c r="H117" i="39"/>
  <c r="I76" i="39"/>
  <c r="T7" i="39"/>
  <c r="U7" i="39"/>
  <c r="G3" i="40"/>
  <c r="U13" i="39"/>
  <c r="X12" i="36" s="1"/>
  <c r="T57" i="39"/>
  <c r="U83" i="39"/>
  <c r="T83" i="39"/>
  <c r="G16" i="38"/>
  <c r="E3" i="36" s="1"/>
  <c r="G47" i="38"/>
  <c r="G37" i="1"/>
  <c r="G16" i="1"/>
  <c r="G2" i="1" l="1"/>
  <c r="G49" i="1" l="1"/>
  <c r="G47" i="1"/>
  <c r="G42" i="1"/>
  <c r="B3" i="36" s="1"/>
  <c r="G28" i="36" l="1"/>
  <c r="F28" i="36"/>
  <c r="E28" i="36"/>
  <c r="D28" i="36"/>
  <c r="C28" i="36"/>
  <c r="B28" i="36"/>
  <c r="M28" i="36"/>
  <c r="J28" i="36"/>
  <c r="I28" i="36"/>
  <c r="H28" i="36"/>
  <c r="L28" i="36"/>
  <c r="K28" i="36"/>
  <c r="T28" i="36"/>
  <c r="S28" i="36"/>
  <c r="R28" i="36"/>
  <c r="Q28" i="36"/>
  <c r="P28" i="36"/>
  <c r="O28" i="36"/>
  <c r="Z28" i="36"/>
  <c r="W28" i="36"/>
  <c r="V28" i="36"/>
  <c r="U28" i="36"/>
  <c r="Y28" i="36"/>
  <c r="X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<sst xmlns="http://schemas.openxmlformats.org/spreadsheetml/2006/main" count="10411" uniqueCount="1660">
  <si>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</si>
  <si>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</si>
  <si>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</si>
  <si>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</si>
  <si>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</si>
  <si>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</si>
  <si>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</si>
  <si>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</si>
  <si>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</si>
  <si>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</si>
  <si>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</si>
  <si>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</si>
  <si>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</si>
  <si>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</si>
  <si>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</si>
  <si>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</si>
  <si>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</si>
  <si>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</si>
  <si>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</si>
  <si>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</si>
  <si>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</si>
  <si>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</si>
  <si>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</si>
  <si>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</si>
  <si>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</si>
  <si>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</si>
  <si>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</si>
  <si>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</si>
  <si>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</si>
  <si>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</si>
  <si>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</si>
  <si>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</si>
  <si>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</si>
  <si>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</si>
  <si>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</si>
  <si>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</si>
  <si>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</si>
  <si>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</si>
  <si>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</si>
  <si>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</si>
  <si>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</si>
  <si>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</si>
  <si>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</si>
  <si>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</si>
  <si>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</si>
  <si>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</si>
  <si>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</si>
  <si>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</si>
  <si>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</si>
  <si>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</si>
  <si>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</si>
  <si>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</si>
  <si>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</si>
  <si>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</si>
  <si>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</si>
  <si>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</si>
  <si>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</si>
  <si>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</si>
  <si>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</si>
  <si>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</si>
  <si>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</si>
  <si>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</si>
  <si>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</si>
  <si>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</si>
  <si>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</si>
  <si>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</si>
  <si>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</si>
  <si>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</si>
  <si>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</si>
  <si>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</si>
  <si>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</si>
  <si>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</si>
  <si>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</si>
  <si>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</si>
  <si>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</si>
  <si>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</si>
  <si>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</si>
  <si>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</si>
  <si>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</si>
  <si>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</si>
  <si>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</si>
  <si>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</si>
  <si>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</si>
  <si>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</si>
  <si>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</si>
  <si>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</si>
  <si>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</si>
  <si>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</si>
  <si>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</si>
  <si>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</si>
  <si>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</si>
  <si>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</si>
  <si>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</si>
  <si>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</si>
  <si>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</si>
  <si>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</si>
  <si>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</si>
  <si>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</si>
  <si>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</si>
  <si>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</si>
  <si>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</si>
  <si>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</si>
  <si>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</si>
  <si>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</si>
  <si>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</si>
  <si>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</si>
  <si>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</si>
  <si>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</si>
  <si>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</si>
  <si>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</si>
  <si>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</si>
  <si>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</si>
  <si>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</si>
  <si>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</si>
  <si>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</si>
  <si>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</si>
  <si>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</si>
  <si>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</si>
  <si>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</si>
  <si>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</si>
  <si>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</si>
  <si>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</si>
  <si>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</si>
  <si>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</si>
  <si>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</si>
  <si>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</si>
  <si>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</si>
  <si>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</si>
  <si>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</si>
  <si>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</si>
  <si>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</si>
  <si>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</si>
  <si>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</si>
  <si>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</si>
  <si>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</si>
  <si>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</si>
  <si>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</si>
  <si>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</si>
  <si>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</si>
  <si>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</si>
  <si>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</si>
  <si>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</si>
  <si>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</si>
  <si>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</si>
  <si>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</si>
  <si>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</si>
  <si>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</si>
  <si>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</si>
  <si>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</si>
  <si>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</si>
  <si>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</si>
  <si>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</si>
  <si>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</si>
  <si>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</si>
  <si>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</si>
  <si>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</si>
  <si>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</si>
  <si>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</si>
  <si>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</si>
  <si>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</si>
  <si>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</si>
  <si>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</si>
  <si>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</si>
  <si>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</si>
  <si>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</si>
  <si>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</si>
  <si>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</si>
  <si>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</si>
  <si>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</si>
  <si>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</si>
  <si>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</si>
  <si>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</si>
  <si>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</si>
  <si>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</si>
  <si>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</si>
  <si>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</si>
  <si>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</si>
  <si>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</si>
  <si>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</si>
  <si>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</si>
  <si>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</si>
  <si>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</si>
  <si>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</si>
  <si>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</si>
  <si>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</si>
  <si>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</si>
  <si>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</si>
  <si>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</si>
  <si>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</si>
  <si>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</si>
  <si>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</si>
  <si>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</si>
  <si>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</si>
  <si>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</si>
  <si>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</si>
  <si>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</si>
  <si>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</si>
  <si>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</si>
  <si>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</si>
  <si>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</si>
  <si>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</si>
  <si>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</si>
  <si>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</si>
  <si>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</si>
  <si>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</si>
  <si>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</si>
  <si>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</si>
  <si>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</si>
  <si>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</si>
  <si>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</si>
  <si>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</si>
  <si>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</si>
  <si>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</si>
  <si>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</si>
  <si>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</si>
  <si>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</si>
  <si>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</si>
  <si>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</si>
  <si>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</si>
  <si>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</si>
  <si>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</si>
  <si>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</si>
  <si>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</si>
  <si>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</si>
  <si>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</si>
  <si>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</si>
  <si>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</si>
  <si>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</si>
  <si>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</si>
  <si>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</si>
  <si>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</si>
  <si>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</si>
  <si>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</si>
  <si>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</si>
  <si>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</si>
  <si>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</si>
  <si>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</si>
  <si>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</si>
  <si>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</si>
  <si>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</si>
  <si>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</si>
  <si>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</si>
  <si>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0.10%</t>
  </si>
  <si>
    <t>0.48%</t>
  </si>
  <si>
    <t>1.19%</t>
  </si>
  <si>
    <t>0.49%</t>
  </si>
  <si>
    <t>0.09%</t>
  </si>
  <si>
    <t>1.76%</t>
  </si>
  <si>
    <t>1.57%</t>
  </si>
  <si>
    <t>0.17%</t>
  </si>
  <si>
    <t>0.69%</t>
  </si>
  <si>
    <t>0.40%</t>
  </si>
  <si>
    <t>0.68%</t>
  </si>
  <si>
    <t>0.39%</t>
  </si>
  <si>
    <t>0.43%</t>
  </si>
  <si>
    <t>0.13%</t>
  </si>
  <si>
    <t>0.30%</t>
  </si>
  <si>
    <t>0.60%</t>
  </si>
  <si>
    <t>0.20%</t>
  </si>
  <si>
    <t>1.21%</t>
  </si>
  <si>
    <t>0.50%</t>
  </si>
  <si>
    <t>0.61%</t>
  </si>
  <si>
    <t>3.67%</t>
  </si>
  <si>
    <t>0.75%</t>
  </si>
  <si>
    <t>1.90%</t>
  </si>
  <si>
    <t>5.84%</t>
  </si>
  <si>
    <t>0.52%</t>
  </si>
  <si>
    <t>1.60%</t>
  </si>
  <si>
    <t>0.63%</t>
  </si>
  <si>
    <t>0.12%</t>
  </si>
  <si>
    <t>2.37%</t>
  </si>
  <si>
    <t>10.60%</t>
  </si>
  <si>
    <t>2.82%</t>
  </si>
  <si>
    <t>3.71%</t>
  </si>
  <si>
    <t>3.73%</t>
  </si>
  <si>
    <t>0.99%</t>
  </si>
  <si>
    <t>1.65%</t>
  </si>
  <si>
    <t>8.82%</t>
  </si>
  <si>
    <t>3.13%</t>
  </si>
  <si>
    <t>4.53%</t>
  </si>
  <si>
    <t>1.39%</t>
  </si>
  <si>
    <t>0.28%</t>
  </si>
  <si>
    <t>0.98%</t>
  </si>
  <si>
    <t>16.53%</t>
  </si>
  <si>
    <t>11.93%</t>
  </si>
  <si>
    <t>TT Odds</t>
  </si>
  <si>
    <t>0.00%</t>
  </si>
  <si>
    <t>1.67%</t>
  </si>
  <si>
    <t>1.15%</t>
  </si>
  <si>
    <t>1.23%</t>
  </si>
  <si>
    <t>0.67%</t>
  </si>
  <si>
    <t>1.87%</t>
  </si>
  <si>
    <t>1.10%</t>
  </si>
  <si>
    <t>1.82%</t>
  </si>
  <si>
    <t>1.63%</t>
  </si>
  <si>
    <t>2.09%</t>
  </si>
  <si>
    <t>2.53%</t>
  </si>
  <si>
    <t>0.81%</t>
  </si>
  <si>
    <t>1.75%</t>
  </si>
  <si>
    <t>0.85%</t>
  </si>
  <si>
    <t>0.77%</t>
  </si>
  <si>
    <t>1.25%</t>
  </si>
  <si>
    <t>2.61%</t>
  </si>
  <si>
    <t>1.24%</t>
  </si>
  <si>
    <t>2.27%</t>
  </si>
  <si>
    <t>1.61%</t>
  </si>
  <si>
    <t>1.98%</t>
  </si>
  <si>
    <t>0.02%</t>
  </si>
  <si>
    <t>0.11%</t>
  </si>
  <si>
    <t>0.35%</t>
  </si>
  <si>
    <t>0.22%</t>
  </si>
  <si>
    <t>0.76%</t>
  </si>
  <si>
    <t>0.57%</t>
  </si>
  <si>
    <t>1.94%</t>
  </si>
  <si>
    <t>0.27%</t>
  </si>
  <si>
    <t>0.87%</t>
  </si>
  <si>
    <t>2.44%</t>
  </si>
  <si>
    <t>0.44%</t>
  </si>
  <si>
    <t>1.16%</t>
  </si>
  <si>
    <t>0.01%</t>
  </si>
  <si>
    <t>0.25%</t>
  </si>
  <si>
    <t>0.36%</t>
  </si>
  <si>
    <t>0.24%</t>
  </si>
  <si>
    <t>1.18%</t>
  </si>
  <si>
    <t>0.05%</t>
  </si>
  <si>
    <t>0.34%</t>
  </si>
  <si>
    <t>0.04%</t>
  </si>
  <si>
    <t>1.45%</t>
  </si>
  <si>
    <t>0.54%</t>
  </si>
  <si>
    <t>0.31%</t>
  </si>
  <si>
    <t>0.23%</t>
  </si>
  <si>
    <t>0.74%</t>
  </si>
  <si>
    <t>0.14%</t>
  </si>
  <si>
    <t>0.45%</t>
  </si>
  <si>
    <t>3.03%</t>
  </si>
  <si>
    <t>0.55%</t>
  </si>
  <si>
    <t>4.84%</t>
  </si>
  <si>
    <t>0.37%</t>
  </si>
  <si>
    <t>0.18%</t>
  </si>
  <si>
    <t>0.16%</t>
  </si>
  <si>
    <t>0.38%</t>
  </si>
  <si>
    <t>1.13%</t>
  </si>
  <si>
    <t>1.04%</t>
  </si>
  <si>
    <t>5.38%</t>
  </si>
  <si>
    <t>0.84%</t>
  </si>
  <si>
    <t>1.70%</t>
  </si>
  <si>
    <t>2.01%</t>
  </si>
  <si>
    <t>2.84%</t>
  </si>
  <si>
    <t>0.88%</t>
  </si>
  <si>
    <t>3.90%</t>
  </si>
  <si>
    <t>0.73%</t>
  </si>
  <si>
    <t>2.92%</t>
  </si>
  <si>
    <t>0.72%</t>
  </si>
  <si>
    <t>1.55%</t>
  </si>
  <si>
    <t>3.81%</t>
  </si>
  <si>
    <t>2.17%</t>
  </si>
  <si>
    <t>1.27%</t>
  </si>
  <si>
    <t>1.93%</t>
  </si>
  <si>
    <t>3.09%</t>
  </si>
  <si>
    <t>0.91%</t>
  </si>
  <si>
    <t>2.52%</t>
  </si>
  <si>
    <t>1.42%</t>
  </si>
  <si>
    <t>5.32%</t>
  </si>
  <si>
    <t>0.56%</t>
  </si>
  <si>
    <t>2.00%</t>
  </si>
  <si>
    <t>2.68%</t>
  </si>
  <si>
    <t>12.43%</t>
  </si>
  <si>
    <t>2.38%</t>
  </si>
  <si>
    <t>1.29%</t>
  </si>
  <si>
    <t>1.99%</t>
  </si>
  <si>
    <t>3.42%</t>
  </si>
  <si>
    <t>6.91%</t>
  </si>
  <si>
    <t>0.86%</t>
  </si>
  <si>
    <t>0.58%</t>
  </si>
  <si>
    <t>1.02%</t>
  </si>
  <si>
    <t>1.92%</t>
  </si>
  <si>
    <t>0.95%</t>
  </si>
  <si>
    <t>1.59%</t>
  </si>
  <si>
    <t>6.74%</t>
  </si>
  <si>
    <t>0.79%</t>
  </si>
  <si>
    <t>0.92%</t>
  </si>
  <si>
    <t>5.08%</t>
  </si>
  <si>
    <t>2.69%</t>
  </si>
  <si>
    <t>2.67%</t>
  </si>
  <si>
    <t>21.21%</t>
  </si>
  <si>
    <t>3.38%</t>
  </si>
  <si>
    <t>3.33%</t>
  </si>
  <si>
    <t>38.26%</t>
  </si>
  <si>
    <t>2.15%</t>
  </si>
  <si>
    <t>2.35%</t>
  </si>
  <si>
    <t>0.26%</t>
  </si>
  <si>
    <t>1.40%</t>
  </si>
  <si>
    <t>1.20%</t>
  </si>
  <si>
    <t>6.35%</t>
  </si>
  <si>
    <t>2.74%</t>
  </si>
  <si>
    <t>3.53%</t>
  </si>
  <si>
    <t>4.80%</t>
  </si>
  <si>
    <t>2.28%</t>
  </si>
  <si>
    <t>0.93%</t>
  </si>
  <si>
    <t>2.81%</t>
  </si>
  <si>
    <t>3.99%</t>
  </si>
  <si>
    <t>7.19%</t>
  </si>
  <si>
    <t>9.34%</t>
  </si>
  <si>
    <t>4.95%</t>
  </si>
  <si>
    <t>8.63%</t>
  </si>
  <si>
    <t>2.72%</t>
  </si>
  <si>
    <t>17.74%</t>
  </si>
  <si>
    <t>13.17%</t>
  </si>
  <si>
    <t>2.14%</t>
  </si>
  <si>
    <t>6.33%</t>
  </si>
  <si>
    <t>12.86%</t>
  </si>
  <si>
    <t>10.29%</t>
  </si>
  <si>
    <t>6.11%</t>
  </si>
  <si>
    <t>7.45%</t>
  </si>
  <si>
    <t>4.11%</t>
  </si>
  <si>
    <t>4.18%</t>
  </si>
  <si>
    <t>15.29%</t>
  </si>
  <si>
    <t>5.59%</t>
  </si>
  <si>
    <t>2.25%</t>
  </si>
  <si>
    <t>2.94%</t>
  </si>
  <si>
    <t>4.48%</t>
  </si>
  <si>
    <t>5.64%</t>
  </si>
  <si>
    <t>7.87%</t>
  </si>
  <si>
    <t>11.98%</t>
  </si>
  <si>
    <t>2.07%</t>
  </si>
  <si>
    <t>4.08%</t>
  </si>
  <si>
    <t>6.44%</t>
  </si>
  <si>
    <t>22.28%</t>
  </si>
  <si>
    <t>0.62%</t>
  </si>
  <si>
    <t>8.06%</t>
  </si>
  <si>
    <t>8.52%</t>
  </si>
  <si>
    <t>6.25%</t>
  </si>
  <si>
    <t>12.42%</t>
  </si>
  <si>
    <t>2.60%</t>
  </si>
  <si>
    <t>9.77%</t>
  </si>
  <si>
    <t>6.07%</t>
  </si>
  <si>
    <t>6.56%</t>
  </si>
  <si>
    <t>13.70%</t>
  </si>
  <si>
    <t>20.93%</t>
  </si>
  <si>
    <t>19.98%</t>
  </si>
  <si>
    <t>12.74%</t>
  </si>
  <si>
    <t>4.55%</t>
  </si>
  <si>
    <t>8.64%</t>
  </si>
  <si>
    <t>14.99%</t>
  </si>
  <si>
    <t>3.00%</t>
  </si>
  <si>
    <t>24.60%</t>
  </si>
  <si>
    <t>16.80%</t>
  </si>
  <si>
    <t>37.87%</t>
  </si>
  <si>
    <t>18.99%</t>
  </si>
  <si>
    <t>7.49%</t>
  </si>
  <si>
    <t>19.60%</t>
  </si>
  <si>
    <t>4.52%</t>
  </si>
  <si>
    <t>5.91%</t>
  </si>
  <si>
    <t>9.82%</t>
  </si>
  <si>
    <t>4.09%</t>
  </si>
  <si>
    <t>3.78%</t>
  </si>
  <si>
    <t>17.79%</t>
  </si>
  <si>
    <t>29.28%</t>
  </si>
  <si>
    <t>14.96%</t>
  </si>
  <si>
    <t>51.85%</t>
  </si>
  <si>
    <t>28.55%</t>
  </si>
  <si>
    <t>13.62%</t>
  </si>
  <si>
    <t>25.94%</t>
  </si>
  <si>
    <t>2.62%</t>
  </si>
  <si>
    <t>43.44%</t>
  </si>
  <si>
    <t>10.18%</t>
  </si>
  <si>
    <t>6.98%</t>
  </si>
  <si>
    <t>0.46%</t>
  </si>
  <si>
    <t>7.46%</t>
  </si>
  <si>
    <t>23.88%</t>
  </si>
  <si>
    <t>30.66%</t>
  </si>
  <si>
    <t>46.12%</t>
  </si>
  <si>
    <t>30.37%</t>
  </si>
  <si>
    <t>42.12%</t>
  </si>
  <si>
    <t>24.26%</t>
  </si>
  <si>
    <t>8.39%</t>
  </si>
  <si>
    <t>13.27%</t>
  </si>
  <si>
    <t>32.05%</t>
  </si>
  <si>
    <t>40.44%</t>
  </si>
  <si>
    <t>13.68%</t>
  </si>
  <si>
    <t>10.87%</t>
  </si>
  <si>
    <t>33.38%</t>
  </si>
  <si>
    <t>4.76%</t>
  </si>
  <si>
    <t>16.28%</t>
  </si>
  <si>
    <t>51.82%</t>
  </si>
  <si>
    <t>0.89%</t>
  </si>
  <si>
    <t>22.94%</t>
  </si>
  <si>
    <t>54.10%</t>
  </si>
  <si>
    <t>29.38%</t>
  </si>
  <si>
    <t>51.81%</t>
  </si>
  <si>
    <t>40.04%</t>
  </si>
  <si>
    <t>50.44%</t>
  </si>
  <si>
    <t>52.93%</t>
  </si>
  <si>
    <t>Adam Long</t>
  </si>
  <si>
    <t>0.47%</t>
  </si>
  <si>
    <t>Alistair Docherty</t>
  </si>
  <si>
    <t>Alvaro Ortiz</t>
  </si>
  <si>
    <t>Andrew Kozan</t>
  </si>
  <si>
    <t>Andrew Landry</t>
  </si>
  <si>
    <t>Ashton Van Horne</t>
  </si>
  <si>
    <t>Augusto Nunez</t>
  </si>
  <si>
    <t>0.53%</t>
  </si>
  <si>
    <t>Austin Cook</t>
  </si>
  <si>
    <t>Austin Greaser</t>
  </si>
  <si>
    <t>Austin Hitt</t>
  </si>
  <si>
    <t>Austin Smotherman</t>
  </si>
  <si>
    <t>Barend Botha</t>
  </si>
  <si>
    <t>Ben Taylor</t>
  </si>
  <si>
    <t>Billy Kennerly</t>
  </si>
  <si>
    <t>0.19%</t>
  </si>
  <si>
    <t>Brandon Berry</t>
  </si>
  <si>
    <t>Brandon Crick</t>
  </si>
  <si>
    <t>Brandon Harkins</t>
  </si>
  <si>
    <t>0.33%</t>
  </si>
  <si>
    <t>Bronson Burgoon</t>
  </si>
  <si>
    <t>Caleb VanArragon</t>
  </si>
  <si>
    <t>Callum Tarren</t>
  </si>
  <si>
    <t>Cameron Champ</t>
  </si>
  <si>
    <t>Cameron Riley</t>
  </si>
  <si>
    <t>Carl Yuan</t>
  </si>
  <si>
    <t>Carter Jenkins</t>
  </si>
  <si>
    <t>Chase Sienkiewicz</t>
  </si>
  <si>
    <t>Christo Lamprecht</t>
  </si>
  <si>
    <t>Clay Feagler</t>
  </si>
  <si>
    <t>Cody Blick</t>
  </si>
  <si>
    <t>Cody Gribble</t>
  </si>
  <si>
    <t>Cole Hammer</t>
  </si>
  <si>
    <t>Cole Sherwood</t>
  </si>
  <si>
    <t>Cooper Musselman</t>
  </si>
  <si>
    <t>Corey Shaun</t>
  </si>
  <si>
    <t>Dalton Ward</t>
  </si>
  <si>
    <t>Dan McCarthy</t>
  </si>
  <si>
    <t>David Kocher</t>
  </si>
  <si>
    <t>Davis Chatfield</t>
  </si>
  <si>
    <t>0.96%</t>
  </si>
  <si>
    <t>Davis Shore</t>
  </si>
  <si>
    <t>Dawie Van Der Walt</t>
  </si>
  <si>
    <t>Doc Redman</t>
  </si>
  <si>
    <t>1.33%</t>
  </si>
  <si>
    <t>Dylan Wu</t>
  </si>
  <si>
    <t>Emilio Gonzalez</t>
  </si>
  <si>
    <t>0.80%</t>
  </si>
  <si>
    <t>Erik Barnes</t>
  </si>
  <si>
    <t>Etienne Papineau</t>
  </si>
  <si>
    <t>0.71%</t>
  </si>
  <si>
    <t>Fabian Gomez</t>
  </si>
  <si>
    <t>Garrick Higgo</t>
  </si>
  <si>
    <t>2.57%</t>
  </si>
  <si>
    <t>Grant Hirschman</t>
  </si>
  <si>
    <t>Hank Lebioda</t>
  </si>
  <si>
    <t>Harry Hillier</t>
  </si>
  <si>
    <t>Ian Holt</t>
  </si>
  <si>
    <t>Jack Maguire</t>
  </si>
  <si>
    <t>0.51%</t>
  </si>
  <si>
    <t>Jacob Solomon</t>
  </si>
  <si>
    <t>James Nicholas</t>
  </si>
  <si>
    <t>Jeff Overton</t>
  </si>
  <si>
    <t>Jeffrey Kang</t>
  </si>
  <si>
    <t>Jim Herman</t>
  </si>
  <si>
    <t>Jin Chung</t>
  </si>
  <si>
    <t>Joe Weiler</t>
  </si>
  <si>
    <t>John Greco</t>
  </si>
  <si>
    <t>John Keefer</t>
  </si>
  <si>
    <t>John VanDerLaan</t>
  </si>
  <si>
    <t>Jonas Baumgartner</t>
  </si>
  <si>
    <t>Jorge Fernandez Valdes</t>
  </si>
  <si>
    <t>Joseph Bramlett</t>
  </si>
  <si>
    <t>2.75%</t>
  </si>
  <si>
    <t>Josh Teater</t>
  </si>
  <si>
    <t>Justin Suh</t>
  </si>
  <si>
    <t>Kevin Chappell</t>
  </si>
  <si>
    <t>2.10%</t>
  </si>
  <si>
    <t>Kevin Dougherty</t>
  </si>
  <si>
    <t>Kevin Tway</t>
  </si>
  <si>
    <t>Kyle Westmoreland</t>
  </si>
  <si>
    <t>Luke Guthrie</t>
  </si>
  <si>
    <t>M.J. Daffue</t>
  </si>
  <si>
    <t>Marcelo Rozo</t>
  </si>
  <si>
    <t>Marcus Plunkett</t>
  </si>
  <si>
    <t>Matt Atkins</t>
  </si>
  <si>
    <t>Matt NeSmith</t>
  </si>
  <si>
    <t>Matthew Anderson</t>
  </si>
  <si>
    <t>Michael Johnson</t>
  </si>
  <si>
    <t>Mitchell Meissner</t>
  </si>
  <si>
    <t>Myles Creighton</t>
  </si>
  <si>
    <t>Nate Stember</t>
  </si>
  <si>
    <t>Neal Shipley</t>
  </si>
  <si>
    <t>2.66%</t>
  </si>
  <si>
    <t>Nelson Ledesma</t>
  </si>
  <si>
    <t>Nick Gabrelcik</t>
  </si>
  <si>
    <t>Nick Watney</t>
  </si>
  <si>
    <t>Nicolo Galletti</t>
  </si>
  <si>
    <t>Norman Xiong</t>
  </si>
  <si>
    <t>Owen Stamper</t>
  </si>
  <si>
    <t>Patrick Cover</t>
  </si>
  <si>
    <t>0.29%</t>
  </si>
  <si>
    <t>Paul Barjon</t>
  </si>
  <si>
    <t>Paul Haley</t>
  </si>
  <si>
    <t>Peter Kuest</t>
  </si>
  <si>
    <t>Petr Hruby</t>
  </si>
  <si>
    <t>Pierceson Coody</t>
  </si>
  <si>
    <t>Pontus Nyholm</t>
  </si>
  <si>
    <t>Rayhan Thomas</t>
  </si>
  <si>
    <t>Rhein Gibson</t>
  </si>
  <si>
    <t>Richy Werenski</t>
  </si>
  <si>
    <t>1.05%</t>
  </si>
  <si>
    <t>Rick Lamb</t>
  </si>
  <si>
    <t>Rob Oppenheim</t>
  </si>
  <si>
    <t>Robby Shelton</t>
  </si>
  <si>
    <t>2.86%</t>
  </si>
  <si>
    <t>Robert Streb</t>
  </si>
  <si>
    <t>Roberto Diaz</t>
  </si>
  <si>
    <t>Ross Steelman</t>
  </si>
  <si>
    <t>Russell Knox</t>
  </si>
  <si>
    <t>Ryan Armour</t>
  </si>
  <si>
    <t>Ryan Brehm</t>
  </si>
  <si>
    <t>Ryan Burnett</t>
  </si>
  <si>
    <t>Ryan McCormick</t>
  </si>
  <si>
    <t>Sam Bennett</t>
  </si>
  <si>
    <t>Samuel Anderson</t>
  </si>
  <si>
    <t>Sandy Scott</t>
  </si>
  <si>
    <t>Sangmoon Bae</t>
  </si>
  <si>
    <t>Scott Gutschewski</t>
  </si>
  <si>
    <t>Scott Piercy</t>
  </si>
  <si>
    <t>Sean O'Hair</t>
  </si>
  <si>
    <t>Sebastian Cappelen</t>
  </si>
  <si>
    <t>Seonghyeon Kim</t>
  </si>
  <si>
    <t>Seth Reeves</t>
  </si>
  <si>
    <t>Seungtaek Lee</t>
  </si>
  <si>
    <t>Seung-Yul Noh</t>
  </si>
  <si>
    <t>2.70%</t>
  </si>
  <si>
    <t>Spencer Levin</t>
  </si>
  <si>
    <t>Stuart Macdonald</t>
  </si>
  <si>
    <t>Sudarshan Yellamaraju</t>
  </si>
  <si>
    <t>Taiga Semikawa</t>
  </si>
  <si>
    <t>Tanner Gore</t>
  </si>
  <si>
    <t>Tano Goya</t>
  </si>
  <si>
    <t>Thomas Walsh</t>
  </si>
  <si>
    <t>Tom Whitney</t>
  </si>
  <si>
    <t>1.34%</t>
  </si>
  <si>
    <t>Tommy Gainey</t>
  </si>
  <si>
    <t>Trace Crowe</t>
  </si>
  <si>
    <t>Trent Phillips</t>
  </si>
  <si>
    <t>Trey Winstead</t>
  </si>
  <si>
    <t>Tyler Duncan</t>
  </si>
  <si>
    <t>1.36%</t>
  </si>
  <si>
    <t>Tyson Alexander</t>
  </si>
  <si>
    <t>Vince Covello</t>
  </si>
  <si>
    <t>Wil Bateman</t>
  </si>
  <si>
    <t>William Cannon</t>
  </si>
  <si>
    <t>William McGirt</t>
  </si>
  <si>
    <t>Wilson Furr</t>
  </si>
  <si>
    <t>Zach Bauchou</t>
  </si>
  <si>
    <t>Zach James</t>
  </si>
  <si>
    <t>Zack Fischer</t>
  </si>
  <si>
    <t>Zecheng Dou</t>
  </si>
  <si>
    <t>1.14%</t>
  </si>
  <si>
    <t>3.44%</t>
  </si>
  <si>
    <t>3.59%</t>
  </si>
  <si>
    <t>1.07%</t>
  </si>
  <si>
    <t>1.83%</t>
  </si>
  <si>
    <t>1.31%</t>
  </si>
  <si>
    <t>1.78%</t>
  </si>
  <si>
    <t>1.28%</t>
  </si>
  <si>
    <t>2.02%</t>
  </si>
  <si>
    <t>2.99%</t>
  </si>
  <si>
    <t>3.75%</t>
  </si>
  <si>
    <t>4.61%</t>
  </si>
  <si>
    <t>1.53%</t>
  </si>
  <si>
    <t>6.81%</t>
  </si>
  <si>
    <t>1.35%</t>
  </si>
  <si>
    <t>2.20%</t>
  </si>
  <si>
    <t>7.12%</t>
  </si>
  <si>
    <t>4.22%</t>
  </si>
  <si>
    <t>5.77%</t>
  </si>
  <si>
    <t>5.51%</t>
  </si>
  <si>
    <t>2.59%</t>
  </si>
  <si>
    <t>3.37%</t>
  </si>
  <si>
    <t>2.55%</t>
  </si>
  <si>
    <t>7.01%</t>
  </si>
  <si>
    <t>4.44%</t>
  </si>
  <si>
    <t>3.05%</t>
  </si>
  <si>
    <t>2.06%</t>
  </si>
  <si>
    <t>2.19%</t>
  </si>
  <si>
    <t>1.86%</t>
  </si>
  <si>
    <t>3.01%</t>
  </si>
  <si>
    <t>1.68%</t>
  </si>
  <si>
    <t>5.40%</t>
  </si>
  <si>
    <t>6.86%</t>
  </si>
  <si>
    <t>7.34%</t>
  </si>
  <si>
    <t>1.54%</t>
  </si>
  <si>
    <t>3.86%</t>
  </si>
  <si>
    <t>3.83%</t>
  </si>
  <si>
    <t>1.95%</t>
  </si>
  <si>
    <t>3.34%</t>
  </si>
  <si>
    <t>5.54%</t>
  </si>
  <si>
    <t>1.58%</t>
  </si>
  <si>
    <t>0.83%</t>
  </si>
  <si>
    <t>3.50%</t>
  </si>
  <si>
    <t>6.58%</t>
  </si>
  <si>
    <t>5.86%</t>
  </si>
  <si>
    <t>1.30%</t>
  </si>
  <si>
    <t>5.00%</t>
  </si>
  <si>
    <t>2.21%</t>
  </si>
  <si>
    <t>5.11%</t>
  </si>
  <si>
    <t>6.31%</t>
  </si>
  <si>
    <t>3.17%</t>
  </si>
  <si>
    <t>1.81%</t>
  </si>
  <si>
    <t>2.23%</t>
  </si>
  <si>
    <t>3.10%</t>
  </si>
  <si>
    <t>2.42%</t>
  </si>
  <si>
    <t>6.22%</t>
  </si>
  <si>
    <t>7.50%</t>
  </si>
  <si>
    <t>4.12%</t>
  </si>
  <si>
    <t>2.71%</t>
  </si>
  <si>
    <t>10.47%</t>
  </si>
  <si>
    <t>3.14%</t>
  </si>
  <si>
    <t>3.18%</t>
  </si>
  <si>
    <t>1.64%</t>
  </si>
  <si>
    <t>3.24%</t>
  </si>
  <si>
    <t>10.52%</t>
  </si>
  <si>
    <t>3.11%</t>
  </si>
  <si>
    <t>6.59%</t>
  </si>
  <si>
    <t>9.09%</t>
  </si>
  <si>
    <t>4.28%</t>
  </si>
  <si>
    <t>4.37%</t>
  </si>
  <si>
    <t>3.32%</t>
  </si>
  <si>
    <t>2.13%</t>
  </si>
  <si>
    <t>4.02%</t>
  </si>
  <si>
    <t>1.09%</t>
  </si>
  <si>
    <t>7.25%</t>
  </si>
  <si>
    <t>5.10%</t>
  </si>
  <si>
    <t>11.32%</t>
  </si>
  <si>
    <t>8.08%</t>
  </si>
  <si>
    <t>3.76%</t>
  </si>
  <si>
    <t>3.26%</t>
  </si>
  <si>
    <t>4.87%</t>
  </si>
  <si>
    <t>3.08%</t>
  </si>
  <si>
    <t>4.34%</t>
  </si>
  <si>
    <t>8.57%</t>
  </si>
  <si>
    <t>3.41%</t>
  </si>
  <si>
    <t>11.29%</t>
  </si>
  <si>
    <t>6.27%</t>
  </si>
  <si>
    <t>4.39%</t>
  </si>
  <si>
    <t>6.19%</t>
  </si>
  <si>
    <t>5.50%</t>
  </si>
  <si>
    <t>3.36%</t>
  </si>
  <si>
    <t>5.36%</t>
  </si>
  <si>
    <t>10.98%</t>
  </si>
  <si>
    <t>6.01%</t>
  </si>
  <si>
    <t>3.48%</t>
  </si>
  <si>
    <t>7.26%</t>
  </si>
  <si>
    <t>14.94%</t>
  </si>
  <si>
    <t>12.40%</t>
  </si>
  <si>
    <t>11.46%</t>
  </si>
  <si>
    <t>3.06%</t>
  </si>
  <si>
    <t>9.80%</t>
  </si>
  <si>
    <t>4.19%</t>
  </si>
  <si>
    <t>6.13%</t>
  </si>
  <si>
    <t>12.14%</t>
  </si>
  <si>
    <t>8.46%</t>
  </si>
  <si>
    <t>6.62%</t>
  </si>
  <si>
    <t>15.45%</t>
  </si>
  <si>
    <t>4.77%</t>
  </si>
  <si>
    <t>3.19%</t>
  </si>
  <si>
    <t>5.06%</t>
  </si>
  <si>
    <t>6.63%</t>
  </si>
  <si>
    <t>7.31%</t>
  </si>
  <si>
    <t>4.23%</t>
  </si>
  <si>
    <t>9.76%</t>
  </si>
  <si>
    <t>5.30%</t>
  </si>
  <si>
    <t>11.71%</t>
  </si>
  <si>
    <t>8.29%</t>
  </si>
  <si>
    <t>7.67%</t>
  </si>
  <si>
    <t>18.46%</t>
  </si>
  <si>
    <t>6.60%</t>
  </si>
  <si>
    <t>6.45%</t>
  </si>
  <si>
    <t>4.90%</t>
  </si>
  <si>
    <t>6.78%</t>
  </si>
  <si>
    <t>18.41%</t>
  </si>
  <si>
    <t>7.74%</t>
  </si>
  <si>
    <t>2.73%</t>
  </si>
  <si>
    <t>19.05%</t>
  </si>
  <si>
    <t>12.65%</t>
  </si>
  <si>
    <t>8.80%</t>
  </si>
  <si>
    <t>15.86%</t>
  </si>
  <si>
    <t>8.91%</t>
  </si>
  <si>
    <t>6.76%</t>
  </si>
  <si>
    <t>10.50%</t>
  </si>
  <si>
    <t>5.85%</t>
  </si>
  <si>
    <t>4.62%</t>
  </si>
  <si>
    <t>8.56%</t>
  </si>
  <si>
    <t>4.83%</t>
  </si>
  <si>
    <t>18.89%</t>
  </si>
  <si>
    <t>4.50%</t>
  </si>
  <si>
    <t>5.31%</t>
  </si>
  <si>
    <t>7.38%</t>
  </si>
  <si>
    <t>4.35%</t>
  </si>
  <si>
    <t>8.09%</t>
  </si>
  <si>
    <t>4.14%</t>
  </si>
  <si>
    <t>13.31%</t>
  </si>
  <si>
    <t>8.40%</t>
  </si>
  <si>
    <t>10.12%</t>
  </si>
  <si>
    <t>19.47%</t>
  </si>
  <si>
    <t>7.35%</t>
  </si>
  <si>
    <t>14.80%</t>
  </si>
  <si>
    <t>7.80%</t>
  </si>
  <si>
    <t>3.16%</t>
  </si>
  <si>
    <t>9.70%</t>
  </si>
  <si>
    <t>9.60%</t>
  </si>
  <si>
    <t>5.74%</t>
  </si>
  <si>
    <t>6.34%</t>
  </si>
  <si>
    <t>8.86%</t>
  </si>
  <si>
    <t>6.42%</t>
  </si>
  <si>
    <t>15.43%</t>
  </si>
  <si>
    <t>7.13%</t>
  </si>
  <si>
    <t>18.77%</t>
  </si>
  <si>
    <t>2.76%</t>
  </si>
  <si>
    <t>5.67%</t>
  </si>
  <si>
    <t>11.75%</t>
  </si>
  <si>
    <t>9.14%</t>
  </si>
  <si>
    <t>12.01%</t>
  </si>
  <si>
    <t>8.93%</t>
  </si>
  <si>
    <t>8.32%</t>
  </si>
  <si>
    <t>10.90%</t>
  </si>
  <si>
    <t>13.15%</t>
  </si>
  <si>
    <t>3.82%</t>
  </si>
  <si>
    <t>10.67%</t>
  </si>
  <si>
    <t>13.61%</t>
  </si>
  <si>
    <t>20.91%</t>
  </si>
  <si>
    <t>5.56%</t>
  </si>
  <si>
    <t>13.32%</t>
  </si>
  <si>
    <t>5.03%</t>
  </si>
  <si>
    <t>8.77%</t>
  </si>
  <si>
    <t>26.46%</t>
  </si>
  <si>
    <t>22.98%</t>
  </si>
  <si>
    <t>21.49%</t>
  </si>
  <si>
    <t>7.18%</t>
  </si>
  <si>
    <t>19.12%</t>
  </si>
  <si>
    <t>13.03%</t>
  </si>
  <si>
    <t>10.68%</t>
  </si>
  <si>
    <t>19.89%</t>
  </si>
  <si>
    <t>22.66%</t>
  </si>
  <si>
    <t>17.08%</t>
  </si>
  <si>
    <t>13.85%</t>
  </si>
  <si>
    <t>9.38%</t>
  </si>
  <si>
    <t>27.35%</t>
  </si>
  <si>
    <t>4.60%</t>
  </si>
  <si>
    <t>10.59%</t>
  </si>
  <si>
    <t>7.72%</t>
  </si>
  <si>
    <t>10.88%</t>
  </si>
  <si>
    <t>13.73%</t>
  </si>
  <si>
    <t>10.92%</t>
  </si>
  <si>
    <t>15.00%</t>
  </si>
  <si>
    <t>9.65%</t>
  </si>
  <si>
    <t>19.02%</t>
  </si>
  <si>
    <t>11.59%</t>
  </si>
  <si>
    <t>7.85%</t>
  </si>
  <si>
    <t>22.11%</t>
  </si>
  <si>
    <t>24.92%</t>
  </si>
  <si>
    <t>16.71%</t>
  </si>
  <si>
    <t>5.80%</t>
  </si>
  <si>
    <t>15.54%</t>
  </si>
  <si>
    <t>12.54%</t>
  </si>
  <si>
    <t>31.36%</t>
  </si>
  <si>
    <t>4.85%</t>
  </si>
  <si>
    <t>14.06%</t>
  </si>
  <si>
    <t>5.22%</t>
  </si>
  <si>
    <t>13.57%</t>
  </si>
  <si>
    <t>10.79%</t>
  </si>
  <si>
    <t>3.55%</t>
  </si>
  <si>
    <t>14.27%</t>
  </si>
  <si>
    <t>31.44%</t>
  </si>
  <si>
    <t>6.80%</t>
  </si>
  <si>
    <t>10.85%</t>
  </si>
  <si>
    <t>32.37%</t>
  </si>
  <si>
    <t>13.56%</t>
  </si>
  <si>
    <t>23.16%</t>
  </si>
  <si>
    <t>28.51%</t>
  </si>
  <si>
    <t>17.63%</t>
  </si>
  <si>
    <t>27.58%</t>
  </si>
  <si>
    <t>4.72%</t>
  </si>
  <si>
    <t>13.67%</t>
  </si>
  <si>
    <t>8.48%</t>
  </si>
  <si>
    <t>14.49%</t>
  </si>
  <si>
    <t>20.42%</t>
  </si>
  <si>
    <t>12.56%</t>
  </si>
  <si>
    <t>10.26%</t>
  </si>
  <si>
    <t>17.10%</t>
  </si>
  <si>
    <t>10.38%</t>
  </si>
  <si>
    <t>31.87%</t>
  </si>
  <si>
    <t>10.34%</t>
  </si>
  <si>
    <t>11.30%</t>
  </si>
  <si>
    <t>15.39%</t>
  </si>
  <si>
    <t>16.37%</t>
  </si>
  <si>
    <t>9.33%</t>
  </si>
  <si>
    <t>9.16%</t>
  </si>
  <si>
    <t>6.55%</t>
  </si>
  <si>
    <t>24.48%</t>
  </si>
  <si>
    <t>15.40%</t>
  </si>
  <si>
    <t>8.84%</t>
  </si>
  <si>
    <t>19.69%</t>
  </si>
  <si>
    <t>14.92%</t>
  </si>
  <si>
    <t>32.83%</t>
  </si>
  <si>
    <t>12.95%</t>
  </si>
  <si>
    <t>15.05%</t>
  </si>
  <si>
    <t>10.11%</t>
  </si>
  <si>
    <t>26.19%</t>
  </si>
  <si>
    <t>15.80%</t>
  </si>
  <si>
    <t>14.44%</t>
  </si>
  <si>
    <t>18.66%</t>
  </si>
  <si>
    <t>7.06%</t>
  </si>
  <si>
    <t>10.48%</t>
  </si>
  <si>
    <t>12.26%</t>
  </si>
  <si>
    <t>13.75%</t>
  </si>
  <si>
    <t>17.70%</t>
  </si>
  <si>
    <t>27.34%</t>
  </si>
  <si>
    <t>31.66%</t>
  </si>
  <si>
    <t>8.72%</t>
  </si>
  <si>
    <t>32.87%</t>
  </si>
  <si>
    <t>12.50%</t>
  </si>
  <si>
    <t>22.37%</t>
  </si>
  <si>
    <t>17.54%</t>
  </si>
  <si>
    <t>18.11%</t>
  </si>
  <si>
    <t>17.49%</t>
  </si>
  <si>
    <t>16.52%</t>
  </si>
  <si>
    <t>10.76%</t>
  </si>
  <si>
    <t>20.75%</t>
  </si>
  <si>
    <t>14.68%</t>
  </si>
  <si>
    <t>24.31%</t>
  </si>
  <si>
    <t>7.44%</t>
  </si>
  <si>
    <t>20.15%</t>
  </si>
  <si>
    <t>30.01%</t>
  </si>
  <si>
    <t>9.57%</t>
  </si>
  <si>
    <t>20.49%</t>
  </si>
  <si>
    <t>9.12%</t>
  </si>
  <si>
    <t>14.35%</t>
  </si>
  <si>
    <t>22.74%</t>
  </si>
  <si>
    <t>37.00%</t>
  </si>
  <si>
    <t>32.98%</t>
  </si>
  <si>
    <t>30.83%</t>
  </si>
  <si>
    <t>12.32%</t>
  </si>
  <si>
    <t>27.99%</t>
  </si>
  <si>
    <t>15.70%</t>
  </si>
  <si>
    <t>20.25%</t>
  </si>
  <si>
    <t>17.11%</t>
  </si>
  <si>
    <t>28.64%</t>
  </si>
  <si>
    <t>25.65%</t>
  </si>
  <si>
    <t>21.38%</t>
  </si>
  <si>
    <t>15.27%</t>
  </si>
  <si>
    <t>37.70%</t>
  </si>
  <si>
    <t>8.37%</t>
  </si>
  <si>
    <t>17.06%</t>
  </si>
  <si>
    <t>17.50%</t>
  </si>
  <si>
    <t>21.02%</t>
  </si>
  <si>
    <t>19.30%</t>
  </si>
  <si>
    <t>18.54%</t>
  </si>
  <si>
    <t>17.59%</t>
  </si>
  <si>
    <t>22.87%</t>
  </si>
  <si>
    <t>15.65%</t>
  </si>
  <si>
    <t>28.04%</t>
  </si>
  <si>
    <t>18.22%</t>
  </si>
  <si>
    <t>13.16%</t>
  </si>
  <si>
    <t>31.47%</t>
  </si>
  <si>
    <t>35.02%</t>
  </si>
  <si>
    <t>25.18%</t>
  </si>
  <si>
    <t>10.09%</t>
  </si>
  <si>
    <t>23.24%</t>
  </si>
  <si>
    <t>42.19%</t>
  </si>
  <si>
    <t>8.75%</t>
  </si>
  <si>
    <t>21.62%</t>
  </si>
  <si>
    <t>9.32%</t>
  </si>
  <si>
    <t>18.90%</t>
  </si>
  <si>
    <t>21.07%</t>
  </si>
  <si>
    <t>21.05%</t>
  </si>
  <si>
    <t>16.05%</t>
  </si>
  <si>
    <t>17.14%</t>
  </si>
  <si>
    <t>6.53%</t>
  </si>
  <si>
    <t>21.84%</t>
  </si>
  <si>
    <t>2.31%</t>
  </si>
  <si>
    <t>42.32%</t>
  </si>
  <si>
    <t>11.35%</t>
  </si>
  <si>
    <t>17.09%</t>
  </si>
  <si>
    <t>43.16%</t>
  </si>
  <si>
    <t>20.96%</t>
  </si>
  <si>
    <t>32.97%</t>
  </si>
  <si>
    <t>38.93%</t>
  </si>
  <si>
    <t>26.21%</t>
  </si>
  <si>
    <t>38.45%</t>
  </si>
  <si>
    <t>25.80%</t>
  </si>
  <si>
    <t>8.67%</t>
  </si>
  <si>
    <t>20.77%</t>
  </si>
  <si>
    <t>14.08%</t>
  </si>
  <si>
    <t>5.61%</t>
  </si>
  <si>
    <t>21.79%</t>
  </si>
  <si>
    <t>29.62%</t>
  </si>
  <si>
    <t>19.72%</t>
  </si>
  <si>
    <t>25.29%</t>
  </si>
  <si>
    <t>16.84%</t>
  </si>
  <si>
    <t>43.12%</t>
  </si>
  <si>
    <t>16.36%</t>
  </si>
  <si>
    <t>23.07%</t>
  </si>
  <si>
    <t>16.03%</t>
  </si>
  <si>
    <t>24.82%</t>
  </si>
  <si>
    <t>10.94%</t>
  </si>
  <si>
    <t>15.04%</t>
  </si>
  <si>
    <t>34.57%</t>
  </si>
  <si>
    <t>25.04%</t>
  </si>
  <si>
    <t>23.02%</t>
  </si>
  <si>
    <t>14.34%</t>
  </si>
  <si>
    <t>28.57%</t>
  </si>
  <si>
    <t>22.69%</t>
  </si>
  <si>
    <t>10.13%</t>
  </si>
  <si>
    <t>43.90%</t>
  </si>
  <si>
    <t>16.27%</t>
  </si>
  <si>
    <t>36.67%</t>
  </si>
  <si>
    <t>23.75%</t>
  </si>
  <si>
    <t>21.92%</t>
  </si>
  <si>
    <t>12.84%</t>
  </si>
  <si>
    <t>27.96%</t>
  </si>
  <si>
    <t>27.45%</t>
  </si>
  <si>
    <t>11.60%</t>
  </si>
  <si>
    <t>16.30%</t>
  </si>
  <si>
    <t>19.17%</t>
  </si>
  <si>
    <t>20.94%</t>
  </si>
  <si>
    <t>26.09%</t>
  </si>
  <si>
    <t>20.87%</t>
  </si>
  <si>
    <t>3.12%</t>
  </si>
  <si>
    <t>37.71%</t>
  </si>
  <si>
    <t>17.13%</t>
  </si>
  <si>
    <t>22.39%</t>
  </si>
  <si>
    <t>42.79%</t>
  </si>
  <si>
    <t>14.17%</t>
  </si>
  <si>
    <t>12.75%</t>
  </si>
  <si>
    <t>11.43%</t>
  </si>
  <si>
    <t>43.76%</t>
  </si>
  <si>
    <t>11.45%</t>
  </si>
  <si>
    <t>19.42%</t>
  </si>
  <si>
    <t>31.31%</t>
  </si>
  <si>
    <t>26.34%</t>
  </si>
  <si>
    <t>26.88%</t>
  </si>
  <si>
    <t>20.58%</t>
  </si>
  <si>
    <t>31.65%</t>
  </si>
  <si>
    <t>26.50%</t>
  </si>
  <si>
    <t>24.94%</t>
  </si>
  <si>
    <t>29.97%</t>
  </si>
  <si>
    <t>22.49%</t>
  </si>
  <si>
    <t>34.17%</t>
  </si>
  <si>
    <t>14.10%</t>
  </si>
  <si>
    <t>29.83%</t>
  </si>
  <si>
    <t>28.22%</t>
  </si>
  <si>
    <t>38.92%</t>
  </si>
  <si>
    <t>27.19%</t>
  </si>
  <si>
    <t>19.49%</t>
  </si>
  <si>
    <t>28.21%</t>
  </si>
  <si>
    <t>13.50%</t>
  </si>
  <si>
    <t>20.55%</t>
  </si>
  <si>
    <t>30.57%</t>
  </si>
  <si>
    <t>45.83%</t>
  </si>
  <si>
    <t>41.70%</t>
  </si>
  <si>
    <t>39.57%</t>
  </si>
  <si>
    <t>17.90%</t>
  </si>
  <si>
    <t>13.39%</t>
  </si>
  <si>
    <t>36.32%</t>
  </si>
  <si>
    <t>22.15%</t>
  </si>
  <si>
    <t>27.66%</t>
  </si>
  <si>
    <t>23.84%</t>
  </si>
  <si>
    <t>37.51%</t>
  </si>
  <si>
    <t>41.06%</t>
  </si>
  <si>
    <t>33.66%</t>
  </si>
  <si>
    <t>29.14%</t>
  </si>
  <si>
    <t>21.28%</t>
  </si>
  <si>
    <t>46.87%</t>
  </si>
  <si>
    <t>23.93%</t>
  </si>
  <si>
    <t>18.58%</t>
  </si>
  <si>
    <t>24.12%</t>
  </si>
  <si>
    <t>28.54%</t>
  </si>
  <si>
    <t>26.63%</t>
  </si>
  <si>
    <t>25.39%</t>
  </si>
  <si>
    <t>24.37%</t>
  </si>
  <si>
    <t>30.44%</t>
  </si>
  <si>
    <t>21.96%</t>
  </si>
  <si>
    <t>36.26%</t>
  </si>
  <si>
    <t>25.00%</t>
  </si>
  <si>
    <t>18.95%</t>
  </si>
  <si>
    <t>40.79%</t>
  </si>
  <si>
    <t>43.97%</t>
  </si>
  <si>
    <t>33.05%</t>
  </si>
  <si>
    <t>15.15%</t>
  </si>
  <si>
    <t>26.81%</t>
  </si>
  <si>
    <t>29.24%</t>
  </si>
  <si>
    <t>13.95%</t>
  </si>
  <si>
    <t>28.40%</t>
  </si>
  <si>
    <t>28.78%</t>
  </si>
  <si>
    <t>20.29%</t>
  </si>
  <si>
    <t>14.37%</t>
  </si>
  <si>
    <t>22.59%</t>
  </si>
  <si>
    <t>24.17%</t>
  </si>
  <si>
    <t>10.25%</t>
  </si>
  <si>
    <t>3.74%</t>
  </si>
  <si>
    <t>32.17%</t>
  </si>
  <si>
    <t>16.77%</t>
  </si>
  <si>
    <t>23.96%</t>
  </si>
  <si>
    <t>52.88%</t>
  </si>
  <si>
    <t>48.01%</t>
  </si>
  <si>
    <t>34.27%</t>
  </si>
  <si>
    <t>47.29%</t>
  </si>
  <si>
    <t>12.91%</t>
  </si>
  <si>
    <t>28.26%</t>
  </si>
  <si>
    <t>19.78%</t>
  </si>
  <si>
    <t>8.90%</t>
  </si>
  <si>
    <t>29.75%</t>
  </si>
  <si>
    <t>33.69%</t>
  </si>
  <si>
    <t>23.50%</t>
  </si>
  <si>
    <t>52.32%</t>
  </si>
  <si>
    <t>23.14%</t>
  </si>
  <si>
    <t>31.07%</t>
  </si>
  <si>
    <t>22.64%</t>
  </si>
  <si>
    <t>32.73%</t>
  </si>
  <si>
    <t>21.71%</t>
  </si>
  <si>
    <t>21.74%</t>
  </si>
  <si>
    <t>16.08%</t>
  </si>
  <si>
    <t>27.08%</t>
  </si>
  <si>
    <t>33.48%</t>
  </si>
  <si>
    <t>30.92%</t>
  </si>
  <si>
    <t>20.64%</t>
  </si>
  <si>
    <t>37.28%</t>
  </si>
  <si>
    <t>30.38%</t>
  </si>
  <si>
    <t>14.82%</t>
  </si>
  <si>
    <t>27.31%</t>
  </si>
  <si>
    <t>22.95%</t>
  </si>
  <si>
    <t>45.73%</t>
  </si>
  <si>
    <t>31.56%</t>
  </si>
  <si>
    <t>18.47%</t>
  </si>
  <si>
    <t>36.39%</t>
  </si>
  <si>
    <t>35.98%</t>
  </si>
  <si>
    <t>16.91%</t>
  </si>
  <si>
    <t>23.18%</t>
  </si>
  <si>
    <t>26.47%</t>
  </si>
  <si>
    <t>28.62%</t>
  </si>
  <si>
    <t>34.08%</t>
  </si>
  <si>
    <t>47.00%</t>
  </si>
  <si>
    <t>23.63%</t>
  </si>
  <si>
    <t>29.98%</t>
  </si>
  <si>
    <t>51.93%</t>
  </si>
  <si>
    <t>20.36%</t>
  </si>
  <si>
    <t>18.42%</t>
  </si>
  <si>
    <t>16.67%</t>
  </si>
  <si>
    <t>53.53%</t>
  </si>
  <si>
    <t>26.60%</t>
  </si>
  <si>
    <t>40.59%</t>
  </si>
  <si>
    <t>20.08%</t>
  </si>
  <si>
    <t>34.51%</t>
  </si>
  <si>
    <t>35.08%</t>
  </si>
  <si>
    <t>28.01%</t>
  </si>
  <si>
    <t>34.32%</t>
  </si>
  <si>
    <t>32.96%</t>
  </si>
  <si>
    <t>23.76%</t>
  </si>
  <si>
    <t>38.48%</t>
  </si>
  <si>
    <t>30.05%</t>
  </si>
  <si>
    <t>43.23%</t>
  </si>
  <si>
    <t>20.52%</t>
  </si>
  <si>
    <t>18.15%</t>
  </si>
  <si>
    <t>38.06%</t>
  </si>
  <si>
    <t>49.00%</t>
  </si>
  <si>
    <t>49.66%</t>
  </si>
  <si>
    <t>67.78%</t>
  </si>
  <si>
    <t>60.30%</t>
  </si>
  <si>
    <t>87.00%</t>
  </si>
  <si>
    <t>49.62%</t>
  </si>
  <si>
    <t>69.26%</t>
  </si>
  <si>
    <t>58.93%</t>
  </si>
  <si>
    <t>46.47%</t>
  </si>
  <si>
    <t>31.34%</t>
  </si>
  <si>
    <t>34.85%</t>
  </si>
  <si>
    <t>36.96%</t>
  </si>
  <si>
    <t>62.70%</t>
  </si>
  <si>
    <t>69.47%</t>
  </si>
  <si>
    <t>56.87%</t>
  </si>
  <si>
    <t>49.83%</t>
  </si>
  <si>
    <t>54.70%</t>
  </si>
  <si>
    <t>39.34%</t>
  </si>
  <si>
    <t>35.75%</t>
  </si>
  <si>
    <t>99.97%</t>
  </si>
  <si>
    <t>48.53%</t>
  </si>
  <si>
    <t>57.35%</t>
  </si>
  <si>
    <t>70.86%</t>
  </si>
  <si>
    <t>54.59%</t>
  </si>
  <si>
    <t>61.91%</t>
  </si>
  <si>
    <t>54.12%</t>
  </si>
  <si>
    <t>48.79%</t>
  </si>
  <si>
    <t>51.19%</t>
  </si>
  <si>
    <t>52.16%</t>
  </si>
  <si>
    <t>46.58%</t>
  </si>
  <si>
    <t>56.55%</t>
  </si>
  <si>
    <t>40.42%</t>
  </si>
  <si>
    <t>52.79%</t>
  </si>
  <si>
    <t>60.84%</t>
  </si>
  <si>
    <t>36.24%</t>
  </si>
  <si>
    <t>33.12%</t>
  </si>
  <si>
    <t>43.77%</t>
  </si>
  <si>
    <t>66.72%</t>
  </si>
  <si>
    <t>45.64%</t>
  </si>
  <si>
    <t>50.52%</t>
  </si>
  <si>
    <t>26.40%</t>
  </si>
  <si>
    <t>69.74%</t>
  </si>
  <si>
    <t>48.08%</t>
  </si>
  <si>
    <t>68.42%</t>
  </si>
  <si>
    <t>49.15%</t>
  </si>
  <si>
    <t>48.55%</t>
  </si>
  <si>
    <t>59.09%</t>
  </si>
  <si>
    <t>67.76%</t>
  </si>
  <si>
    <t>55.92%</t>
  </si>
  <si>
    <t>54.42%</t>
  </si>
  <si>
    <t>74.83%</t>
  </si>
  <si>
    <t>48.06%</t>
  </si>
  <si>
    <t>87.89%</t>
  </si>
  <si>
    <t>26.37%</t>
  </si>
  <si>
    <t>45.13%</t>
  </si>
  <si>
    <t>64.33%</t>
  </si>
  <si>
    <t>54.13%</t>
  </si>
  <si>
    <t>25.37%</t>
  </si>
  <si>
    <t>49.02%</t>
  </si>
  <si>
    <t>34.68%</t>
  </si>
  <si>
    <t>29.25%</t>
  </si>
  <si>
    <t>42.46%</t>
  </si>
  <si>
    <t>29.77%</t>
  </si>
  <si>
    <t>42.71%</t>
  </si>
  <si>
    <t>69.92%</t>
  </si>
  <si>
    <t>49.13%</t>
  </si>
  <si>
    <t>59.61%</t>
  </si>
  <si>
    <t>77.40%</t>
  </si>
  <si>
    <t>47.84%</t>
  </si>
  <si>
    <t>38.38%</t>
  </si>
  <si>
    <t>50.99%</t>
  </si>
  <si>
    <t>55.90%</t>
  </si>
  <si>
    <t>43.29%</t>
  </si>
  <si>
    <t>54.93%</t>
  </si>
  <si>
    <t>26.06%</t>
  </si>
  <si>
    <t>55.82%</t>
  </si>
  <si>
    <t>53.24%</t>
  </si>
  <si>
    <t>56.49%</t>
  </si>
  <si>
    <t>43.88%</t>
  </si>
  <si>
    <t>99.96%</t>
  </si>
  <si>
    <t>57.45%</t>
  </si>
  <si>
    <t>57.36%</t>
  </si>
  <si>
    <t>65.27%</t>
  </si>
  <si>
    <t>50.14%</t>
  </si>
  <si>
    <t>57.90%</t>
  </si>
  <si>
    <t>43.53%</t>
  </si>
  <si>
    <t>46.18%</t>
  </si>
  <si>
    <t>59.11%</t>
  </si>
  <si>
    <t>39.29%</t>
  </si>
  <si>
    <t>46.28%</t>
  </si>
  <si>
    <t>66.99%</t>
  </si>
  <si>
    <t>24.83%</t>
  </si>
  <si>
    <t>46.41%</t>
  </si>
  <si>
    <t>55.50%</t>
  </si>
  <si>
    <t>31.09%</t>
  </si>
  <si>
    <t>45.39%</t>
  </si>
  <si>
    <t>47.62%</t>
  </si>
  <si>
    <t>61.51%</t>
  </si>
  <si>
    <t>40.28%</t>
  </si>
  <si>
    <t>40.57%</t>
  </si>
  <si>
    <t>63.56%</t>
  </si>
  <si>
    <t>55.28%</t>
  </si>
  <si>
    <t>51.13%</t>
  </si>
  <si>
    <t>49.37%</t>
  </si>
  <si>
    <t>42.48%</t>
  </si>
  <si>
    <t>48.83%</t>
  </si>
  <si>
    <t>84.26%</t>
  </si>
  <si>
    <t>30.24%</t>
  </si>
  <si>
    <t>47.03%</t>
  </si>
  <si>
    <t>26.16%</t>
  </si>
  <si>
    <t>59.26%</t>
  </si>
  <si>
    <t>61.86%</t>
  </si>
  <si>
    <t>63.99%</t>
  </si>
  <si>
    <t>25.25%</t>
  </si>
  <si>
    <t>63.94%</t>
  </si>
  <si>
    <t>44.89%</t>
  </si>
  <si>
    <t>51.55%</t>
  </si>
  <si>
    <t>59.53%</t>
  </si>
  <si>
    <t>42.23%</t>
  </si>
  <si>
    <t>41.58%</t>
  </si>
  <si>
    <t>49.39%</t>
  </si>
  <si>
    <t>35.78%</t>
  </si>
  <si>
    <t>41.96%</t>
  </si>
  <si>
    <t>96.17%</t>
  </si>
  <si>
    <t>43.71%</t>
  </si>
  <si>
    <t>54.32%</t>
  </si>
  <si>
    <t>38.24%</t>
  </si>
  <si>
    <t>47.08%</t>
  </si>
  <si>
    <t>33.50%</t>
  </si>
  <si>
    <t>59.06%</t>
  </si>
  <si>
    <t>62.39%</t>
  </si>
  <si>
    <t>38.36%</t>
  </si>
  <si>
    <t>0.90%</t>
  </si>
  <si>
    <t>0.59%</t>
  </si>
  <si>
    <t>0.78%</t>
  </si>
  <si>
    <t>1.03%</t>
  </si>
  <si>
    <t>Bo Van Pelt</t>
  </si>
  <si>
    <t>1.00%</t>
  </si>
  <si>
    <t>0.64%</t>
  </si>
  <si>
    <t>1.06%</t>
  </si>
  <si>
    <t>1.37%</t>
  </si>
  <si>
    <t>Cooper Dossey</t>
  </si>
  <si>
    <t>0.82%</t>
  </si>
  <si>
    <t>0.94%</t>
  </si>
  <si>
    <t>0.32%</t>
  </si>
  <si>
    <t>George McNeill</t>
  </si>
  <si>
    <t>1.52%</t>
  </si>
  <si>
    <t>1.22%</t>
  </si>
  <si>
    <t>0.21%</t>
  </si>
  <si>
    <t>0.66%</t>
  </si>
  <si>
    <t>1.01%</t>
  </si>
  <si>
    <t>1.56%</t>
  </si>
  <si>
    <t>1.32%</t>
  </si>
  <si>
    <t>0.41%</t>
  </si>
  <si>
    <t>T.J. Vogel</t>
  </si>
  <si>
    <t>Trevor Werbylo</t>
  </si>
  <si>
    <t>0.06%</t>
  </si>
  <si>
    <t>1.17%</t>
  </si>
  <si>
    <t>Spreadex: 300/1, 6pl, 1/5</t>
  </si>
  <si>
    <t>Spreadex: 85/1, 6pl, 1/5</t>
  </si>
  <si>
    <t>QuinnBet: 120/1, 5pl, 1/4</t>
  </si>
  <si>
    <t>Ladbrokes: 300/1, 5pl, 1/4</t>
  </si>
  <si>
    <t>Spreadex: 110/1, 6pl, 1/5</t>
  </si>
  <si>
    <t>Bet365: 125/1, 5pl, 1/4</t>
  </si>
  <si>
    <t>Bet365: 250/1, 5pl, 1/4</t>
  </si>
  <si>
    <t>Spreadex: 225/1, 6pl, 1/5</t>
  </si>
  <si>
    <t>QuinnBet: 50/1, 5pl, 1/4</t>
  </si>
  <si>
    <t>Spreadex: 160/1, 6pl, 1/5</t>
  </si>
  <si>
    <t>Bet365: 55/1, 5pl, 1/4</t>
  </si>
  <si>
    <t>Bet365: 200/1, 5pl, 1/4</t>
  </si>
  <si>
    <t>QuinnBet: 200/1, 5pl, 1/4</t>
  </si>
  <si>
    <t>William Hill: 150/1, 5pl, 1/4</t>
  </si>
  <si>
    <t>QuinnBet: 40/1, 5pl, 1/4</t>
  </si>
  <si>
    <t>Spreadex: 125/1, 6pl, 1/5</t>
  </si>
  <si>
    <t>Spreadex: 200/1, 6pl, 1/5</t>
  </si>
  <si>
    <t>Bet365: 400/1, 5pl, 1/4</t>
  </si>
  <si>
    <t>QuinnBet: 250/1, 5pl, 1/4</t>
  </si>
  <si>
    <t>Bet365: 66/1, 5pl, 1/4</t>
  </si>
  <si>
    <t>QuinnBet: 300/1, 5pl, 1/4</t>
  </si>
  <si>
    <t>QuinnBet: 100/1, 5pl, 1/4</t>
  </si>
  <si>
    <t>Bet365: 150/1, 5pl, 1/4</t>
  </si>
  <si>
    <t>Ladbrokes: 175/1, 5pl, 1/4</t>
  </si>
  <si>
    <t>Spreadex: 140/1, 6pl, 1/5</t>
  </si>
  <si>
    <t>Unibet: 90/1, 6pl, 1/5</t>
  </si>
  <si>
    <t>Bet365: 110/1, 5pl, 1/4</t>
  </si>
  <si>
    <t>Skybet: 175/1, 6pl, 1/5</t>
  </si>
  <si>
    <t>Bet365: 350/1, 5pl, 1/4</t>
  </si>
  <si>
    <t>Skybet: 150/1, 6pl, 1/5</t>
  </si>
  <si>
    <t>Bet365: 140/1, 5pl, 1/4</t>
  </si>
  <si>
    <t>Bet365: 80/1, 5pl, 1/4</t>
  </si>
  <si>
    <t>Ladbrokes: 125/1, 5pl, 1/4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</si>
  <si>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</si>
  <si>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</si>
  <si>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</si>
  <si>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</si>
  <si>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</si>
  <si>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</si>
  <si>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</si>
  <si>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</si>
  <si>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</si>
  <si>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</si>
  <si>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</si>
  <si>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</si>
  <si>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</si>
  <si>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</si>
  <si>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</si>
  <si>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</si>
  <si>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</si>
  <si>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</si>
  <si>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</si>
  <si>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</si>
  <si>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</si>
  <si>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</si>
  <si>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</si>
  <si>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</si>
  <si>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</si>
  <si>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</si>
  <si>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</si>
  <si>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</si>
  <si>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</si>
  <si>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</si>
  <si>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</si>
  <si>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</si>
  <si>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</si>
  <si>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</si>
  <si>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</si>
  <si>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</si>
  <si>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Bahamas Golf Classic</t>
  </si>
  <si>
    <t>Ocean Club</t>
  </si>
  <si>
    <t>Bahamas</t>
  </si>
  <si>
    <t>Korn Ferry</t>
  </si>
  <si>
    <t>Ladies European</t>
  </si>
  <si>
    <t>Lebioda</t>
  </si>
  <si>
    <t>Hank</t>
  </si>
  <si>
    <t>Kim</t>
  </si>
  <si>
    <t>Seonghyeon</t>
  </si>
  <si>
    <t>Shore</t>
  </si>
  <si>
    <t>Davis</t>
  </si>
  <si>
    <t>Smotherman</t>
  </si>
  <si>
    <t>Austin</t>
  </si>
  <si>
    <t>Gonzalez</t>
  </si>
  <si>
    <t>Emilio</t>
  </si>
  <si>
    <t>Cappelen</t>
  </si>
  <si>
    <t>Sebastian</t>
  </si>
  <si>
    <t>Botha</t>
  </si>
  <si>
    <t>Barend</t>
  </si>
  <si>
    <t>Coody</t>
  </si>
  <si>
    <t>Pierceson</t>
  </si>
  <si>
    <t>Crowe</t>
  </si>
  <si>
    <t>Trace</t>
  </si>
  <si>
    <t>Harkins</t>
  </si>
  <si>
    <t>Brandon</t>
  </si>
  <si>
    <t>Knox</t>
  </si>
  <si>
    <t>Russell</t>
  </si>
  <si>
    <t>Lamb</t>
  </si>
  <si>
    <t>Rick</t>
  </si>
  <si>
    <t>Steelman</t>
  </si>
  <si>
    <t>Ross</t>
  </si>
  <si>
    <t>VanDerLaan</t>
  </si>
  <si>
    <t>John</t>
  </si>
  <si>
    <t>Bauchou</t>
  </si>
  <si>
    <t>Zach</t>
  </si>
  <si>
    <t>Diaz</t>
  </si>
  <si>
    <t>Roberto</t>
  </si>
  <si>
    <t>Dossey</t>
  </si>
  <si>
    <t>Cooper</t>
  </si>
  <si>
    <t>Kuest</t>
  </si>
  <si>
    <t>Peter</t>
  </si>
  <si>
    <t>Long</t>
  </si>
  <si>
    <t>Adam</t>
  </si>
  <si>
    <t>Noh</t>
  </si>
  <si>
    <t>Seung-Yul</t>
  </si>
  <si>
    <t>Oppenheim</t>
  </si>
  <si>
    <t>Rob</t>
  </si>
  <si>
    <t>Scott</t>
  </si>
  <si>
    <t>Sandy</t>
  </si>
  <si>
    <t>Wu</t>
  </si>
  <si>
    <t>Dylan</t>
  </si>
  <si>
    <t>Chappell</t>
  </si>
  <si>
    <t>Kevin</t>
  </si>
  <si>
    <t>Kennerly</t>
  </si>
  <si>
    <t>Billy</t>
  </si>
  <si>
    <t>Nyholm</t>
  </si>
  <si>
    <t>Pontus</t>
  </si>
  <si>
    <t>Chatfield</t>
  </si>
  <si>
    <t>Ortiz</t>
  </si>
  <si>
    <t>Alvaro</t>
  </si>
  <si>
    <t>Phillips</t>
  </si>
  <si>
    <t>Trent</t>
  </si>
  <si>
    <t>Thomas</t>
  </si>
  <si>
    <t>Rayhan</t>
  </si>
  <si>
    <t>Berry</t>
  </si>
  <si>
    <t>Cannon</t>
  </si>
  <si>
    <t>William</t>
  </si>
  <si>
    <t>Cook</t>
  </si>
  <si>
    <t>Creighton</t>
  </si>
  <si>
    <t>Myles</t>
  </si>
  <si>
    <t>Hitt</t>
  </si>
  <si>
    <t>Shelton</t>
  </si>
  <si>
    <t>Robby</t>
  </si>
  <si>
    <t>Taylor</t>
  </si>
  <si>
    <t>Ben</t>
  </si>
  <si>
    <t>Watney</t>
  </si>
  <si>
    <t>Nick</t>
  </si>
  <si>
    <t>Gibson</t>
  </si>
  <si>
    <t>Rhein</t>
  </si>
  <si>
    <t>Greco</t>
  </si>
  <si>
    <t>Lee</t>
  </si>
  <si>
    <t>Seungtaek</t>
  </si>
  <si>
    <t>Meissner</t>
  </si>
  <si>
    <t>Mitchell</t>
  </si>
  <si>
    <t>NeSmith</t>
  </si>
  <si>
    <t>Matt</t>
  </si>
  <si>
    <t>Winstead</t>
  </si>
  <si>
    <t>Trey</t>
  </si>
  <si>
    <t>Armour</t>
  </si>
  <si>
    <t>Ryan</t>
  </si>
  <si>
    <t>Dou</t>
  </si>
  <si>
    <t>Zecheng</t>
  </si>
  <si>
    <t>Galletti</t>
  </si>
  <si>
    <t>Nicolo</t>
  </si>
  <si>
    <t>Gore</t>
  </si>
  <si>
    <t>Tanner</t>
  </si>
  <si>
    <t>Holt</t>
  </si>
  <si>
    <t>Ian</t>
  </si>
  <si>
    <t>Lamprecht</t>
  </si>
  <si>
    <t>Christo</t>
  </si>
  <si>
    <t>McCormick</t>
  </si>
  <si>
    <t>Teater</t>
  </si>
  <si>
    <t>Josh</t>
  </si>
  <si>
    <t>Atkins</t>
  </si>
  <si>
    <t>Baumgartner</t>
  </si>
  <si>
    <t>Jonas</t>
  </si>
  <si>
    <t>Sienkiewicz</t>
  </si>
  <si>
    <t>Chase</t>
  </si>
  <si>
    <t>Streb</t>
  </si>
  <si>
    <t>Robert</t>
  </si>
  <si>
    <t>Tway</t>
  </si>
  <si>
    <t>Yuan</t>
  </si>
  <si>
    <t>Carl</t>
  </si>
  <si>
    <t>Anderson</t>
  </si>
  <si>
    <t>Samuel</t>
  </si>
  <si>
    <t>Chung</t>
  </si>
  <si>
    <t>Jin</t>
  </si>
  <si>
    <t>Higgo</t>
  </si>
  <si>
    <t>Garrick</t>
  </si>
  <si>
    <t>McNeill</t>
  </si>
  <si>
    <t>George</t>
  </si>
  <si>
    <t>Rozo</t>
  </si>
  <si>
    <t>Marcelo</t>
  </si>
  <si>
    <t>Stamper</t>
  </si>
  <si>
    <t>Owen</t>
  </si>
  <si>
    <t>Champ</t>
  </si>
  <si>
    <t>Cameron</t>
  </si>
  <si>
    <t>Covello</t>
  </si>
  <si>
    <t>Vince</t>
  </si>
  <si>
    <t>Crick</t>
  </si>
  <si>
    <t>Duncan</t>
  </si>
  <si>
    <t>Tyler</t>
  </si>
  <si>
    <t>Gabrelcik</t>
  </si>
  <si>
    <t>Kocher</t>
  </si>
  <si>
    <t>David</t>
  </si>
  <si>
    <t>Nunez</t>
  </si>
  <si>
    <t>Augusto</t>
  </si>
  <si>
    <t>Semikawa</t>
  </si>
  <si>
    <t>Taiga</t>
  </si>
  <si>
    <t>Stember</t>
  </si>
  <si>
    <t>Nate</t>
  </si>
  <si>
    <t>VanArragon</t>
  </si>
  <si>
    <t>Caleb</t>
  </si>
  <si>
    <t>Vogel</t>
  </si>
  <si>
    <t>T.J.</t>
  </si>
  <si>
    <t>Brehm</t>
  </si>
  <si>
    <t>Greaser</t>
  </si>
  <si>
    <t>Guthrie</t>
  </si>
  <si>
    <t>Luke</t>
  </si>
  <si>
    <t>Levin</t>
  </si>
  <si>
    <t>Spencer</t>
  </si>
  <si>
    <t>Reeves</t>
  </si>
  <si>
    <t>Seth</t>
  </si>
  <si>
    <t>Tuten</t>
  </si>
  <si>
    <t>Shad</t>
  </si>
  <si>
    <t>Westmoreland</t>
  </si>
  <si>
    <t>Kyle</t>
  </si>
  <si>
    <t>Burnett</t>
  </si>
  <si>
    <t>Hruby</t>
  </si>
  <si>
    <t>Petr</t>
  </si>
  <si>
    <t>Musselman</t>
  </si>
  <si>
    <t>McCarthy</t>
  </si>
  <si>
    <t>Dan</t>
  </si>
  <si>
    <t>Sherwood</t>
  </si>
  <si>
    <t>Cole</t>
  </si>
  <si>
    <t>Barjon</t>
  </si>
  <si>
    <t>Paul</t>
  </si>
  <si>
    <t>mc</t>
  </si>
  <si>
    <t>Daffue</t>
  </si>
  <si>
    <t>M.J.</t>
  </si>
  <si>
    <t>Hirschman</t>
  </si>
  <si>
    <t>Grant</t>
  </si>
  <si>
    <t>Nicholas</t>
  </si>
  <si>
    <t>James</t>
  </si>
  <si>
    <t>Plunkett</t>
  </si>
  <si>
    <t>Marcus</t>
  </si>
  <si>
    <t>Shaun</t>
  </si>
  <si>
    <t>Corey</t>
  </si>
  <si>
    <t>Shipley</t>
  </si>
  <si>
    <t>Neal</t>
  </si>
  <si>
    <t>Van Pelt</t>
  </si>
  <si>
    <t>Bo</t>
  </si>
  <si>
    <t>Whitney</t>
  </si>
  <si>
    <t>Tom</t>
  </si>
  <si>
    <t>Yellamaraju</t>
  </si>
  <si>
    <t>Sudarshan</t>
  </si>
  <si>
    <t>Keefer</t>
  </si>
  <si>
    <t>McGirt</t>
  </si>
  <si>
    <t>O'Hair</t>
  </si>
  <si>
    <t>Sean</t>
  </si>
  <si>
    <t>Redman</t>
  </si>
  <si>
    <t>Doc</t>
  </si>
  <si>
    <t>Suh</t>
  </si>
  <si>
    <t>Justin</t>
  </si>
  <si>
    <t>Tarren</t>
  </si>
  <si>
    <t>Callum</t>
  </si>
  <si>
    <t>Van Horne</t>
  </si>
  <si>
    <t>Ashton</t>
  </si>
  <si>
    <t>Weiler</t>
  </si>
  <si>
    <t>Joe</t>
  </si>
  <si>
    <t>Werbylo</t>
  </si>
  <si>
    <t>Trevor</t>
  </si>
  <si>
    <t>Bramlett</t>
  </si>
  <si>
    <t>Joseph</t>
  </si>
  <si>
    <t>Dougherty</t>
  </si>
  <si>
    <t>Furr</t>
  </si>
  <si>
    <t>Wilson</t>
  </si>
  <si>
    <t>Gainey</t>
  </si>
  <si>
    <t>Tommy</t>
  </si>
  <si>
    <t>Gomez</t>
  </si>
  <si>
    <t>Fabian</t>
  </si>
  <si>
    <t>Gutschewski</t>
  </si>
  <si>
    <t>Haley</t>
  </si>
  <si>
    <t>Johnson</t>
  </si>
  <si>
    <t>Michael</t>
  </si>
  <si>
    <t>Overton</t>
  </si>
  <si>
    <t>Jeff</t>
  </si>
  <si>
    <t>Walsh</t>
  </si>
  <si>
    <t>Matthew</t>
  </si>
  <si>
    <t>Fischer</t>
  </si>
  <si>
    <t>Zack</t>
  </si>
  <si>
    <t>Gribble</t>
  </si>
  <si>
    <t>Cody</t>
  </si>
  <si>
    <t>Kang</t>
  </si>
  <si>
    <t>Jeffrey</t>
  </si>
  <si>
    <t>Hillier</t>
  </si>
  <si>
    <t>Harry</t>
  </si>
  <si>
    <t>Alexander</t>
  </si>
  <si>
    <t>Tyson</t>
  </si>
  <si>
    <t>Cover</t>
  </si>
  <si>
    <t>Patrick</t>
  </si>
  <si>
    <t>Docherty</t>
  </si>
  <si>
    <t>Alistair</t>
  </si>
  <si>
    <t>Herman</t>
  </si>
  <si>
    <t>Jim</t>
  </si>
  <si>
    <t>Landry</t>
  </si>
  <si>
    <t>Andrew</t>
  </si>
  <si>
    <t>Ledesma</t>
  </si>
  <si>
    <t>Nelson</t>
  </si>
  <si>
    <t>Hammer</t>
  </si>
  <si>
    <t>Papineau</t>
  </si>
  <si>
    <t>Etienne</t>
  </si>
  <si>
    <t>Riley</t>
  </si>
  <si>
    <t>Ward</t>
  </si>
  <si>
    <t>Dalton</t>
  </si>
  <si>
    <t>Werenski</t>
  </si>
  <si>
    <t>Richy</t>
  </si>
  <si>
    <t>Bennett</t>
  </si>
  <si>
    <t>Sam</t>
  </si>
  <si>
    <t>Blick</t>
  </si>
  <si>
    <t>Piercy</t>
  </si>
  <si>
    <t>Macdonald</t>
  </si>
  <si>
    <t>Stuart</t>
  </si>
  <si>
    <t>Goya</t>
  </si>
  <si>
    <t>Tano</t>
  </si>
  <si>
    <t>Jenkins</t>
  </si>
  <si>
    <t>Carter</t>
  </si>
  <si>
    <t>Solomon</t>
  </si>
  <si>
    <t>Jacob</t>
  </si>
  <si>
    <t>Van Der Walt</t>
  </si>
  <si>
    <t>Dawie</t>
  </si>
  <si>
    <t>Barnes</t>
  </si>
  <si>
    <t>Erik</t>
  </si>
  <si>
    <t>Bateman</t>
  </si>
  <si>
    <t>Wil</t>
  </si>
  <si>
    <t>Feagler</t>
  </si>
  <si>
    <t>Clay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</si>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</sst>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1355</v>
      </c>
    </row>
    <row r="2" spans="1:36" x14ac:dyDescent="0.25">
      <c r="A2" s="3" t="str">
        <f t="shared" ref="A2:A65" si="0">IF(J2="","",CONCATENATE(J2," ",I2))</f>
        <v>FirstName Surname</v>
      </c>
      <c r="B2" s="4" t="s">
        <v>1356</v>
      </c>
      <c r="C2" t="s">
        <v>1357</v>
      </c>
      <c r="D2" t="s">
        <v>1358</v>
      </c>
      <c r="E2" t="s">
        <v>1359</v>
      </c>
      <c r="F2" t="s">
        <v>1360</v>
      </c>
      <c r="G2" t="s">
        <v>1361</v>
      </c>
      <c r="H2" t="s">
        <v>1362</v>
      </c>
      <c r="I2" t="s">
        <v>1363</v>
      </c>
      <c r="J2" t="s">
        <v>1364</v>
      </c>
      <c r="K2" t="s">
        <v>1365</v>
      </c>
      <c r="L2" t="s">
        <v>1366</v>
      </c>
      <c r="M2" t="s">
        <v>1367</v>
      </c>
      <c r="N2" t="s">
        <v>1368</v>
      </c>
      <c r="O2" t="s">
        <v>1369</v>
      </c>
      <c r="P2" t="s">
        <v>1370</v>
      </c>
      <c r="Q2" t="s">
        <v>1371</v>
      </c>
      <c r="R2" t="s">
        <v>1372</v>
      </c>
      <c r="S2" t="s">
        <v>1373</v>
      </c>
      <c r="T2" t="s">
        <v>1374</v>
      </c>
      <c r="U2" t="s">
        <v>1375</v>
      </c>
      <c r="V2" t="s">
        <v>1376</v>
      </c>
      <c r="W2" t="s">
        <v>1377</v>
      </c>
      <c r="X2" t="s">
        <v>1378</v>
      </c>
      <c r="Y2" t="s">
        <v>1379</v>
      </c>
      <c r="Z2" t="s">
        <v>1380</v>
      </c>
      <c r="AA2" t="s">
        <v>1381</v>
      </c>
      <c r="AB2" t="s">
        <v>1382</v>
      </c>
      <c r="AC2" t="s">
        <v>1383</v>
      </c>
      <c r="AD2" t="s">
        <v>1384</v>
      </c>
      <c r="AE2" t="s">
        <v>1385</v>
      </c>
      <c r="AF2" t="s">
        <v>1386</v>
      </c>
      <c r="AG2" t="s">
        <v>1387</v>
      </c>
      <c r="AH2" t="s">
        <v>1388</v>
      </c>
      <c r="AI2" t="s">
        <v>1389</v>
      </c>
      <c r="AJ2" t="s">
        <v>1390</v>
      </c>
    </row>
    <row r="3" spans="1:36" x14ac:dyDescent="0.25">
      <c r="A3" s="3" t="str">
        <f t="shared" si="0"/>
        <v>Hank Lebioda</v>
      </c>
      <c r="B3" s="4">
        <v>45676</v>
      </c>
      <c r="C3" t="s">
        <v>1391</v>
      </c>
      <c r="D3" t="s">
        <v>1392</v>
      </c>
      <c r="E3" t="s">
        <v>1393</v>
      </c>
      <c r="F3" t="s">
        <v>1394</v>
      </c>
      <c r="G3" t="s">
        <v>1395</v>
      </c>
      <c r="I3" t="s">
        <v>1396</v>
      </c>
      <c r="J3" t="s">
        <v>1397</v>
      </c>
      <c r="K3">
        <v>1</v>
      </c>
      <c r="L3">
        <v>67</v>
      </c>
      <c r="M3">
        <v>62</v>
      </c>
      <c r="N3">
        <v>67</v>
      </c>
      <c r="O3">
        <v>66</v>
      </c>
      <c r="Q3">
        <v>262</v>
      </c>
      <c r="R3">
        <v>71.73</v>
      </c>
      <c r="S3">
        <v>71.64</v>
      </c>
      <c r="T3">
        <v>70.17</v>
      </c>
      <c r="U3">
        <v>65.040000000000006</v>
      </c>
      <c r="V3">
        <v>69.930000000000007</v>
      </c>
      <c r="W3">
        <v>67.819999999999993</v>
      </c>
      <c r="Y3">
        <v>68.239999999999995</v>
      </c>
      <c r="Z3">
        <v>33</v>
      </c>
      <c r="AA3">
        <v>4</v>
      </c>
      <c r="AB3">
        <v>2</v>
      </c>
      <c r="AC3">
        <v>1</v>
      </c>
      <c r="AE3">
        <v>7</v>
      </c>
      <c r="AF3">
        <v>5</v>
      </c>
      <c r="AG3">
        <v>4</v>
      </c>
      <c r="AH3">
        <v>0</v>
      </c>
      <c r="AJ3">
        <v>1</v>
      </c>
    </row>
    <row r="4" spans="1:36" x14ac:dyDescent="0.25">
      <c r="A4" s="3" t="str">
        <f t="shared" si="0"/>
        <v>Seonghyeon Kim</v>
      </c>
      <c r="B4" s="4">
        <v>45676</v>
      </c>
      <c r="C4" t="s">
        <v>1391</v>
      </c>
      <c r="D4" t="s">
        <v>1392</v>
      </c>
      <c r="E4" t="s">
        <v>1393</v>
      </c>
      <c r="F4" t="s">
        <v>1394</v>
      </c>
      <c r="G4" t="s">
        <v>1395</v>
      </c>
      <c r="I4" t="s">
        <v>1398</v>
      </c>
      <c r="J4" t="s">
        <v>1399</v>
      </c>
      <c r="K4">
        <v>2</v>
      </c>
      <c r="L4">
        <v>66</v>
      </c>
      <c r="M4">
        <v>62</v>
      </c>
      <c r="N4">
        <v>71</v>
      </c>
      <c r="O4">
        <v>63</v>
      </c>
      <c r="Q4">
        <v>262</v>
      </c>
      <c r="R4">
        <v>71.73</v>
      </c>
      <c r="S4">
        <v>71.64</v>
      </c>
      <c r="T4">
        <v>69.17</v>
      </c>
      <c r="U4">
        <v>65.040000000000006</v>
      </c>
      <c r="V4">
        <v>73.930000000000007</v>
      </c>
      <c r="W4">
        <v>64.819999999999993</v>
      </c>
      <c r="Y4">
        <v>68.239999999999995</v>
      </c>
      <c r="Z4">
        <v>21</v>
      </c>
      <c r="AA4">
        <v>3</v>
      </c>
      <c r="AB4">
        <v>7</v>
      </c>
      <c r="AC4">
        <v>1</v>
      </c>
      <c r="AE4">
        <v>6</v>
      </c>
      <c r="AF4">
        <v>4</v>
      </c>
      <c r="AG4">
        <v>7</v>
      </c>
      <c r="AH4">
        <v>0</v>
      </c>
      <c r="AJ4">
        <v>2</v>
      </c>
    </row>
    <row r="5" spans="1:36" x14ac:dyDescent="0.25">
      <c r="A5" s="3" t="str">
        <f t="shared" si="0"/>
        <v>Davis Shore</v>
      </c>
      <c r="B5" s="4">
        <v>45676</v>
      </c>
      <c r="C5" t="s">
        <v>1391</v>
      </c>
      <c r="D5" t="s">
        <v>1392</v>
      </c>
      <c r="E5" t="s">
        <v>1393</v>
      </c>
      <c r="F5" t="s">
        <v>1394</v>
      </c>
      <c r="G5" t="s">
        <v>1395</v>
      </c>
      <c r="I5" t="s">
        <v>1400</v>
      </c>
      <c r="J5" t="s">
        <v>1401</v>
      </c>
      <c r="K5">
        <v>3</v>
      </c>
      <c r="L5">
        <v>65</v>
      </c>
      <c r="M5">
        <v>66</v>
      </c>
      <c r="N5">
        <v>66</v>
      </c>
      <c r="O5">
        <v>66</v>
      </c>
      <c r="Q5">
        <v>263</v>
      </c>
      <c r="R5">
        <v>71.73</v>
      </c>
      <c r="S5">
        <v>71.64</v>
      </c>
      <c r="T5">
        <v>68.17</v>
      </c>
      <c r="U5">
        <v>69.040000000000006</v>
      </c>
      <c r="V5">
        <v>68.930000000000007</v>
      </c>
      <c r="W5">
        <v>67.819999999999993</v>
      </c>
      <c r="Y5">
        <v>68.489999999999995</v>
      </c>
      <c r="Z5">
        <v>10</v>
      </c>
      <c r="AA5">
        <v>9</v>
      </c>
      <c r="AB5">
        <v>4</v>
      </c>
      <c r="AC5">
        <v>3</v>
      </c>
      <c r="AE5">
        <v>5</v>
      </c>
      <c r="AF5">
        <v>7</v>
      </c>
      <c r="AG5">
        <v>5</v>
      </c>
      <c r="AH5">
        <v>1</v>
      </c>
      <c r="AJ5">
        <v>3</v>
      </c>
    </row>
    <row r="6" spans="1:36" x14ac:dyDescent="0.25">
      <c r="A6" s="3" t="str">
        <f t="shared" si="0"/>
        <v>Austin Smotherman</v>
      </c>
      <c r="B6" s="4">
        <v>45676</v>
      </c>
      <c r="C6" t="s">
        <v>1391</v>
      </c>
      <c r="D6" t="s">
        <v>1392</v>
      </c>
      <c r="E6" t="s">
        <v>1393</v>
      </c>
      <c r="F6" t="s">
        <v>1394</v>
      </c>
      <c r="G6" t="s">
        <v>1395</v>
      </c>
      <c r="I6" t="s">
        <v>1402</v>
      </c>
      <c r="J6" t="s">
        <v>1403</v>
      </c>
      <c r="K6">
        <v>4</v>
      </c>
      <c r="L6">
        <v>66</v>
      </c>
      <c r="M6">
        <v>69</v>
      </c>
      <c r="N6">
        <v>63</v>
      </c>
      <c r="O6">
        <v>66</v>
      </c>
      <c r="Q6">
        <v>264</v>
      </c>
      <c r="R6">
        <v>71.73</v>
      </c>
      <c r="S6">
        <v>71.64</v>
      </c>
      <c r="T6">
        <v>69.17</v>
      </c>
      <c r="U6">
        <v>72.040000000000006</v>
      </c>
      <c r="V6">
        <v>65.930000000000007</v>
      </c>
      <c r="W6">
        <v>67.819999999999993</v>
      </c>
      <c r="Y6">
        <v>68.739999999999995</v>
      </c>
      <c r="Z6">
        <v>21</v>
      </c>
      <c r="AA6">
        <v>34</v>
      </c>
      <c r="AB6">
        <v>6</v>
      </c>
      <c r="AC6">
        <v>4</v>
      </c>
      <c r="AE6">
        <v>6</v>
      </c>
      <c r="AF6">
        <v>11</v>
      </c>
      <c r="AG6">
        <v>6</v>
      </c>
      <c r="AH6">
        <v>2</v>
      </c>
      <c r="AJ6">
        <v>4</v>
      </c>
    </row>
    <row r="7" spans="1:36" x14ac:dyDescent="0.25">
      <c r="A7" s="3" t="str">
        <f t="shared" si="0"/>
        <v>Emilio Gonzalez</v>
      </c>
      <c r="B7" s="4">
        <v>45676</v>
      </c>
      <c r="C7" t="s">
        <v>1391</v>
      </c>
      <c r="D7" t="s">
        <v>1392</v>
      </c>
      <c r="E7" t="s">
        <v>1393</v>
      </c>
      <c r="F7" t="s">
        <v>1394</v>
      </c>
      <c r="G7" t="s">
        <v>1395</v>
      </c>
      <c r="I7" t="s">
        <v>1404</v>
      </c>
      <c r="J7" t="s">
        <v>1405</v>
      </c>
      <c r="K7">
        <v>5</v>
      </c>
      <c r="L7">
        <v>65</v>
      </c>
      <c r="M7">
        <v>68</v>
      </c>
      <c r="N7">
        <v>67</v>
      </c>
      <c r="O7">
        <v>65</v>
      </c>
      <c r="Q7">
        <v>265</v>
      </c>
      <c r="R7">
        <v>71.73</v>
      </c>
      <c r="S7">
        <v>71.64</v>
      </c>
      <c r="T7">
        <v>68.17</v>
      </c>
      <c r="U7">
        <v>71.040000000000006</v>
      </c>
      <c r="V7">
        <v>69.930000000000007</v>
      </c>
      <c r="W7">
        <v>66.819999999999993</v>
      </c>
      <c r="Y7">
        <v>68.989999999999995</v>
      </c>
      <c r="Z7">
        <v>10</v>
      </c>
      <c r="AA7">
        <v>19</v>
      </c>
      <c r="AB7">
        <v>13</v>
      </c>
      <c r="AC7">
        <v>5</v>
      </c>
      <c r="AE7">
        <v>5</v>
      </c>
      <c r="AF7">
        <v>9</v>
      </c>
      <c r="AG7">
        <v>8</v>
      </c>
      <c r="AH7">
        <v>3</v>
      </c>
      <c r="AJ7">
        <v>5</v>
      </c>
    </row>
    <row r="8" spans="1:36" x14ac:dyDescent="0.25">
      <c r="A8" s="3" t="str">
        <f t="shared" si="0"/>
        <v>Sebastian Cappelen</v>
      </c>
      <c r="B8" s="4">
        <v>45676</v>
      </c>
      <c r="C8" t="s">
        <v>1391</v>
      </c>
      <c r="D8" t="s">
        <v>1392</v>
      </c>
      <c r="E8" t="s">
        <v>1393</v>
      </c>
      <c r="F8" t="s">
        <v>1394</v>
      </c>
      <c r="G8" t="s">
        <v>1395</v>
      </c>
      <c r="I8" t="s">
        <v>1406</v>
      </c>
      <c r="J8" t="s">
        <v>1407</v>
      </c>
      <c r="K8">
        <v>6</v>
      </c>
      <c r="L8">
        <v>70</v>
      </c>
      <c r="M8">
        <v>66</v>
      </c>
      <c r="N8">
        <v>65</v>
      </c>
      <c r="O8">
        <v>65</v>
      </c>
      <c r="Q8">
        <v>266</v>
      </c>
      <c r="R8">
        <v>71.73</v>
      </c>
      <c r="S8">
        <v>71.64</v>
      </c>
      <c r="T8">
        <v>73.17</v>
      </c>
      <c r="U8">
        <v>69.040000000000006</v>
      </c>
      <c r="V8">
        <v>67.930000000000007</v>
      </c>
      <c r="W8">
        <v>66.819999999999993</v>
      </c>
      <c r="Y8">
        <v>69.239999999999995</v>
      </c>
      <c r="Z8">
        <v>92</v>
      </c>
      <c r="AA8">
        <v>50</v>
      </c>
      <c r="AB8">
        <v>19</v>
      </c>
      <c r="AC8">
        <v>6</v>
      </c>
      <c r="AE8">
        <v>10</v>
      </c>
      <c r="AF8">
        <v>12</v>
      </c>
      <c r="AG8">
        <v>9</v>
      </c>
      <c r="AH8">
        <v>4</v>
      </c>
      <c r="AJ8">
        <v>6</v>
      </c>
    </row>
    <row r="9" spans="1:36" x14ac:dyDescent="0.25">
      <c r="A9" s="3" t="str">
        <f t="shared" si="0"/>
        <v>Barend Botha</v>
      </c>
      <c r="B9" s="4">
        <v>45676</v>
      </c>
      <c r="C9" t="s">
        <v>1391</v>
      </c>
      <c r="D9" t="s">
        <v>1392</v>
      </c>
      <c r="E9" t="s">
        <v>1393</v>
      </c>
      <c r="F9" t="s">
        <v>1394</v>
      </c>
      <c r="G9" t="s">
        <v>1395</v>
      </c>
      <c r="I9" t="s">
        <v>1408</v>
      </c>
      <c r="J9" t="s">
        <v>1409</v>
      </c>
      <c r="K9">
        <v>7</v>
      </c>
      <c r="L9">
        <v>68</v>
      </c>
      <c r="M9">
        <v>66</v>
      </c>
      <c r="N9">
        <v>67</v>
      </c>
      <c r="O9">
        <v>66</v>
      </c>
      <c r="Q9">
        <v>267</v>
      </c>
      <c r="R9">
        <v>71.73</v>
      </c>
      <c r="S9">
        <v>71.64</v>
      </c>
      <c r="T9">
        <v>71.17</v>
      </c>
      <c r="U9">
        <v>69.040000000000006</v>
      </c>
      <c r="V9">
        <v>69.930000000000007</v>
      </c>
      <c r="W9">
        <v>67.819999999999993</v>
      </c>
      <c r="Y9">
        <v>69.489999999999995</v>
      </c>
      <c r="Z9">
        <v>49</v>
      </c>
      <c r="AA9">
        <v>27</v>
      </c>
      <c r="AB9">
        <v>19</v>
      </c>
      <c r="AC9">
        <v>7</v>
      </c>
      <c r="AE9">
        <v>8</v>
      </c>
      <c r="AF9">
        <v>10</v>
      </c>
      <c r="AG9">
        <v>9</v>
      </c>
      <c r="AH9">
        <v>5</v>
      </c>
      <c r="AJ9">
        <v>7</v>
      </c>
    </row>
    <row r="10" spans="1:36" x14ac:dyDescent="0.25">
      <c r="A10" s="3" t="str">
        <f t="shared" si="0"/>
        <v>Pierceson Coody</v>
      </c>
      <c r="B10" s="4">
        <v>45676</v>
      </c>
      <c r="C10" t="s">
        <v>1391</v>
      </c>
      <c r="D10" t="s">
        <v>1392</v>
      </c>
      <c r="E10" t="s">
        <v>1393</v>
      </c>
      <c r="F10" t="s">
        <v>1394</v>
      </c>
      <c r="G10" t="s">
        <v>1395</v>
      </c>
      <c r="I10" t="s">
        <v>1410</v>
      </c>
      <c r="J10" t="s">
        <v>1411</v>
      </c>
      <c r="K10">
        <v>7</v>
      </c>
      <c r="L10">
        <v>62</v>
      </c>
      <c r="M10">
        <v>68</v>
      </c>
      <c r="N10">
        <v>66</v>
      </c>
      <c r="O10">
        <v>71</v>
      </c>
      <c r="Q10">
        <v>267</v>
      </c>
      <c r="R10">
        <v>71.73</v>
      </c>
      <c r="S10">
        <v>71.64</v>
      </c>
      <c r="T10">
        <v>65.17</v>
      </c>
      <c r="U10">
        <v>71.040000000000006</v>
      </c>
      <c r="V10">
        <v>68.930000000000007</v>
      </c>
      <c r="W10">
        <v>72.819999999999993</v>
      </c>
      <c r="Y10">
        <v>69.489999999999995</v>
      </c>
      <c r="Z10">
        <v>2</v>
      </c>
      <c r="AA10">
        <v>5</v>
      </c>
      <c r="AB10">
        <v>2</v>
      </c>
      <c r="AC10">
        <v>7</v>
      </c>
      <c r="AE10">
        <v>2</v>
      </c>
      <c r="AF10">
        <v>6</v>
      </c>
      <c r="AG10">
        <v>4</v>
      </c>
      <c r="AH10">
        <v>5</v>
      </c>
      <c r="AJ10">
        <v>7</v>
      </c>
    </row>
    <row r="11" spans="1:36" x14ac:dyDescent="0.25">
      <c r="A11" s="3" t="str">
        <f t="shared" si="0"/>
        <v>Trace Crowe</v>
      </c>
      <c r="B11" s="4">
        <v>45676</v>
      </c>
      <c r="C11" t="s">
        <v>1391</v>
      </c>
      <c r="D11" t="s">
        <v>1392</v>
      </c>
      <c r="E11" t="s">
        <v>1393</v>
      </c>
      <c r="F11" t="s">
        <v>1394</v>
      </c>
      <c r="G11" t="s">
        <v>1395</v>
      </c>
      <c r="I11" t="s">
        <v>1412</v>
      </c>
      <c r="J11" t="s">
        <v>1413</v>
      </c>
      <c r="K11">
        <v>9</v>
      </c>
      <c r="L11">
        <v>66</v>
      </c>
      <c r="M11">
        <v>65</v>
      </c>
      <c r="N11">
        <v>69</v>
      </c>
      <c r="O11">
        <v>68</v>
      </c>
      <c r="Q11">
        <v>268</v>
      </c>
      <c r="R11">
        <v>71.73</v>
      </c>
      <c r="S11">
        <v>71.64</v>
      </c>
      <c r="T11">
        <v>69.17</v>
      </c>
      <c r="U11">
        <v>68.040000000000006</v>
      </c>
      <c r="V11">
        <v>71.930000000000007</v>
      </c>
      <c r="W11">
        <v>69.819999999999993</v>
      </c>
      <c r="Y11">
        <v>69.739999999999995</v>
      </c>
      <c r="Z11">
        <v>21</v>
      </c>
      <c r="AA11">
        <v>9</v>
      </c>
      <c r="AB11">
        <v>13</v>
      </c>
      <c r="AC11">
        <v>9</v>
      </c>
      <c r="AE11">
        <v>6</v>
      </c>
      <c r="AF11">
        <v>7</v>
      </c>
      <c r="AG11">
        <v>8</v>
      </c>
      <c r="AH11">
        <v>6</v>
      </c>
      <c r="AJ11">
        <v>9</v>
      </c>
    </row>
    <row r="12" spans="1:36" x14ac:dyDescent="0.25">
      <c r="A12" s="3" t="str">
        <f t="shared" si="0"/>
        <v>Brandon Harkins</v>
      </c>
      <c r="B12" s="4">
        <v>45676</v>
      </c>
      <c r="C12" t="s">
        <v>1391</v>
      </c>
      <c r="D12" t="s">
        <v>1392</v>
      </c>
      <c r="E12" t="s">
        <v>1393</v>
      </c>
      <c r="F12" t="s">
        <v>1394</v>
      </c>
      <c r="G12" t="s">
        <v>1395</v>
      </c>
      <c r="I12" t="s">
        <v>1414</v>
      </c>
      <c r="J12" t="s">
        <v>1415</v>
      </c>
      <c r="K12">
        <v>9</v>
      </c>
      <c r="L12">
        <v>66</v>
      </c>
      <c r="M12">
        <v>67</v>
      </c>
      <c r="N12">
        <v>67</v>
      </c>
      <c r="O12">
        <v>68</v>
      </c>
      <c r="Q12">
        <v>268</v>
      </c>
      <c r="R12">
        <v>71.73</v>
      </c>
      <c r="S12">
        <v>71.64</v>
      </c>
      <c r="T12">
        <v>69.17</v>
      </c>
      <c r="U12">
        <v>70.040000000000006</v>
      </c>
      <c r="V12">
        <v>69.930000000000007</v>
      </c>
      <c r="W12">
        <v>69.819999999999993</v>
      </c>
      <c r="Y12">
        <v>69.739999999999995</v>
      </c>
      <c r="Z12">
        <v>21</v>
      </c>
      <c r="AA12">
        <v>19</v>
      </c>
      <c r="AB12">
        <v>13</v>
      </c>
      <c r="AC12">
        <v>9</v>
      </c>
      <c r="AE12">
        <v>6</v>
      </c>
      <c r="AF12">
        <v>9</v>
      </c>
      <c r="AG12">
        <v>8</v>
      </c>
      <c r="AH12">
        <v>6</v>
      </c>
      <c r="AJ12">
        <v>9</v>
      </c>
    </row>
    <row r="13" spans="1:36" x14ac:dyDescent="0.25">
      <c r="A13" s="3" t="str">
        <f t="shared" si="0"/>
        <v>Russell Knox</v>
      </c>
      <c r="B13" s="4">
        <v>45676</v>
      </c>
      <c r="C13" t="s">
        <v>1391</v>
      </c>
      <c r="D13" t="s">
        <v>1392</v>
      </c>
      <c r="E13" t="s">
        <v>1393</v>
      </c>
      <c r="F13" t="s">
        <v>1394</v>
      </c>
      <c r="G13" t="s">
        <v>1395</v>
      </c>
      <c r="I13" t="s">
        <v>1416</v>
      </c>
      <c r="J13" t="s">
        <v>1417</v>
      </c>
      <c r="K13">
        <v>9</v>
      </c>
      <c r="L13">
        <v>72</v>
      </c>
      <c r="M13">
        <v>63</v>
      </c>
      <c r="N13">
        <v>67</v>
      </c>
      <c r="O13">
        <v>66</v>
      </c>
      <c r="Q13">
        <v>268</v>
      </c>
      <c r="R13">
        <v>71.73</v>
      </c>
      <c r="S13">
        <v>71.64</v>
      </c>
      <c r="T13">
        <v>75.17</v>
      </c>
      <c r="U13">
        <v>66.040000000000006</v>
      </c>
      <c r="V13">
        <v>69.930000000000007</v>
      </c>
      <c r="W13">
        <v>67.819999999999993</v>
      </c>
      <c r="Y13">
        <v>69.739999999999995</v>
      </c>
      <c r="Z13">
        <v>129</v>
      </c>
      <c r="AA13">
        <v>34</v>
      </c>
      <c r="AB13">
        <v>24</v>
      </c>
      <c r="AC13">
        <v>9</v>
      </c>
      <c r="AE13">
        <v>12</v>
      </c>
      <c r="AF13">
        <v>11</v>
      </c>
      <c r="AG13">
        <v>10</v>
      </c>
      <c r="AH13">
        <v>6</v>
      </c>
      <c r="AJ13">
        <v>9</v>
      </c>
    </row>
    <row r="14" spans="1:36" x14ac:dyDescent="0.25">
      <c r="A14" s="3" t="str">
        <f t="shared" si="0"/>
        <v>Rick Lamb</v>
      </c>
      <c r="B14" s="4">
        <v>45676</v>
      </c>
      <c r="C14" t="s">
        <v>1391</v>
      </c>
      <c r="D14" t="s">
        <v>1392</v>
      </c>
      <c r="E14" t="s">
        <v>1393</v>
      </c>
      <c r="F14" t="s">
        <v>1394</v>
      </c>
      <c r="G14" t="s">
        <v>1395</v>
      </c>
      <c r="I14" t="s">
        <v>1418</v>
      </c>
      <c r="J14" t="s">
        <v>1419</v>
      </c>
      <c r="K14">
        <v>9</v>
      </c>
      <c r="L14">
        <v>62</v>
      </c>
      <c r="M14">
        <v>63</v>
      </c>
      <c r="N14">
        <v>74</v>
      </c>
      <c r="O14">
        <v>69</v>
      </c>
      <c r="Q14">
        <v>268</v>
      </c>
      <c r="R14">
        <v>71.73</v>
      </c>
      <c r="S14">
        <v>71.64</v>
      </c>
      <c r="T14">
        <v>65.17</v>
      </c>
      <c r="U14">
        <v>66.040000000000006</v>
      </c>
      <c r="V14">
        <v>76.930000000000007</v>
      </c>
      <c r="W14">
        <v>70.819999999999993</v>
      </c>
      <c r="Y14">
        <v>69.739999999999995</v>
      </c>
      <c r="Z14">
        <v>2</v>
      </c>
      <c r="AA14">
        <v>2</v>
      </c>
      <c r="AB14">
        <v>7</v>
      </c>
      <c r="AC14">
        <v>9</v>
      </c>
      <c r="AE14">
        <v>2</v>
      </c>
      <c r="AF14">
        <v>1</v>
      </c>
      <c r="AG14">
        <v>7</v>
      </c>
      <c r="AH14">
        <v>6</v>
      </c>
      <c r="AJ14">
        <v>9</v>
      </c>
    </row>
    <row r="15" spans="1:36" x14ac:dyDescent="0.25">
      <c r="A15" s="3" t="str">
        <f t="shared" si="0"/>
        <v>Ross Steelman</v>
      </c>
      <c r="B15" s="4">
        <v>45676</v>
      </c>
      <c r="C15" t="s">
        <v>1391</v>
      </c>
      <c r="D15" t="s">
        <v>1392</v>
      </c>
      <c r="E15" t="s">
        <v>1393</v>
      </c>
      <c r="F15" t="s">
        <v>1394</v>
      </c>
      <c r="G15" t="s">
        <v>1395</v>
      </c>
      <c r="I15" t="s">
        <v>1420</v>
      </c>
      <c r="J15" t="s">
        <v>1421</v>
      </c>
      <c r="K15">
        <v>9</v>
      </c>
      <c r="L15">
        <v>68</v>
      </c>
      <c r="M15">
        <v>62</v>
      </c>
      <c r="N15">
        <v>69</v>
      </c>
      <c r="O15">
        <v>69</v>
      </c>
      <c r="Q15">
        <v>268</v>
      </c>
      <c r="R15">
        <v>71.73</v>
      </c>
      <c r="S15">
        <v>71.64</v>
      </c>
      <c r="T15">
        <v>71.17</v>
      </c>
      <c r="U15">
        <v>65.040000000000006</v>
      </c>
      <c r="V15">
        <v>71.930000000000007</v>
      </c>
      <c r="W15">
        <v>70.819999999999993</v>
      </c>
      <c r="Y15">
        <v>69.739999999999995</v>
      </c>
      <c r="Z15">
        <v>49</v>
      </c>
      <c r="AA15">
        <v>5</v>
      </c>
      <c r="AB15">
        <v>7</v>
      </c>
      <c r="AC15">
        <v>9</v>
      </c>
      <c r="AE15">
        <v>8</v>
      </c>
      <c r="AF15">
        <v>6</v>
      </c>
      <c r="AG15">
        <v>7</v>
      </c>
      <c r="AH15">
        <v>6</v>
      </c>
      <c r="AJ15">
        <v>9</v>
      </c>
    </row>
    <row r="16" spans="1:36" x14ac:dyDescent="0.25">
      <c r="A16" s="3" t="str">
        <f t="shared" si="0"/>
        <v>John VanDerLaan</v>
      </c>
      <c r="B16" s="4">
        <v>45676</v>
      </c>
      <c r="C16" t="s">
        <v>1391</v>
      </c>
      <c r="D16" t="s">
        <v>1392</v>
      </c>
      <c r="E16" t="s">
        <v>1393</v>
      </c>
      <c r="F16" t="s">
        <v>1394</v>
      </c>
      <c r="G16" t="s">
        <v>1395</v>
      </c>
      <c r="I16" t="s">
        <v>1422</v>
      </c>
      <c r="J16" t="s">
        <v>1423</v>
      </c>
      <c r="K16">
        <v>9</v>
      </c>
      <c r="L16">
        <v>60</v>
      </c>
      <c r="M16">
        <v>64</v>
      </c>
      <c r="N16">
        <v>68</v>
      </c>
      <c r="O16">
        <v>76</v>
      </c>
      <c r="Q16">
        <v>268</v>
      </c>
      <c r="R16">
        <v>71.73</v>
      </c>
      <c r="S16">
        <v>71.64</v>
      </c>
      <c r="T16">
        <v>63.17</v>
      </c>
      <c r="U16">
        <v>67.040000000000006</v>
      </c>
      <c r="V16">
        <v>70.930000000000007</v>
      </c>
      <c r="W16">
        <v>77.819999999999993</v>
      </c>
      <c r="Y16">
        <v>69.739999999999995</v>
      </c>
      <c r="Z16">
        <v>1</v>
      </c>
      <c r="AA16">
        <v>1</v>
      </c>
      <c r="AB16">
        <v>1</v>
      </c>
      <c r="AC16">
        <v>9</v>
      </c>
      <c r="AE16">
        <v>-2</v>
      </c>
      <c r="AF16">
        <v>-1</v>
      </c>
      <c r="AG16">
        <v>-4</v>
      </c>
      <c r="AH16">
        <v>6</v>
      </c>
      <c r="AJ16">
        <v>9</v>
      </c>
    </row>
    <row r="17" spans="1:36" x14ac:dyDescent="0.25">
      <c r="A17" s="3" t="str">
        <f t="shared" si="0"/>
        <v>Zach Bauchou</v>
      </c>
      <c r="B17" s="4">
        <v>45676</v>
      </c>
      <c r="C17" t="s">
        <v>1391</v>
      </c>
      <c r="D17" t="s">
        <v>1392</v>
      </c>
      <c r="E17" t="s">
        <v>1393</v>
      </c>
      <c r="F17" t="s">
        <v>1394</v>
      </c>
      <c r="G17" t="s">
        <v>1395</v>
      </c>
      <c r="I17" t="s">
        <v>1424</v>
      </c>
      <c r="J17" t="s">
        <v>1425</v>
      </c>
      <c r="K17">
        <v>15</v>
      </c>
      <c r="L17">
        <v>69</v>
      </c>
      <c r="M17">
        <v>64</v>
      </c>
      <c r="N17">
        <v>67</v>
      </c>
      <c r="O17">
        <v>69</v>
      </c>
      <c r="Q17">
        <v>269</v>
      </c>
      <c r="R17">
        <v>71.73</v>
      </c>
      <c r="S17">
        <v>71.64</v>
      </c>
      <c r="T17">
        <v>72.17</v>
      </c>
      <c r="U17">
        <v>67.040000000000006</v>
      </c>
      <c r="V17">
        <v>69.930000000000007</v>
      </c>
      <c r="W17">
        <v>70.819999999999993</v>
      </c>
      <c r="Y17">
        <v>69.989999999999995</v>
      </c>
      <c r="Z17">
        <v>77</v>
      </c>
      <c r="AA17">
        <v>19</v>
      </c>
      <c r="AB17">
        <v>13</v>
      </c>
      <c r="AC17">
        <v>15</v>
      </c>
      <c r="AE17">
        <v>9</v>
      </c>
      <c r="AF17">
        <v>9</v>
      </c>
      <c r="AG17">
        <v>8</v>
      </c>
      <c r="AH17">
        <v>7</v>
      </c>
      <c r="AJ17">
        <v>15</v>
      </c>
    </row>
    <row r="18" spans="1:36" x14ac:dyDescent="0.25">
      <c r="A18" s="3" t="str">
        <f t="shared" si="0"/>
        <v>Roberto Diaz</v>
      </c>
      <c r="B18" s="4">
        <v>45676</v>
      </c>
      <c r="C18" t="s">
        <v>1391</v>
      </c>
      <c r="D18" t="s">
        <v>1392</v>
      </c>
      <c r="E18" t="s">
        <v>1393</v>
      </c>
      <c r="F18" t="s">
        <v>1394</v>
      </c>
      <c r="G18" t="s">
        <v>1395</v>
      </c>
      <c r="I18" t="s">
        <v>1426</v>
      </c>
      <c r="J18" t="s">
        <v>1427</v>
      </c>
      <c r="K18">
        <v>15</v>
      </c>
      <c r="L18">
        <v>66</v>
      </c>
      <c r="M18">
        <v>64</v>
      </c>
      <c r="N18">
        <v>69</v>
      </c>
      <c r="O18">
        <v>70</v>
      </c>
      <c r="Q18">
        <v>269</v>
      </c>
      <c r="R18">
        <v>71.73</v>
      </c>
      <c r="S18">
        <v>71.64</v>
      </c>
      <c r="T18">
        <v>69.17</v>
      </c>
      <c r="U18">
        <v>67.040000000000006</v>
      </c>
      <c r="V18">
        <v>71.930000000000007</v>
      </c>
      <c r="W18">
        <v>71.819999999999993</v>
      </c>
      <c r="Y18">
        <v>69.989999999999995</v>
      </c>
      <c r="Z18">
        <v>21</v>
      </c>
      <c r="AA18">
        <v>5</v>
      </c>
      <c r="AB18">
        <v>7</v>
      </c>
      <c r="AC18">
        <v>15</v>
      </c>
      <c r="AE18">
        <v>6</v>
      </c>
      <c r="AF18">
        <v>6</v>
      </c>
      <c r="AG18">
        <v>7</v>
      </c>
      <c r="AH18">
        <v>7</v>
      </c>
      <c r="AJ18">
        <v>15</v>
      </c>
    </row>
    <row r="19" spans="1:36" x14ac:dyDescent="0.25">
      <c r="A19" s="3" t="str">
        <f t="shared" si="0"/>
        <v>Cooper Dossey</v>
      </c>
      <c r="B19" s="4">
        <v>45676</v>
      </c>
      <c r="C19" t="s">
        <v>1391</v>
      </c>
      <c r="D19" t="s">
        <v>1392</v>
      </c>
      <c r="E19" t="s">
        <v>1393</v>
      </c>
      <c r="F19" t="s">
        <v>1394</v>
      </c>
      <c r="G19" t="s">
        <v>1395</v>
      </c>
      <c r="I19" t="s">
        <v>1428</v>
      </c>
      <c r="J19" t="s">
        <v>1429</v>
      </c>
      <c r="K19">
        <v>15</v>
      </c>
      <c r="L19">
        <v>66</v>
      </c>
      <c r="M19">
        <v>65</v>
      </c>
      <c r="N19">
        <v>70</v>
      </c>
      <c r="O19">
        <v>68</v>
      </c>
      <c r="Q19">
        <v>269</v>
      </c>
      <c r="R19">
        <v>71.73</v>
      </c>
      <c r="S19">
        <v>71.64</v>
      </c>
      <c r="T19">
        <v>69.17</v>
      </c>
      <c r="U19">
        <v>68.040000000000006</v>
      </c>
      <c r="V19">
        <v>72.930000000000007</v>
      </c>
      <c r="W19">
        <v>69.819999999999993</v>
      </c>
      <c r="Y19">
        <v>69.989999999999995</v>
      </c>
      <c r="Z19">
        <v>21</v>
      </c>
      <c r="AA19">
        <v>9</v>
      </c>
      <c r="AB19">
        <v>19</v>
      </c>
      <c r="AC19">
        <v>15</v>
      </c>
      <c r="AE19">
        <v>6</v>
      </c>
      <c r="AF19">
        <v>7</v>
      </c>
      <c r="AG19">
        <v>9</v>
      </c>
      <c r="AH19">
        <v>7</v>
      </c>
      <c r="AJ19">
        <v>15</v>
      </c>
    </row>
    <row r="20" spans="1:36" x14ac:dyDescent="0.25">
      <c r="A20" s="3" t="str">
        <f t="shared" si="0"/>
        <v>Peter Kuest</v>
      </c>
      <c r="B20" s="4">
        <v>45676</v>
      </c>
      <c r="C20" t="s">
        <v>1391</v>
      </c>
      <c r="D20" t="s">
        <v>1392</v>
      </c>
      <c r="E20" t="s">
        <v>1393</v>
      </c>
      <c r="F20" t="s">
        <v>1394</v>
      </c>
      <c r="G20" t="s">
        <v>1395</v>
      </c>
      <c r="I20" t="s">
        <v>1430</v>
      </c>
      <c r="J20" t="s">
        <v>1431</v>
      </c>
      <c r="K20">
        <v>15</v>
      </c>
      <c r="L20">
        <v>67</v>
      </c>
      <c r="M20">
        <v>65</v>
      </c>
      <c r="N20">
        <v>69</v>
      </c>
      <c r="O20">
        <v>68</v>
      </c>
      <c r="Q20">
        <v>269</v>
      </c>
      <c r="R20">
        <v>71.73</v>
      </c>
      <c r="S20">
        <v>71.64</v>
      </c>
      <c r="T20">
        <v>70.17</v>
      </c>
      <c r="U20">
        <v>68.040000000000006</v>
      </c>
      <c r="V20">
        <v>71.930000000000007</v>
      </c>
      <c r="W20">
        <v>69.819999999999993</v>
      </c>
      <c r="Y20">
        <v>69.989999999999995</v>
      </c>
      <c r="Z20">
        <v>33</v>
      </c>
      <c r="AA20">
        <v>16</v>
      </c>
      <c r="AB20">
        <v>19</v>
      </c>
      <c r="AC20">
        <v>15</v>
      </c>
      <c r="AE20">
        <v>7</v>
      </c>
      <c r="AF20">
        <v>8</v>
      </c>
      <c r="AG20">
        <v>9</v>
      </c>
      <c r="AH20">
        <v>7</v>
      </c>
      <c r="AJ20">
        <v>15</v>
      </c>
    </row>
    <row r="21" spans="1:36" x14ac:dyDescent="0.25">
      <c r="A21" s="3" t="str">
        <f t="shared" si="0"/>
        <v>Adam Long</v>
      </c>
      <c r="B21" s="4">
        <v>45676</v>
      </c>
      <c r="C21" t="s">
        <v>1391</v>
      </c>
      <c r="D21" t="s">
        <v>1392</v>
      </c>
      <c r="E21" t="s">
        <v>1393</v>
      </c>
      <c r="F21" t="s">
        <v>1394</v>
      </c>
      <c r="G21" t="s">
        <v>1395</v>
      </c>
      <c r="I21" t="s">
        <v>1432</v>
      </c>
      <c r="J21" t="s">
        <v>1433</v>
      </c>
      <c r="K21">
        <v>15</v>
      </c>
      <c r="L21">
        <v>65</v>
      </c>
      <c r="M21">
        <v>68</v>
      </c>
      <c r="N21">
        <v>71</v>
      </c>
      <c r="O21">
        <v>65</v>
      </c>
      <c r="Q21">
        <v>269</v>
      </c>
      <c r="R21">
        <v>71.73</v>
      </c>
      <c r="S21">
        <v>71.64</v>
      </c>
      <c r="T21">
        <v>68.17</v>
      </c>
      <c r="U21">
        <v>71.040000000000006</v>
      </c>
      <c r="V21">
        <v>73.930000000000007</v>
      </c>
      <c r="W21">
        <v>66.819999999999993</v>
      </c>
      <c r="Y21">
        <v>69.989999999999995</v>
      </c>
      <c r="Z21">
        <v>10</v>
      </c>
      <c r="AA21">
        <v>19</v>
      </c>
      <c r="AB21">
        <v>46</v>
      </c>
      <c r="AC21">
        <v>15</v>
      </c>
      <c r="AE21">
        <v>5</v>
      </c>
      <c r="AF21">
        <v>9</v>
      </c>
      <c r="AG21">
        <v>12</v>
      </c>
      <c r="AH21">
        <v>7</v>
      </c>
      <c r="AJ21">
        <v>15</v>
      </c>
    </row>
    <row r="22" spans="1:36" x14ac:dyDescent="0.25">
      <c r="A22" s="3" t="str">
        <f t="shared" si="0"/>
        <v>Seung-Yul Noh</v>
      </c>
      <c r="B22" s="4">
        <v>45676</v>
      </c>
      <c r="C22" t="s">
        <v>1391</v>
      </c>
      <c r="D22" t="s">
        <v>1392</v>
      </c>
      <c r="E22" t="s">
        <v>1393</v>
      </c>
      <c r="F22" t="s">
        <v>1394</v>
      </c>
      <c r="G22" t="s">
        <v>1395</v>
      </c>
      <c r="I22" t="s">
        <v>1434</v>
      </c>
      <c r="J22" t="s">
        <v>1435</v>
      </c>
      <c r="K22">
        <v>15</v>
      </c>
      <c r="L22">
        <v>65</v>
      </c>
      <c r="M22">
        <v>69</v>
      </c>
      <c r="N22">
        <v>68</v>
      </c>
      <c r="O22">
        <v>67</v>
      </c>
      <c r="Q22">
        <v>269</v>
      </c>
      <c r="R22">
        <v>71.73</v>
      </c>
      <c r="S22">
        <v>71.64</v>
      </c>
      <c r="T22">
        <v>68.17</v>
      </c>
      <c r="U22">
        <v>72.040000000000006</v>
      </c>
      <c r="V22">
        <v>70.930000000000007</v>
      </c>
      <c r="W22">
        <v>68.819999999999993</v>
      </c>
      <c r="Y22">
        <v>69.989999999999995</v>
      </c>
      <c r="Z22">
        <v>10</v>
      </c>
      <c r="AA22">
        <v>27</v>
      </c>
      <c r="AB22">
        <v>24</v>
      </c>
      <c r="AC22">
        <v>15</v>
      </c>
      <c r="AE22">
        <v>5</v>
      </c>
      <c r="AF22">
        <v>10</v>
      </c>
      <c r="AG22">
        <v>10</v>
      </c>
      <c r="AH22">
        <v>7</v>
      </c>
      <c r="AJ22">
        <v>15</v>
      </c>
    </row>
    <row r="23" spans="1:36" x14ac:dyDescent="0.25">
      <c r="A23" s="3" t="str">
        <f t="shared" si="0"/>
        <v>Rob Oppenheim</v>
      </c>
      <c r="B23" s="4">
        <v>45676</v>
      </c>
      <c r="C23" t="s">
        <v>1391</v>
      </c>
      <c r="D23" t="s">
        <v>1392</v>
      </c>
      <c r="E23" t="s">
        <v>1393</v>
      </c>
      <c r="F23" t="s">
        <v>1394</v>
      </c>
      <c r="G23" t="s">
        <v>1395</v>
      </c>
      <c r="I23" t="s">
        <v>1436</v>
      </c>
      <c r="J23" t="s">
        <v>1437</v>
      </c>
      <c r="K23">
        <v>15</v>
      </c>
      <c r="L23">
        <v>67</v>
      </c>
      <c r="M23">
        <v>64</v>
      </c>
      <c r="N23">
        <v>68</v>
      </c>
      <c r="O23">
        <v>70</v>
      </c>
      <c r="Q23">
        <v>269</v>
      </c>
      <c r="R23">
        <v>71.73</v>
      </c>
      <c r="S23">
        <v>71.64</v>
      </c>
      <c r="T23">
        <v>70.17</v>
      </c>
      <c r="U23">
        <v>67.040000000000006</v>
      </c>
      <c r="V23">
        <v>70.930000000000007</v>
      </c>
      <c r="W23">
        <v>71.819999999999993</v>
      </c>
      <c r="Y23">
        <v>69.989999999999995</v>
      </c>
      <c r="Z23">
        <v>33</v>
      </c>
      <c r="AA23">
        <v>9</v>
      </c>
      <c r="AB23">
        <v>7</v>
      </c>
      <c r="AC23">
        <v>15</v>
      </c>
      <c r="AE23">
        <v>7</v>
      </c>
      <c r="AF23">
        <v>7</v>
      </c>
      <c r="AG23">
        <v>7</v>
      </c>
      <c r="AH23">
        <v>7</v>
      </c>
      <c r="AJ23">
        <v>15</v>
      </c>
    </row>
    <row r="24" spans="1:36" x14ac:dyDescent="0.25">
      <c r="A24" s="3" t="str">
        <f t="shared" si="0"/>
        <v>Sandy Scott</v>
      </c>
      <c r="B24" s="4">
        <v>45676</v>
      </c>
      <c r="C24" t="s">
        <v>1391</v>
      </c>
      <c r="D24" t="s">
        <v>1392</v>
      </c>
      <c r="E24" t="s">
        <v>1393</v>
      </c>
      <c r="F24" t="s">
        <v>1394</v>
      </c>
      <c r="G24" t="s">
        <v>1395</v>
      </c>
      <c r="I24" t="s">
        <v>1438</v>
      </c>
      <c r="J24" t="s">
        <v>1439</v>
      </c>
      <c r="K24">
        <v>15</v>
      </c>
      <c r="L24">
        <v>66</v>
      </c>
      <c r="M24">
        <v>68</v>
      </c>
      <c r="N24">
        <v>63</v>
      </c>
      <c r="O24">
        <v>72</v>
      </c>
      <c r="Q24">
        <v>269</v>
      </c>
      <c r="R24">
        <v>71.73</v>
      </c>
      <c r="S24">
        <v>71.64</v>
      </c>
      <c r="T24">
        <v>69.17</v>
      </c>
      <c r="U24">
        <v>71.040000000000006</v>
      </c>
      <c r="V24">
        <v>65.930000000000007</v>
      </c>
      <c r="W24">
        <v>73.819999999999993</v>
      </c>
      <c r="Y24">
        <v>69.989999999999995</v>
      </c>
      <c r="Z24">
        <v>21</v>
      </c>
      <c r="AA24">
        <v>27</v>
      </c>
      <c r="AB24">
        <v>4</v>
      </c>
      <c r="AC24">
        <v>15</v>
      </c>
      <c r="AE24">
        <v>6</v>
      </c>
      <c r="AF24">
        <v>10</v>
      </c>
      <c r="AG24">
        <v>5</v>
      </c>
      <c r="AH24">
        <v>7</v>
      </c>
      <c r="AJ24">
        <v>15</v>
      </c>
    </row>
    <row r="25" spans="1:36" x14ac:dyDescent="0.25">
      <c r="A25" s="3" t="str">
        <f t="shared" si="0"/>
        <v>Dylan Wu</v>
      </c>
      <c r="B25" s="4">
        <v>45676</v>
      </c>
      <c r="C25" t="s">
        <v>1391</v>
      </c>
      <c r="D25" t="s">
        <v>1392</v>
      </c>
      <c r="E25" t="s">
        <v>1393</v>
      </c>
      <c r="F25" t="s">
        <v>1394</v>
      </c>
      <c r="G25" t="s">
        <v>1395</v>
      </c>
      <c r="I25" t="s">
        <v>1440</v>
      </c>
      <c r="J25" t="s">
        <v>1441</v>
      </c>
      <c r="K25">
        <v>15</v>
      </c>
      <c r="L25">
        <v>67</v>
      </c>
      <c r="M25">
        <v>70</v>
      </c>
      <c r="N25">
        <v>66</v>
      </c>
      <c r="O25">
        <v>66</v>
      </c>
      <c r="Q25">
        <v>269</v>
      </c>
      <c r="R25">
        <v>71.73</v>
      </c>
      <c r="S25">
        <v>71.64</v>
      </c>
      <c r="T25">
        <v>70.17</v>
      </c>
      <c r="U25">
        <v>73.040000000000006</v>
      </c>
      <c r="V25">
        <v>68.930000000000007</v>
      </c>
      <c r="W25">
        <v>67.819999999999993</v>
      </c>
      <c r="Y25">
        <v>69.989999999999995</v>
      </c>
      <c r="Z25">
        <v>33</v>
      </c>
      <c r="AA25">
        <v>64</v>
      </c>
      <c r="AB25">
        <v>37</v>
      </c>
      <c r="AC25">
        <v>15</v>
      </c>
      <c r="AE25">
        <v>7</v>
      </c>
      <c r="AF25">
        <v>13</v>
      </c>
      <c r="AG25">
        <v>11</v>
      </c>
      <c r="AH25">
        <v>7</v>
      </c>
      <c r="AJ25">
        <v>15</v>
      </c>
    </row>
    <row r="26" spans="1:36" x14ac:dyDescent="0.25">
      <c r="A26" s="3" t="str">
        <f t="shared" si="0"/>
        <v>Kevin Chappell</v>
      </c>
      <c r="B26" s="4">
        <v>45676</v>
      </c>
      <c r="C26" t="s">
        <v>1391</v>
      </c>
      <c r="D26" t="s">
        <v>1392</v>
      </c>
      <c r="E26" t="s">
        <v>1393</v>
      </c>
      <c r="F26" t="s">
        <v>1394</v>
      </c>
      <c r="G26" t="s">
        <v>1395</v>
      </c>
      <c r="I26" t="s">
        <v>1442</v>
      </c>
      <c r="J26" t="s">
        <v>1443</v>
      </c>
      <c r="K26">
        <v>24</v>
      </c>
      <c r="L26">
        <v>70</v>
      </c>
      <c r="M26">
        <v>66</v>
      </c>
      <c r="N26">
        <v>65</v>
      </c>
      <c r="O26">
        <v>69</v>
      </c>
      <c r="Q26">
        <v>270</v>
      </c>
      <c r="R26">
        <v>71.73</v>
      </c>
      <c r="S26">
        <v>71.64</v>
      </c>
      <c r="T26">
        <v>73.17</v>
      </c>
      <c r="U26">
        <v>69.040000000000006</v>
      </c>
      <c r="V26">
        <v>67.930000000000007</v>
      </c>
      <c r="W26">
        <v>70.819999999999993</v>
      </c>
      <c r="Y26">
        <v>70.239999999999995</v>
      </c>
      <c r="Z26">
        <v>92</v>
      </c>
      <c r="AA26">
        <v>50</v>
      </c>
      <c r="AB26">
        <v>19</v>
      </c>
      <c r="AC26">
        <v>24</v>
      </c>
      <c r="AE26">
        <v>10</v>
      </c>
      <c r="AF26">
        <v>12</v>
      </c>
      <c r="AG26">
        <v>9</v>
      </c>
      <c r="AH26">
        <v>8</v>
      </c>
      <c r="AJ26">
        <v>24</v>
      </c>
    </row>
    <row r="27" spans="1:36" x14ac:dyDescent="0.25">
      <c r="A27" s="3" t="str">
        <f t="shared" si="0"/>
        <v>Billy Kennerly</v>
      </c>
      <c r="B27" s="4">
        <v>45676</v>
      </c>
      <c r="C27" t="s">
        <v>1391</v>
      </c>
      <c r="D27" t="s">
        <v>1392</v>
      </c>
      <c r="E27" t="s">
        <v>1393</v>
      </c>
      <c r="F27" t="s">
        <v>1394</v>
      </c>
      <c r="G27" t="s">
        <v>1395</v>
      </c>
      <c r="I27" t="s">
        <v>1444</v>
      </c>
      <c r="J27" t="s">
        <v>1445</v>
      </c>
      <c r="K27">
        <v>24</v>
      </c>
      <c r="L27">
        <v>68</v>
      </c>
      <c r="M27">
        <v>68</v>
      </c>
      <c r="N27">
        <v>68</v>
      </c>
      <c r="O27">
        <v>66</v>
      </c>
      <c r="Q27">
        <v>270</v>
      </c>
      <c r="R27">
        <v>71.73</v>
      </c>
      <c r="S27">
        <v>71.64</v>
      </c>
      <c r="T27">
        <v>71.17</v>
      </c>
      <c r="U27">
        <v>71.040000000000006</v>
      </c>
      <c r="V27">
        <v>70.930000000000007</v>
      </c>
      <c r="W27">
        <v>67.819999999999993</v>
      </c>
      <c r="Y27">
        <v>70.239999999999995</v>
      </c>
      <c r="Z27">
        <v>49</v>
      </c>
      <c r="AA27">
        <v>50</v>
      </c>
      <c r="AB27">
        <v>46</v>
      </c>
      <c r="AC27">
        <v>24</v>
      </c>
      <c r="AE27">
        <v>8</v>
      </c>
      <c r="AF27">
        <v>12</v>
      </c>
      <c r="AG27">
        <v>12</v>
      </c>
      <c r="AH27">
        <v>8</v>
      </c>
      <c r="AJ27">
        <v>24</v>
      </c>
    </row>
    <row r="28" spans="1:36" x14ac:dyDescent="0.25">
      <c r="A28" s="3" t="str">
        <f t="shared" si="0"/>
        <v>Pontus Nyholm</v>
      </c>
      <c r="B28" s="4">
        <v>45676</v>
      </c>
      <c r="C28" t="s">
        <v>1391</v>
      </c>
      <c r="D28" t="s">
        <v>1392</v>
      </c>
      <c r="E28" t="s">
        <v>1393</v>
      </c>
      <c r="F28" t="s">
        <v>1394</v>
      </c>
      <c r="G28" t="s">
        <v>1395</v>
      </c>
      <c r="I28" t="s">
        <v>1446</v>
      </c>
      <c r="J28" t="s">
        <v>1447</v>
      </c>
      <c r="K28">
        <v>24</v>
      </c>
      <c r="L28">
        <v>69</v>
      </c>
      <c r="M28">
        <v>65</v>
      </c>
      <c r="N28">
        <v>68</v>
      </c>
      <c r="O28">
        <v>68</v>
      </c>
      <c r="Q28">
        <v>270</v>
      </c>
      <c r="R28">
        <v>71.73</v>
      </c>
      <c r="S28">
        <v>71.64</v>
      </c>
      <c r="T28">
        <v>72.17</v>
      </c>
      <c r="U28">
        <v>68.040000000000006</v>
      </c>
      <c r="V28">
        <v>70.930000000000007</v>
      </c>
      <c r="W28">
        <v>69.819999999999993</v>
      </c>
      <c r="Y28">
        <v>70.239999999999995</v>
      </c>
      <c r="Z28">
        <v>77</v>
      </c>
      <c r="AA28">
        <v>27</v>
      </c>
      <c r="AB28">
        <v>24</v>
      </c>
      <c r="AC28">
        <v>24</v>
      </c>
      <c r="AE28">
        <v>9</v>
      </c>
      <c r="AF28">
        <v>10</v>
      </c>
      <c r="AG28">
        <v>10</v>
      </c>
      <c r="AH28">
        <v>8</v>
      </c>
      <c r="AJ28">
        <v>24</v>
      </c>
    </row>
    <row r="29" spans="1:36" x14ac:dyDescent="0.25">
      <c r="A29" s="3" t="str">
        <f t="shared" si="0"/>
        <v>Davis Chatfield</v>
      </c>
      <c r="B29" s="4">
        <v>45676</v>
      </c>
      <c r="C29" t="s">
        <v>1391</v>
      </c>
      <c r="D29" t="s">
        <v>1392</v>
      </c>
      <c r="E29" t="s">
        <v>1393</v>
      </c>
      <c r="F29" t="s">
        <v>1394</v>
      </c>
      <c r="G29" t="s">
        <v>1395</v>
      </c>
      <c r="I29" t="s">
        <v>1448</v>
      </c>
      <c r="J29" t="s">
        <v>1401</v>
      </c>
      <c r="K29">
        <v>27</v>
      </c>
      <c r="L29">
        <v>66</v>
      </c>
      <c r="M29">
        <v>69</v>
      </c>
      <c r="N29">
        <v>68</v>
      </c>
      <c r="O29">
        <v>68</v>
      </c>
      <c r="Q29">
        <v>271</v>
      </c>
      <c r="R29">
        <v>71.73</v>
      </c>
      <c r="S29">
        <v>71.64</v>
      </c>
      <c r="T29">
        <v>69.17</v>
      </c>
      <c r="U29">
        <v>72.040000000000006</v>
      </c>
      <c r="V29">
        <v>70.930000000000007</v>
      </c>
      <c r="W29">
        <v>69.819999999999993</v>
      </c>
      <c r="Y29">
        <v>70.489999999999995</v>
      </c>
      <c r="Z29">
        <v>21</v>
      </c>
      <c r="AA29">
        <v>34</v>
      </c>
      <c r="AB29">
        <v>37</v>
      </c>
      <c r="AC29">
        <v>27</v>
      </c>
      <c r="AE29">
        <v>6</v>
      </c>
      <c r="AF29">
        <v>11</v>
      </c>
      <c r="AG29">
        <v>11</v>
      </c>
      <c r="AH29">
        <v>9</v>
      </c>
      <c r="AJ29">
        <v>27</v>
      </c>
    </row>
    <row r="30" spans="1:36" x14ac:dyDescent="0.25">
      <c r="A30" s="3" t="str">
        <f t="shared" si="0"/>
        <v>Alvaro Ortiz</v>
      </c>
      <c r="B30" s="4">
        <v>45676</v>
      </c>
      <c r="C30" t="s">
        <v>1391</v>
      </c>
      <c r="D30" t="s">
        <v>1392</v>
      </c>
      <c r="E30" t="s">
        <v>1393</v>
      </c>
      <c r="F30" t="s">
        <v>1394</v>
      </c>
      <c r="G30" t="s">
        <v>1395</v>
      </c>
      <c r="I30" t="s">
        <v>1449</v>
      </c>
      <c r="J30" t="s">
        <v>1450</v>
      </c>
      <c r="K30">
        <v>27</v>
      </c>
      <c r="L30">
        <v>65</v>
      </c>
      <c r="M30">
        <v>68</v>
      </c>
      <c r="N30">
        <v>66</v>
      </c>
      <c r="O30">
        <v>72</v>
      </c>
      <c r="Q30">
        <v>271</v>
      </c>
      <c r="R30">
        <v>71.73</v>
      </c>
      <c r="S30">
        <v>71.64</v>
      </c>
      <c r="T30">
        <v>68.17</v>
      </c>
      <c r="U30">
        <v>71.040000000000006</v>
      </c>
      <c r="V30">
        <v>68.930000000000007</v>
      </c>
      <c r="W30">
        <v>73.819999999999993</v>
      </c>
      <c r="Y30">
        <v>70.489999999999995</v>
      </c>
      <c r="Z30">
        <v>10</v>
      </c>
      <c r="AA30">
        <v>19</v>
      </c>
      <c r="AB30">
        <v>7</v>
      </c>
      <c r="AC30">
        <v>27</v>
      </c>
      <c r="AE30">
        <v>5</v>
      </c>
      <c r="AF30">
        <v>9</v>
      </c>
      <c r="AG30">
        <v>7</v>
      </c>
      <c r="AH30">
        <v>9</v>
      </c>
      <c r="AJ30">
        <v>27</v>
      </c>
    </row>
    <row r="31" spans="1:36" x14ac:dyDescent="0.25">
      <c r="A31" s="3" t="str">
        <f t="shared" si="0"/>
        <v>Trent Phillips</v>
      </c>
      <c r="B31" s="4">
        <v>45676</v>
      </c>
      <c r="C31" t="s">
        <v>1391</v>
      </c>
      <c r="D31" t="s">
        <v>1392</v>
      </c>
      <c r="E31" t="s">
        <v>1393</v>
      </c>
      <c r="F31" t="s">
        <v>1394</v>
      </c>
      <c r="G31" t="s">
        <v>1395</v>
      </c>
      <c r="I31" t="s">
        <v>1451</v>
      </c>
      <c r="J31" t="s">
        <v>1452</v>
      </c>
      <c r="K31">
        <v>27</v>
      </c>
      <c r="L31">
        <v>67</v>
      </c>
      <c r="M31">
        <v>66</v>
      </c>
      <c r="N31">
        <v>70</v>
      </c>
      <c r="O31">
        <v>68</v>
      </c>
      <c r="Q31">
        <v>271</v>
      </c>
      <c r="R31">
        <v>71.73</v>
      </c>
      <c r="S31">
        <v>71.64</v>
      </c>
      <c r="T31">
        <v>70.17</v>
      </c>
      <c r="U31">
        <v>69.040000000000006</v>
      </c>
      <c r="V31">
        <v>72.930000000000007</v>
      </c>
      <c r="W31">
        <v>69.819999999999993</v>
      </c>
      <c r="Y31">
        <v>70.489999999999995</v>
      </c>
      <c r="Z31">
        <v>33</v>
      </c>
      <c r="AA31">
        <v>19</v>
      </c>
      <c r="AB31">
        <v>37</v>
      </c>
      <c r="AC31">
        <v>27</v>
      </c>
      <c r="AE31">
        <v>7</v>
      </c>
      <c r="AF31">
        <v>9</v>
      </c>
      <c r="AG31">
        <v>11</v>
      </c>
      <c r="AH31">
        <v>9</v>
      </c>
      <c r="AJ31">
        <v>27</v>
      </c>
    </row>
    <row r="32" spans="1:36" x14ac:dyDescent="0.25">
      <c r="A32" s="3" t="str">
        <f t="shared" si="0"/>
        <v>Rayhan Thomas</v>
      </c>
      <c r="B32" s="4">
        <v>45676</v>
      </c>
      <c r="C32" t="s">
        <v>1391</v>
      </c>
      <c r="D32" t="s">
        <v>1392</v>
      </c>
      <c r="E32" t="s">
        <v>1393</v>
      </c>
      <c r="F32" t="s">
        <v>1394</v>
      </c>
      <c r="G32" t="s">
        <v>1395</v>
      </c>
      <c r="I32" t="s">
        <v>1453</v>
      </c>
      <c r="J32" t="s">
        <v>1454</v>
      </c>
      <c r="K32">
        <v>27</v>
      </c>
      <c r="L32">
        <v>68</v>
      </c>
      <c r="M32">
        <v>68</v>
      </c>
      <c r="N32">
        <v>66</v>
      </c>
      <c r="O32">
        <v>69</v>
      </c>
      <c r="Q32">
        <v>271</v>
      </c>
      <c r="R32">
        <v>71.73</v>
      </c>
      <c r="S32">
        <v>71.64</v>
      </c>
      <c r="T32">
        <v>71.17</v>
      </c>
      <c r="U32">
        <v>71.040000000000006</v>
      </c>
      <c r="V32">
        <v>68.930000000000007</v>
      </c>
      <c r="W32">
        <v>70.819999999999993</v>
      </c>
      <c r="Y32">
        <v>70.489999999999995</v>
      </c>
      <c r="Z32">
        <v>49</v>
      </c>
      <c r="AA32">
        <v>50</v>
      </c>
      <c r="AB32">
        <v>24</v>
      </c>
      <c r="AC32">
        <v>27</v>
      </c>
      <c r="AE32">
        <v>8</v>
      </c>
      <c r="AF32">
        <v>12</v>
      </c>
      <c r="AG32">
        <v>10</v>
      </c>
      <c r="AH32">
        <v>9</v>
      </c>
      <c r="AJ32">
        <v>27</v>
      </c>
    </row>
    <row r="33" spans="1:36" x14ac:dyDescent="0.25">
      <c r="A33" s="3" t="str">
        <f t="shared" si="0"/>
        <v>Brandon Berry</v>
      </c>
      <c r="B33" s="4">
        <v>45676</v>
      </c>
      <c r="C33" t="s">
        <v>1391</v>
      </c>
      <c r="D33" t="s">
        <v>1392</v>
      </c>
      <c r="E33" t="s">
        <v>1393</v>
      </c>
      <c r="F33" t="s">
        <v>1394</v>
      </c>
      <c r="G33" t="s">
        <v>1395</v>
      </c>
      <c r="I33" t="s">
        <v>1455</v>
      </c>
      <c r="J33" t="s">
        <v>1415</v>
      </c>
      <c r="K33">
        <v>31</v>
      </c>
      <c r="L33">
        <v>68</v>
      </c>
      <c r="M33">
        <v>69</v>
      </c>
      <c r="N33">
        <v>65</v>
      </c>
      <c r="O33">
        <v>70</v>
      </c>
      <c r="Q33">
        <v>272</v>
      </c>
      <c r="R33">
        <v>71.73</v>
      </c>
      <c r="S33">
        <v>71.64</v>
      </c>
      <c r="T33">
        <v>71.17</v>
      </c>
      <c r="U33">
        <v>72.040000000000006</v>
      </c>
      <c r="V33">
        <v>67.930000000000007</v>
      </c>
      <c r="W33">
        <v>71.819999999999993</v>
      </c>
      <c r="Y33">
        <v>70.739999999999995</v>
      </c>
      <c r="Z33">
        <v>49</v>
      </c>
      <c r="AA33">
        <v>64</v>
      </c>
      <c r="AB33">
        <v>24</v>
      </c>
      <c r="AC33">
        <v>31</v>
      </c>
      <c r="AE33">
        <v>8</v>
      </c>
      <c r="AF33">
        <v>13</v>
      </c>
      <c r="AG33">
        <v>10</v>
      </c>
      <c r="AH33">
        <v>10</v>
      </c>
      <c r="AJ33">
        <v>31</v>
      </c>
    </row>
    <row r="34" spans="1:36" x14ac:dyDescent="0.25">
      <c r="A34" s="3" t="str">
        <f t="shared" si="0"/>
        <v>William Cannon</v>
      </c>
      <c r="B34" s="4">
        <v>45676</v>
      </c>
      <c r="C34" t="s">
        <v>1391</v>
      </c>
      <c r="D34" t="s">
        <v>1392</v>
      </c>
      <c r="E34" t="s">
        <v>1393</v>
      </c>
      <c r="F34" t="s">
        <v>1394</v>
      </c>
      <c r="G34" t="s">
        <v>1395</v>
      </c>
      <c r="I34" t="s">
        <v>1456</v>
      </c>
      <c r="J34" t="s">
        <v>1457</v>
      </c>
      <c r="K34">
        <v>31</v>
      </c>
      <c r="L34">
        <v>68</v>
      </c>
      <c r="M34">
        <v>66</v>
      </c>
      <c r="N34">
        <v>69</v>
      </c>
      <c r="O34">
        <v>69</v>
      </c>
      <c r="Q34">
        <v>272</v>
      </c>
      <c r="R34">
        <v>71.73</v>
      </c>
      <c r="S34">
        <v>71.64</v>
      </c>
      <c r="T34">
        <v>71.17</v>
      </c>
      <c r="U34">
        <v>69.040000000000006</v>
      </c>
      <c r="V34">
        <v>71.930000000000007</v>
      </c>
      <c r="W34">
        <v>70.819999999999993</v>
      </c>
      <c r="Y34">
        <v>70.739999999999995</v>
      </c>
      <c r="Z34">
        <v>49</v>
      </c>
      <c r="AA34">
        <v>27</v>
      </c>
      <c r="AB34">
        <v>37</v>
      </c>
      <c r="AC34">
        <v>31</v>
      </c>
      <c r="AE34">
        <v>8</v>
      </c>
      <c r="AF34">
        <v>10</v>
      </c>
      <c r="AG34">
        <v>11</v>
      </c>
      <c r="AH34">
        <v>10</v>
      </c>
      <c r="AJ34">
        <v>31</v>
      </c>
    </row>
    <row r="35" spans="1:36" x14ac:dyDescent="0.25">
      <c r="A35" s="3" t="str">
        <f t="shared" si="0"/>
        <v>Austin Cook</v>
      </c>
      <c r="B35" s="4">
        <v>45676</v>
      </c>
      <c r="C35" t="s">
        <v>1391</v>
      </c>
      <c r="D35" t="s">
        <v>1392</v>
      </c>
      <c r="E35" t="s">
        <v>1393</v>
      </c>
      <c r="F35" t="s">
        <v>1394</v>
      </c>
      <c r="G35" t="s">
        <v>1395</v>
      </c>
      <c r="I35" t="s">
        <v>1458</v>
      </c>
      <c r="J35" t="s">
        <v>1403</v>
      </c>
      <c r="K35">
        <v>31</v>
      </c>
      <c r="L35">
        <v>71</v>
      </c>
      <c r="M35">
        <v>64</v>
      </c>
      <c r="N35">
        <v>67</v>
      </c>
      <c r="O35">
        <v>70</v>
      </c>
      <c r="Q35">
        <v>272</v>
      </c>
      <c r="R35">
        <v>71.73</v>
      </c>
      <c r="S35">
        <v>71.64</v>
      </c>
      <c r="T35">
        <v>74.17</v>
      </c>
      <c r="U35">
        <v>67.040000000000006</v>
      </c>
      <c r="V35">
        <v>69.930000000000007</v>
      </c>
      <c r="W35">
        <v>71.819999999999993</v>
      </c>
      <c r="Y35">
        <v>70.739999999999995</v>
      </c>
      <c r="Z35">
        <v>115</v>
      </c>
      <c r="AA35">
        <v>34</v>
      </c>
      <c r="AB35">
        <v>24</v>
      </c>
      <c r="AC35">
        <v>31</v>
      </c>
      <c r="AE35">
        <v>11</v>
      </c>
      <c r="AF35">
        <v>11</v>
      </c>
      <c r="AG35">
        <v>10</v>
      </c>
      <c r="AH35">
        <v>10</v>
      </c>
      <c r="AJ35">
        <v>31</v>
      </c>
    </row>
    <row r="36" spans="1:36" x14ac:dyDescent="0.25">
      <c r="A36" s="3" t="str">
        <f t="shared" si="0"/>
        <v>Myles Creighton</v>
      </c>
      <c r="B36" s="4">
        <v>45676</v>
      </c>
      <c r="C36" t="s">
        <v>1391</v>
      </c>
      <c r="D36" t="s">
        <v>1392</v>
      </c>
      <c r="E36" t="s">
        <v>1393</v>
      </c>
      <c r="F36" t="s">
        <v>1394</v>
      </c>
      <c r="G36" t="s">
        <v>1395</v>
      </c>
      <c r="I36" t="s">
        <v>1459</v>
      </c>
      <c r="J36" t="s">
        <v>1460</v>
      </c>
      <c r="K36">
        <v>31</v>
      </c>
      <c r="L36">
        <v>70</v>
      </c>
      <c r="M36">
        <v>66</v>
      </c>
      <c r="N36">
        <v>66</v>
      </c>
      <c r="O36">
        <v>70</v>
      </c>
      <c r="Q36">
        <v>272</v>
      </c>
      <c r="R36">
        <v>71.73</v>
      </c>
      <c r="S36">
        <v>71.64</v>
      </c>
      <c r="T36">
        <v>73.17</v>
      </c>
      <c r="U36">
        <v>69.040000000000006</v>
      </c>
      <c r="V36">
        <v>68.930000000000007</v>
      </c>
      <c r="W36">
        <v>71.819999999999993</v>
      </c>
      <c r="Y36">
        <v>70.739999999999995</v>
      </c>
      <c r="Z36">
        <v>92</v>
      </c>
      <c r="AA36">
        <v>50</v>
      </c>
      <c r="AB36">
        <v>24</v>
      </c>
      <c r="AC36">
        <v>31</v>
      </c>
      <c r="AE36">
        <v>10</v>
      </c>
      <c r="AF36">
        <v>12</v>
      </c>
      <c r="AG36">
        <v>10</v>
      </c>
      <c r="AH36">
        <v>10</v>
      </c>
      <c r="AJ36">
        <v>31</v>
      </c>
    </row>
    <row r="37" spans="1:36" x14ac:dyDescent="0.25">
      <c r="A37" s="3" t="str">
        <f t="shared" si="0"/>
        <v>Austin Hitt</v>
      </c>
      <c r="B37" s="4">
        <v>45676</v>
      </c>
      <c r="C37" t="s">
        <v>1391</v>
      </c>
      <c r="D37" t="s">
        <v>1392</v>
      </c>
      <c r="E37" t="s">
        <v>1393</v>
      </c>
      <c r="F37" t="s">
        <v>1394</v>
      </c>
      <c r="G37" t="s">
        <v>1395</v>
      </c>
      <c r="I37" t="s">
        <v>1461</v>
      </c>
      <c r="J37" t="s">
        <v>1403</v>
      </c>
      <c r="K37">
        <v>31</v>
      </c>
      <c r="L37">
        <v>66</v>
      </c>
      <c r="M37">
        <v>65</v>
      </c>
      <c r="N37">
        <v>69</v>
      </c>
      <c r="O37">
        <v>72</v>
      </c>
      <c r="Q37">
        <v>272</v>
      </c>
      <c r="R37">
        <v>71.73</v>
      </c>
      <c r="S37">
        <v>71.64</v>
      </c>
      <c r="T37">
        <v>69.17</v>
      </c>
      <c r="U37">
        <v>68.040000000000006</v>
      </c>
      <c r="V37">
        <v>71.930000000000007</v>
      </c>
      <c r="W37">
        <v>73.819999999999993</v>
      </c>
      <c r="Y37">
        <v>70.739999999999995</v>
      </c>
      <c r="Z37">
        <v>21</v>
      </c>
      <c r="AA37">
        <v>9</v>
      </c>
      <c r="AB37">
        <v>13</v>
      </c>
      <c r="AC37">
        <v>31</v>
      </c>
      <c r="AE37">
        <v>6</v>
      </c>
      <c r="AF37">
        <v>7</v>
      </c>
      <c r="AG37">
        <v>8</v>
      </c>
      <c r="AH37">
        <v>10</v>
      </c>
      <c r="AJ37">
        <v>31</v>
      </c>
    </row>
    <row r="38" spans="1:36" x14ac:dyDescent="0.25">
      <c r="A38" s="3" t="str">
        <f t="shared" si="0"/>
        <v>Robby Shelton</v>
      </c>
      <c r="B38" s="4">
        <v>45676</v>
      </c>
      <c r="C38" t="s">
        <v>1391</v>
      </c>
      <c r="D38" t="s">
        <v>1392</v>
      </c>
      <c r="E38" t="s">
        <v>1393</v>
      </c>
      <c r="F38" t="s">
        <v>1394</v>
      </c>
      <c r="G38" t="s">
        <v>1395</v>
      </c>
      <c r="I38" t="s">
        <v>1462</v>
      </c>
      <c r="J38" t="s">
        <v>1463</v>
      </c>
      <c r="K38">
        <v>31</v>
      </c>
      <c r="L38">
        <v>63</v>
      </c>
      <c r="M38">
        <v>71</v>
      </c>
      <c r="N38">
        <v>69</v>
      </c>
      <c r="O38">
        <v>69</v>
      </c>
      <c r="Q38">
        <v>272</v>
      </c>
      <c r="R38">
        <v>71.73</v>
      </c>
      <c r="S38">
        <v>71.64</v>
      </c>
      <c r="T38">
        <v>66.17</v>
      </c>
      <c r="U38">
        <v>74.040000000000006</v>
      </c>
      <c r="V38">
        <v>71.930000000000007</v>
      </c>
      <c r="W38">
        <v>70.819999999999993</v>
      </c>
      <c r="Y38">
        <v>70.739999999999995</v>
      </c>
      <c r="Z38">
        <v>4</v>
      </c>
      <c r="AA38">
        <v>27</v>
      </c>
      <c r="AB38">
        <v>37</v>
      </c>
      <c r="AC38">
        <v>31</v>
      </c>
      <c r="AE38">
        <v>3</v>
      </c>
      <c r="AF38">
        <v>10</v>
      </c>
      <c r="AG38">
        <v>11</v>
      </c>
      <c r="AH38">
        <v>10</v>
      </c>
      <c r="AJ38">
        <v>31</v>
      </c>
    </row>
    <row r="39" spans="1:36" x14ac:dyDescent="0.25">
      <c r="A39" s="3" t="str">
        <f t="shared" si="0"/>
        <v>Ben Taylor</v>
      </c>
      <c r="B39" s="4">
        <v>45676</v>
      </c>
      <c r="C39" t="s">
        <v>1391</v>
      </c>
      <c r="D39" t="s">
        <v>1392</v>
      </c>
      <c r="E39" t="s">
        <v>1393</v>
      </c>
      <c r="F39" t="s">
        <v>1394</v>
      </c>
      <c r="G39" t="s">
        <v>1395</v>
      </c>
      <c r="I39" t="s">
        <v>1464</v>
      </c>
      <c r="J39" t="s">
        <v>1465</v>
      </c>
      <c r="K39">
        <v>31</v>
      </c>
      <c r="L39">
        <v>68</v>
      </c>
      <c r="M39">
        <v>67</v>
      </c>
      <c r="N39">
        <v>65</v>
      </c>
      <c r="O39">
        <v>72</v>
      </c>
      <c r="Q39">
        <v>272</v>
      </c>
      <c r="R39">
        <v>71.73</v>
      </c>
      <c r="S39">
        <v>71.64</v>
      </c>
      <c r="T39">
        <v>71.17</v>
      </c>
      <c r="U39">
        <v>70.040000000000006</v>
      </c>
      <c r="V39">
        <v>67.930000000000007</v>
      </c>
      <c r="W39">
        <v>73.819999999999993</v>
      </c>
      <c r="Y39">
        <v>70.739999999999995</v>
      </c>
      <c r="Z39">
        <v>49</v>
      </c>
      <c r="AA39">
        <v>34</v>
      </c>
      <c r="AB39">
        <v>13</v>
      </c>
      <c r="AC39">
        <v>31</v>
      </c>
      <c r="AE39">
        <v>8</v>
      </c>
      <c r="AF39">
        <v>11</v>
      </c>
      <c r="AG39">
        <v>8</v>
      </c>
      <c r="AH39">
        <v>10</v>
      </c>
      <c r="AJ39">
        <v>31</v>
      </c>
    </row>
    <row r="40" spans="1:36" x14ac:dyDescent="0.25">
      <c r="A40" s="3" t="str">
        <f t="shared" si="0"/>
        <v>Nick Watney</v>
      </c>
      <c r="B40" s="4">
        <v>45676</v>
      </c>
      <c r="C40" t="s">
        <v>1391</v>
      </c>
      <c r="D40" t="s">
        <v>1392</v>
      </c>
      <c r="E40" t="s">
        <v>1393</v>
      </c>
      <c r="F40" t="s">
        <v>1394</v>
      </c>
      <c r="G40" t="s">
        <v>1395</v>
      </c>
      <c r="I40" t="s">
        <v>1466</v>
      </c>
      <c r="J40" t="s">
        <v>1467</v>
      </c>
      <c r="K40">
        <v>31</v>
      </c>
      <c r="L40">
        <v>67</v>
      </c>
      <c r="M40">
        <v>68</v>
      </c>
      <c r="N40">
        <v>73</v>
      </c>
      <c r="O40">
        <v>64</v>
      </c>
      <c r="Q40">
        <v>272</v>
      </c>
      <c r="R40">
        <v>71.73</v>
      </c>
      <c r="S40">
        <v>71.64</v>
      </c>
      <c r="T40">
        <v>70.17</v>
      </c>
      <c r="U40">
        <v>71.040000000000006</v>
      </c>
      <c r="V40">
        <v>75.930000000000007</v>
      </c>
      <c r="W40">
        <v>65.819999999999993</v>
      </c>
      <c r="Y40">
        <v>70.739999999999995</v>
      </c>
      <c r="Z40">
        <v>33</v>
      </c>
      <c r="AA40">
        <v>34</v>
      </c>
      <c r="AB40">
        <v>81</v>
      </c>
      <c r="AC40">
        <v>31</v>
      </c>
      <c r="AE40">
        <v>7</v>
      </c>
      <c r="AF40">
        <v>11</v>
      </c>
      <c r="AG40">
        <v>16</v>
      </c>
      <c r="AH40">
        <v>10</v>
      </c>
      <c r="AJ40">
        <v>31</v>
      </c>
    </row>
    <row r="41" spans="1:36" x14ac:dyDescent="0.25">
      <c r="A41" s="3" t="str">
        <f t="shared" si="0"/>
        <v>Rhein Gibson</v>
      </c>
      <c r="B41" s="4">
        <v>45676</v>
      </c>
      <c r="C41" t="s">
        <v>1391</v>
      </c>
      <c r="D41" t="s">
        <v>1392</v>
      </c>
      <c r="E41" t="s">
        <v>1393</v>
      </c>
      <c r="F41" t="s">
        <v>1394</v>
      </c>
      <c r="G41" t="s">
        <v>1395</v>
      </c>
      <c r="I41" t="s">
        <v>1468</v>
      </c>
      <c r="J41" t="s">
        <v>1469</v>
      </c>
      <c r="K41">
        <v>39</v>
      </c>
      <c r="L41">
        <v>65</v>
      </c>
      <c r="M41">
        <v>72</v>
      </c>
      <c r="N41">
        <v>66</v>
      </c>
      <c r="O41">
        <v>70</v>
      </c>
      <c r="Q41">
        <v>273</v>
      </c>
      <c r="R41">
        <v>71.73</v>
      </c>
      <c r="S41">
        <v>71.64</v>
      </c>
      <c r="T41">
        <v>68.17</v>
      </c>
      <c r="U41">
        <v>75.040000000000006</v>
      </c>
      <c r="V41">
        <v>68.930000000000007</v>
      </c>
      <c r="W41">
        <v>71.819999999999993</v>
      </c>
      <c r="Y41">
        <v>70.989999999999995</v>
      </c>
      <c r="Z41">
        <v>10</v>
      </c>
      <c r="AA41">
        <v>64</v>
      </c>
      <c r="AB41">
        <v>37</v>
      </c>
      <c r="AC41">
        <v>39</v>
      </c>
      <c r="AE41">
        <v>5</v>
      </c>
      <c r="AF41">
        <v>13</v>
      </c>
      <c r="AG41">
        <v>11</v>
      </c>
      <c r="AH41">
        <v>11</v>
      </c>
      <c r="AJ41">
        <v>39</v>
      </c>
    </row>
    <row r="42" spans="1:36" x14ac:dyDescent="0.25">
      <c r="A42" s="3" t="str">
        <f t="shared" si="0"/>
        <v>John Greco</v>
      </c>
      <c r="B42" s="4">
        <v>45676</v>
      </c>
      <c r="C42" t="s">
        <v>1391</v>
      </c>
      <c r="D42" t="s">
        <v>1392</v>
      </c>
      <c r="E42" t="s">
        <v>1393</v>
      </c>
      <c r="F42" t="s">
        <v>1394</v>
      </c>
      <c r="G42" t="s">
        <v>1395</v>
      </c>
      <c r="I42" t="s">
        <v>1470</v>
      </c>
      <c r="J42" t="s">
        <v>1423</v>
      </c>
      <c r="K42">
        <v>39</v>
      </c>
      <c r="L42">
        <v>71</v>
      </c>
      <c r="M42">
        <v>66</v>
      </c>
      <c r="N42">
        <v>65</v>
      </c>
      <c r="O42">
        <v>71</v>
      </c>
      <c r="Q42">
        <v>273</v>
      </c>
      <c r="R42">
        <v>71.73</v>
      </c>
      <c r="S42">
        <v>71.64</v>
      </c>
      <c r="T42">
        <v>74.17</v>
      </c>
      <c r="U42">
        <v>69.040000000000006</v>
      </c>
      <c r="V42">
        <v>67.930000000000007</v>
      </c>
      <c r="W42">
        <v>72.819999999999993</v>
      </c>
      <c r="Y42">
        <v>70.989999999999995</v>
      </c>
      <c r="Z42">
        <v>115</v>
      </c>
      <c r="AA42">
        <v>64</v>
      </c>
      <c r="AB42">
        <v>24</v>
      </c>
      <c r="AC42">
        <v>39</v>
      </c>
      <c r="AE42">
        <v>11</v>
      </c>
      <c r="AF42">
        <v>13</v>
      </c>
      <c r="AG42">
        <v>10</v>
      </c>
      <c r="AH42">
        <v>11</v>
      </c>
      <c r="AJ42">
        <v>39</v>
      </c>
    </row>
    <row r="43" spans="1:36" x14ac:dyDescent="0.25">
      <c r="A43" s="3" t="str">
        <f t="shared" si="0"/>
        <v>Seungtaek Lee</v>
      </c>
      <c r="B43" s="4">
        <v>45676</v>
      </c>
      <c r="C43" t="s">
        <v>1391</v>
      </c>
      <c r="D43" t="s">
        <v>1392</v>
      </c>
      <c r="E43" t="s">
        <v>1393</v>
      </c>
      <c r="F43" t="s">
        <v>1394</v>
      </c>
      <c r="G43" t="s">
        <v>1395</v>
      </c>
      <c r="I43" t="s">
        <v>1471</v>
      </c>
      <c r="J43" t="s">
        <v>1472</v>
      </c>
      <c r="K43">
        <v>39</v>
      </c>
      <c r="L43">
        <v>67</v>
      </c>
      <c r="M43">
        <v>68</v>
      </c>
      <c r="N43">
        <v>71</v>
      </c>
      <c r="O43">
        <v>67</v>
      </c>
      <c r="Q43">
        <v>273</v>
      </c>
      <c r="R43">
        <v>71.73</v>
      </c>
      <c r="S43">
        <v>71.64</v>
      </c>
      <c r="T43">
        <v>70.17</v>
      </c>
      <c r="U43">
        <v>71.040000000000006</v>
      </c>
      <c r="V43">
        <v>73.930000000000007</v>
      </c>
      <c r="W43">
        <v>68.819999999999993</v>
      </c>
      <c r="Y43">
        <v>70.989999999999995</v>
      </c>
      <c r="Z43">
        <v>33</v>
      </c>
      <c r="AA43">
        <v>34</v>
      </c>
      <c r="AB43">
        <v>67</v>
      </c>
      <c r="AC43">
        <v>39</v>
      </c>
      <c r="AE43">
        <v>7</v>
      </c>
      <c r="AF43">
        <v>11</v>
      </c>
      <c r="AG43">
        <v>14</v>
      </c>
      <c r="AH43">
        <v>11</v>
      </c>
      <c r="AJ43">
        <v>39</v>
      </c>
    </row>
    <row r="44" spans="1:36" x14ac:dyDescent="0.25">
      <c r="A44" s="3" t="str">
        <f t="shared" si="0"/>
        <v>Mitchell Meissner</v>
      </c>
      <c r="B44" s="4">
        <v>45676</v>
      </c>
      <c r="C44" t="s">
        <v>1391</v>
      </c>
      <c r="D44" t="s">
        <v>1392</v>
      </c>
      <c r="E44" t="s">
        <v>1393</v>
      </c>
      <c r="F44" t="s">
        <v>1394</v>
      </c>
      <c r="G44" t="s">
        <v>1395</v>
      </c>
      <c r="I44" t="s">
        <v>1473</v>
      </c>
      <c r="J44" t="s">
        <v>1474</v>
      </c>
      <c r="K44">
        <v>39</v>
      </c>
      <c r="L44">
        <v>67</v>
      </c>
      <c r="M44">
        <v>64</v>
      </c>
      <c r="N44">
        <v>73</v>
      </c>
      <c r="O44">
        <v>69</v>
      </c>
      <c r="Q44">
        <v>273</v>
      </c>
      <c r="R44">
        <v>71.73</v>
      </c>
      <c r="S44">
        <v>71.64</v>
      </c>
      <c r="T44">
        <v>70.17</v>
      </c>
      <c r="U44">
        <v>67.040000000000006</v>
      </c>
      <c r="V44">
        <v>75.930000000000007</v>
      </c>
      <c r="W44">
        <v>70.819999999999993</v>
      </c>
      <c r="Y44">
        <v>70.989999999999995</v>
      </c>
      <c r="Z44">
        <v>33</v>
      </c>
      <c r="AA44">
        <v>9</v>
      </c>
      <c r="AB44">
        <v>46</v>
      </c>
      <c r="AC44">
        <v>39</v>
      </c>
      <c r="AE44">
        <v>7</v>
      </c>
      <c r="AF44">
        <v>7</v>
      </c>
      <c r="AG44">
        <v>12</v>
      </c>
      <c r="AH44">
        <v>11</v>
      </c>
      <c r="AJ44">
        <v>39</v>
      </c>
    </row>
    <row r="45" spans="1:36" x14ac:dyDescent="0.25">
      <c r="A45" s="3" t="str">
        <f t="shared" si="0"/>
        <v>Matt NeSmith</v>
      </c>
      <c r="B45" s="4">
        <v>45676</v>
      </c>
      <c r="C45" t="s">
        <v>1391</v>
      </c>
      <c r="D45" t="s">
        <v>1392</v>
      </c>
      <c r="E45" t="s">
        <v>1393</v>
      </c>
      <c r="F45" t="s">
        <v>1394</v>
      </c>
      <c r="G45" t="s">
        <v>1395</v>
      </c>
      <c r="I45" t="s">
        <v>1475</v>
      </c>
      <c r="J45" t="s">
        <v>1476</v>
      </c>
      <c r="K45">
        <v>39</v>
      </c>
      <c r="L45">
        <v>68</v>
      </c>
      <c r="M45">
        <v>67</v>
      </c>
      <c r="N45">
        <v>67</v>
      </c>
      <c r="O45">
        <v>71</v>
      </c>
      <c r="Q45">
        <v>273</v>
      </c>
      <c r="R45">
        <v>71.73</v>
      </c>
      <c r="S45">
        <v>71.64</v>
      </c>
      <c r="T45">
        <v>71.17</v>
      </c>
      <c r="U45">
        <v>70.040000000000006</v>
      </c>
      <c r="V45">
        <v>69.930000000000007</v>
      </c>
      <c r="W45">
        <v>72.819999999999993</v>
      </c>
      <c r="Y45">
        <v>70.989999999999995</v>
      </c>
      <c r="Z45">
        <v>49</v>
      </c>
      <c r="AA45">
        <v>34</v>
      </c>
      <c r="AB45">
        <v>24</v>
      </c>
      <c r="AC45">
        <v>39</v>
      </c>
      <c r="AE45">
        <v>8</v>
      </c>
      <c r="AF45">
        <v>11</v>
      </c>
      <c r="AG45">
        <v>10</v>
      </c>
      <c r="AH45">
        <v>11</v>
      </c>
      <c r="AJ45">
        <v>39</v>
      </c>
    </row>
    <row r="46" spans="1:36" x14ac:dyDescent="0.25">
      <c r="A46" s="3" t="str">
        <f t="shared" si="0"/>
        <v>Trey Winstead</v>
      </c>
      <c r="B46" s="4">
        <v>45676</v>
      </c>
      <c r="C46" t="s">
        <v>1391</v>
      </c>
      <c r="D46" t="s">
        <v>1392</v>
      </c>
      <c r="E46" t="s">
        <v>1393</v>
      </c>
      <c r="F46" t="s">
        <v>1394</v>
      </c>
      <c r="G46" t="s">
        <v>1395</v>
      </c>
      <c r="I46" t="s">
        <v>1477</v>
      </c>
      <c r="J46" t="s">
        <v>1478</v>
      </c>
      <c r="K46">
        <v>39</v>
      </c>
      <c r="L46">
        <v>65</v>
      </c>
      <c r="M46">
        <v>65</v>
      </c>
      <c r="N46">
        <v>72</v>
      </c>
      <c r="O46">
        <v>71</v>
      </c>
      <c r="Q46">
        <v>273</v>
      </c>
      <c r="R46">
        <v>71.73</v>
      </c>
      <c r="S46">
        <v>71.64</v>
      </c>
      <c r="T46">
        <v>68.17</v>
      </c>
      <c r="U46">
        <v>68.040000000000006</v>
      </c>
      <c r="V46">
        <v>74.930000000000007</v>
      </c>
      <c r="W46">
        <v>72.819999999999993</v>
      </c>
      <c r="Y46">
        <v>70.989999999999995</v>
      </c>
      <c r="Z46">
        <v>10</v>
      </c>
      <c r="AA46">
        <v>5</v>
      </c>
      <c r="AB46">
        <v>24</v>
      </c>
      <c r="AC46">
        <v>39</v>
      </c>
      <c r="AE46">
        <v>5</v>
      </c>
      <c r="AF46">
        <v>6</v>
      </c>
      <c r="AG46">
        <v>10</v>
      </c>
      <c r="AH46">
        <v>11</v>
      </c>
      <c r="AJ46">
        <v>39</v>
      </c>
    </row>
    <row r="47" spans="1:36" x14ac:dyDescent="0.25">
      <c r="A47" s="3" t="str">
        <f t="shared" si="0"/>
        <v>Ryan Armour</v>
      </c>
      <c r="B47" s="4">
        <v>45676</v>
      </c>
      <c r="C47" t="s">
        <v>1391</v>
      </c>
      <c r="D47" t="s">
        <v>1392</v>
      </c>
      <c r="E47" t="s">
        <v>1393</v>
      </c>
      <c r="F47" t="s">
        <v>1394</v>
      </c>
      <c r="G47" t="s">
        <v>1395</v>
      </c>
      <c r="I47" t="s">
        <v>1479</v>
      </c>
      <c r="J47" t="s">
        <v>1480</v>
      </c>
      <c r="K47">
        <v>45</v>
      </c>
      <c r="L47">
        <v>65</v>
      </c>
      <c r="M47">
        <v>72</v>
      </c>
      <c r="N47">
        <v>68</v>
      </c>
      <c r="O47">
        <v>69</v>
      </c>
      <c r="Q47">
        <v>274</v>
      </c>
      <c r="R47">
        <v>71.73</v>
      </c>
      <c r="S47">
        <v>71.64</v>
      </c>
      <c r="T47">
        <v>68.17</v>
      </c>
      <c r="U47">
        <v>75.040000000000006</v>
      </c>
      <c r="V47">
        <v>70.930000000000007</v>
      </c>
      <c r="W47">
        <v>70.819999999999993</v>
      </c>
      <c r="Y47">
        <v>71.239999999999995</v>
      </c>
      <c r="Z47">
        <v>10</v>
      </c>
      <c r="AA47">
        <v>64</v>
      </c>
      <c r="AB47">
        <v>57</v>
      </c>
      <c r="AC47">
        <v>45</v>
      </c>
      <c r="AE47">
        <v>5</v>
      </c>
      <c r="AF47">
        <v>13</v>
      </c>
      <c r="AG47">
        <v>13</v>
      </c>
      <c r="AH47">
        <v>12</v>
      </c>
      <c r="AJ47">
        <v>45</v>
      </c>
    </row>
    <row r="48" spans="1:36" x14ac:dyDescent="0.25">
      <c r="A48" s="3" t="str">
        <f t="shared" si="0"/>
        <v>Zecheng Dou</v>
      </c>
      <c r="B48" s="4">
        <v>45676</v>
      </c>
      <c r="C48" t="s">
        <v>1391</v>
      </c>
      <c r="D48" t="s">
        <v>1392</v>
      </c>
      <c r="E48" t="s">
        <v>1393</v>
      </c>
      <c r="F48" t="s">
        <v>1394</v>
      </c>
      <c r="G48" t="s">
        <v>1395</v>
      </c>
      <c r="I48" t="s">
        <v>1481</v>
      </c>
      <c r="J48" t="s">
        <v>1482</v>
      </c>
      <c r="K48">
        <v>45</v>
      </c>
      <c r="L48">
        <v>73</v>
      </c>
      <c r="M48">
        <v>64</v>
      </c>
      <c r="N48">
        <v>68</v>
      </c>
      <c r="O48">
        <v>69</v>
      </c>
      <c r="Q48">
        <v>274</v>
      </c>
      <c r="R48">
        <v>71.73</v>
      </c>
      <c r="S48">
        <v>71.64</v>
      </c>
      <c r="T48">
        <v>76.17</v>
      </c>
      <c r="U48">
        <v>67.040000000000006</v>
      </c>
      <c r="V48">
        <v>70.930000000000007</v>
      </c>
      <c r="W48">
        <v>70.819999999999993</v>
      </c>
      <c r="Y48">
        <v>71.239999999999995</v>
      </c>
      <c r="Z48">
        <v>133</v>
      </c>
      <c r="AA48">
        <v>64</v>
      </c>
      <c r="AB48">
        <v>57</v>
      </c>
      <c r="AC48">
        <v>45</v>
      </c>
      <c r="AE48">
        <v>13</v>
      </c>
      <c r="AF48">
        <v>13</v>
      </c>
      <c r="AG48">
        <v>13</v>
      </c>
      <c r="AH48">
        <v>12</v>
      </c>
      <c r="AJ48">
        <v>45</v>
      </c>
    </row>
    <row r="49" spans="1:36" x14ac:dyDescent="0.25">
      <c r="A49" s="3" t="str">
        <f t="shared" si="0"/>
        <v>Nicolo Galletti</v>
      </c>
      <c r="B49" s="4">
        <v>45676</v>
      </c>
      <c r="C49" t="s">
        <v>1391</v>
      </c>
      <c r="D49" t="s">
        <v>1392</v>
      </c>
      <c r="E49" t="s">
        <v>1393</v>
      </c>
      <c r="F49" t="s">
        <v>1394</v>
      </c>
      <c r="G49" t="s">
        <v>1395</v>
      </c>
      <c r="I49" t="s">
        <v>1483</v>
      </c>
      <c r="J49" t="s">
        <v>1484</v>
      </c>
      <c r="K49">
        <v>45</v>
      </c>
      <c r="L49">
        <v>68</v>
      </c>
      <c r="M49">
        <v>69</v>
      </c>
      <c r="N49">
        <v>69</v>
      </c>
      <c r="O49">
        <v>68</v>
      </c>
      <c r="Q49">
        <v>274</v>
      </c>
      <c r="R49">
        <v>71.73</v>
      </c>
      <c r="S49">
        <v>71.64</v>
      </c>
      <c r="T49">
        <v>71.17</v>
      </c>
      <c r="U49">
        <v>72.040000000000006</v>
      </c>
      <c r="V49">
        <v>71.930000000000007</v>
      </c>
      <c r="W49">
        <v>69.819999999999993</v>
      </c>
      <c r="Y49">
        <v>71.239999999999995</v>
      </c>
      <c r="Z49">
        <v>49</v>
      </c>
      <c r="AA49">
        <v>64</v>
      </c>
      <c r="AB49">
        <v>67</v>
      </c>
      <c r="AC49">
        <v>45</v>
      </c>
      <c r="AE49">
        <v>8</v>
      </c>
      <c r="AF49">
        <v>13</v>
      </c>
      <c r="AG49">
        <v>14</v>
      </c>
      <c r="AH49">
        <v>12</v>
      </c>
      <c r="AJ49">
        <v>45</v>
      </c>
    </row>
    <row r="50" spans="1:36" x14ac:dyDescent="0.25">
      <c r="A50" s="3" t="str">
        <f t="shared" si="0"/>
        <v>Tanner Gore</v>
      </c>
      <c r="B50" s="4">
        <v>45676</v>
      </c>
      <c r="C50" t="s">
        <v>1391</v>
      </c>
      <c r="D50" t="s">
        <v>1392</v>
      </c>
      <c r="E50" t="s">
        <v>1393</v>
      </c>
      <c r="F50" t="s">
        <v>1394</v>
      </c>
      <c r="G50" t="s">
        <v>1395</v>
      </c>
      <c r="I50" t="s">
        <v>1485</v>
      </c>
      <c r="J50" t="s">
        <v>1486</v>
      </c>
      <c r="K50">
        <v>45</v>
      </c>
      <c r="L50">
        <v>63</v>
      </c>
      <c r="M50">
        <v>68</v>
      </c>
      <c r="N50">
        <v>71</v>
      </c>
      <c r="O50">
        <v>72</v>
      </c>
      <c r="Q50">
        <v>274</v>
      </c>
      <c r="R50">
        <v>71.73</v>
      </c>
      <c r="S50">
        <v>71.64</v>
      </c>
      <c r="T50">
        <v>66.17</v>
      </c>
      <c r="U50">
        <v>71.040000000000006</v>
      </c>
      <c r="V50">
        <v>73.930000000000007</v>
      </c>
      <c r="W50">
        <v>73.819999999999993</v>
      </c>
      <c r="Y50">
        <v>71.239999999999995</v>
      </c>
      <c r="Z50">
        <v>4</v>
      </c>
      <c r="AA50">
        <v>9</v>
      </c>
      <c r="AB50">
        <v>24</v>
      </c>
      <c r="AC50">
        <v>45</v>
      </c>
      <c r="AE50">
        <v>3</v>
      </c>
      <c r="AF50">
        <v>7</v>
      </c>
      <c r="AG50">
        <v>10</v>
      </c>
      <c r="AH50">
        <v>12</v>
      </c>
      <c r="AJ50">
        <v>45</v>
      </c>
    </row>
    <row r="51" spans="1:36" x14ac:dyDescent="0.25">
      <c r="A51" s="3" t="str">
        <f t="shared" si="0"/>
        <v>Ian Holt</v>
      </c>
      <c r="B51" s="4">
        <v>45676</v>
      </c>
      <c r="C51" t="s">
        <v>1391</v>
      </c>
      <c r="D51" t="s">
        <v>1392</v>
      </c>
      <c r="E51" t="s">
        <v>1393</v>
      </c>
      <c r="F51" t="s">
        <v>1394</v>
      </c>
      <c r="G51" t="s">
        <v>1395</v>
      </c>
      <c r="I51" t="s">
        <v>1487</v>
      </c>
      <c r="J51" t="s">
        <v>1488</v>
      </c>
      <c r="K51">
        <v>45</v>
      </c>
      <c r="L51">
        <v>67</v>
      </c>
      <c r="M51">
        <v>65</v>
      </c>
      <c r="N51">
        <v>72</v>
      </c>
      <c r="O51">
        <v>70</v>
      </c>
      <c r="Q51">
        <v>274</v>
      </c>
      <c r="R51">
        <v>71.73</v>
      </c>
      <c r="S51">
        <v>71.64</v>
      </c>
      <c r="T51">
        <v>70.17</v>
      </c>
      <c r="U51">
        <v>68.040000000000006</v>
      </c>
      <c r="V51">
        <v>74.930000000000007</v>
      </c>
      <c r="W51">
        <v>71.819999999999993</v>
      </c>
      <c r="Y51">
        <v>71.239999999999995</v>
      </c>
      <c r="Z51">
        <v>33</v>
      </c>
      <c r="AA51">
        <v>16</v>
      </c>
      <c r="AB51">
        <v>46</v>
      </c>
      <c r="AC51">
        <v>45</v>
      </c>
      <c r="AE51">
        <v>7</v>
      </c>
      <c r="AF51">
        <v>8</v>
      </c>
      <c r="AG51">
        <v>12</v>
      </c>
      <c r="AH51">
        <v>12</v>
      </c>
      <c r="AJ51">
        <v>45</v>
      </c>
    </row>
    <row r="52" spans="1:36" x14ac:dyDescent="0.25">
      <c r="A52" s="3" t="str">
        <f t="shared" si="0"/>
        <v>Christo Lamprecht</v>
      </c>
      <c r="B52" s="4">
        <v>45676</v>
      </c>
      <c r="C52" t="s">
        <v>1391</v>
      </c>
      <c r="D52" t="s">
        <v>1392</v>
      </c>
      <c r="E52" t="s">
        <v>1393</v>
      </c>
      <c r="F52" t="s">
        <v>1394</v>
      </c>
      <c r="G52" t="s">
        <v>1395</v>
      </c>
      <c r="I52" t="s">
        <v>1489</v>
      </c>
      <c r="J52" t="s">
        <v>1490</v>
      </c>
      <c r="K52">
        <v>45</v>
      </c>
      <c r="L52">
        <v>68</v>
      </c>
      <c r="M52">
        <v>67</v>
      </c>
      <c r="N52">
        <v>69</v>
      </c>
      <c r="O52">
        <v>70</v>
      </c>
      <c r="Q52">
        <v>274</v>
      </c>
      <c r="R52">
        <v>71.73</v>
      </c>
      <c r="S52">
        <v>71.64</v>
      </c>
      <c r="T52">
        <v>71.17</v>
      </c>
      <c r="U52">
        <v>70.040000000000006</v>
      </c>
      <c r="V52">
        <v>71.930000000000007</v>
      </c>
      <c r="W52">
        <v>71.819999999999993</v>
      </c>
      <c r="Y52">
        <v>71.239999999999995</v>
      </c>
      <c r="Z52">
        <v>49</v>
      </c>
      <c r="AA52">
        <v>34</v>
      </c>
      <c r="AB52">
        <v>46</v>
      </c>
      <c r="AC52">
        <v>45</v>
      </c>
      <c r="AE52">
        <v>8</v>
      </c>
      <c r="AF52">
        <v>11</v>
      </c>
      <c r="AG52">
        <v>12</v>
      </c>
      <c r="AH52">
        <v>12</v>
      </c>
      <c r="AJ52">
        <v>45</v>
      </c>
    </row>
    <row r="53" spans="1:36" x14ac:dyDescent="0.25">
      <c r="A53" s="3" t="str">
        <f t="shared" si="0"/>
        <v>Ryan McCormick</v>
      </c>
      <c r="B53" s="4">
        <v>45676</v>
      </c>
      <c r="C53" t="s">
        <v>1391</v>
      </c>
      <c r="D53" t="s">
        <v>1392</v>
      </c>
      <c r="E53" t="s">
        <v>1393</v>
      </c>
      <c r="F53" t="s">
        <v>1394</v>
      </c>
      <c r="G53" t="s">
        <v>1395</v>
      </c>
      <c r="I53" t="s">
        <v>1491</v>
      </c>
      <c r="J53" t="s">
        <v>1480</v>
      </c>
      <c r="K53">
        <v>45</v>
      </c>
      <c r="L53">
        <v>70</v>
      </c>
      <c r="M53">
        <v>67</v>
      </c>
      <c r="N53">
        <v>67</v>
      </c>
      <c r="O53">
        <v>70</v>
      </c>
      <c r="Q53">
        <v>274</v>
      </c>
      <c r="R53">
        <v>71.73</v>
      </c>
      <c r="S53">
        <v>71.64</v>
      </c>
      <c r="T53">
        <v>73.17</v>
      </c>
      <c r="U53">
        <v>70.040000000000006</v>
      </c>
      <c r="V53">
        <v>69.930000000000007</v>
      </c>
      <c r="W53">
        <v>71.819999999999993</v>
      </c>
      <c r="Y53">
        <v>71.239999999999995</v>
      </c>
      <c r="Z53">
        <v>92</v>
      </c>
      <c r="AA53">
        <v>64</v>
      </c>
      <c r="AB53">
        <v>46</v>
      </c>
      <c r="AC53">
        <v>45</v>
      </c>
      <c r="AE53">
        <v>10</v>
      </c>
      <c r="AF53">
        <v>13</v>
      </c>
      <c r="AG53">
        <v>12</v>
      </c>
      <c r="AH53">
        <v>12</v>
      </c>
      <c r="AJ53">
        <v>45</v>
      </c>
    </row>
    <row r="54" spans="1:36" x14ac:dyDescent="0.25">
      <c r="A54" s="3" t="str">
        <f t="shared" si="0"/>
        <v>Josh Teater</v>
      </c>
      <c r="B54" s="4">
        <v>45676</v>
      </c>
      <c r="C54" t="s">
        <v>1391</v>
      </c>
      <c r="D54" t="s">
        <v>1392</v>
      </c>
      <c r="E54" t="s">
        <v>1393</v>
      </c>
      <c r="F54" t="s">
        <v>1394</v>
      </c>
      <c r="G54" t="s">
        <v>1395</v>
      </c>
      <c r="I54" t="s">
        <v>1492</v>
      </c>
      <c r="J54" t="s">
        <v>1493</v>
      </c>
      <c r="K54">
        <v>45</v>
      </c>
      <c r="L54">
        <v>69</v>
      </c>
      <c r="M54">
        <v>67</v>
      </c>
      <c r="N54">
        <v>69</v>
      </c>
      <c r="O54">
        <v>69</v>
      </c>
      <c r="Q54">
        <v>274</v>
      </c>
      <c r="R54">
        <v>71.73</v>
      </c>
      <c r="S54">
        <v>71.64</v>
      </c>
      <c r="T54">
        <v>72.17</v>
      </c>
      <c r="U54">
        <v>70.040000000000006</v>
      </c>
      <c r="V54">
        <v>71.930000000000007</v>
      </c>
      <c r="W54">
        <v>70.819999999999993</v>
      </c>
      <c r="Y54">
        <v>71.239999999999995</v>
      </c>
      <c r="Z54">
        <v>77</v>
      </c>
      <c r="AA54">
        <v>50</v>
      </c>
      <c r="AB54">
        <v>57</v>
      </c>
      <c r="AC54">
        <v>45</v>
      </c>
      <c r="AE54">
        <v>9</v>
      </c>
      <c r="AF54">
        <v>12</v>
      </c>
      <c r="AG54">
        <v>13</v>
      </c>
      <c r="AH54">
        <v>12</v>
      </c>
      <c r="AJ54">
        <v>45</v>
      </c>
    </row>
    <row r="55" spans="1:36" x14ac:dyDescent="0.25">
      <c r="A55" s="3" t="str">
        <f t="shared" si="0"/>
        <v>Matt Atkins</v>
      </c>
      <c r="B55" s="4">
        <v>45676</v>
      </c>
      <c r="C55" t="s">
        <v>1391</v>
      </c>
      <c r="D55" t="s">
        <v>1392</v>
      </c>
      <c r="E55" t="s">
        <v>1393</v>
      </c>
      <c r="F55" t="s">
        <v>1394</v>
      </c>
      <c r="G55" t="s">
        <v>1395</v>
      </c>
      <c r="I55" t="s">
        <v>1494</v>
      </c>
      <c r="J55" t="s">
        <v>1476</v>
      </c>
      <c r="K55">
        <v>53</v>
      </c>
      <c r="L55">
        <v>69</v>
      </c>
      <c r="M55">
        <v>67</v>
      </c>
      <c r="N55">
        <v>67</v>
      </c>
      <c r="O55">
        <v>72</v>
      </c>
      <c r="Q55">
        <v>275</v>
      </c>
      <c r="R55">
        <v>71.73</v>
      </c>
      <c r="S55">
        <v>71.64</v>
      </c>
      <c r="T55">
        <v>72.17</v>
      </c>
      <c r="U55">
        <v>70.040000000000006</v>
      </c>
      <c r="V55">
        <v>69.930000000000007</v>
      </c>
      <c r="W55">
        <v>73.819999999999993</v>
      </c>
      <c r="Y55">
        <v>71.489999999999995</v>
      </c>
      <c r="Z55">
        <v>77</v>
      </c>
      <c r="AA55">
        <v>50</v>
      </c>
      <c r="AB55">
        <v>37</v>
      </c>
      <c r="AC55">
        <v>53</v>
      </c>
      <c r="AE55">
        <v>9</v>
      </c>
      <c r="AF55">
        <v>12</v>
      </c>
      <c r="AG55">
        <v>11</v>
      </c>
      <c r="AH55">
        <v>13</v>
      </c>
      <c r="AJ55">
        <v>53</v>
      </c>
    </row>
    <row r="56" spans="1:36" x14ac:dyDescent="0.25">
      <c r="A56" s="3" t="str">
        <f t="shared" si="0"/>
        <v>Jonas Baumgartner</v>
      </c>
      <c r="B56" s="4">
        <v>45676</v>
      </c>
      <c r="C56" t="s">
        <v>1391</v>
      </c>
      <c r="D56" t="s">
        <v>1392</v>
      </c>
      <c r="E56" t="s">
        <v>1393</v>
      </c>
      <c r="F56" t="s">
        <v>1394</v>
      </c>
      <c r="G56" t="s">
        <v>1395</v>
      </c>
      <c r="I56" t="s">
        <v>1495</v>
      </c>
      <c r="J56" t="s">
        <v>1496</v>
      </c>
      <c r="K56">
        <v>53</v>
      </c>
      <c r="L56">
        <v>64</v>
      </c>
      <c r="M56">
        <v>71</v>
      </c>
      <c r="N56">
        <v>71</v>
      </c>
      <c r="O56">
        <v>69</v>
      </c>
      <c r="Q56">
        <v>275</v>
      </c>
      <c r="R56">
        <v>71.73</v>
      </c>
      <c r="S56">
        <v>71.64</v>
      </c>
      <c r="T56">
        <v>67.17</v>
      </c>
      <c r="U56">
        <v>74.040000000000006</v>
      </c>
      <c r="V56">
        <v>73.930000000000007</v>
      </c>
      <c r="W56">
        <v>70.819999999999993</v>
      </c>
      <c r="Y56">
        <v>71.489999999999995</v>
      </c>
      <c r="Z56">
        <v>7</v>
      </c>
      <c r="AA56">
        <v>34</v>
      </c>
      <c r="AB56">
        <v>67</v>
      </c>
      <c r="AC56">
        <v>53</v>
      </c>
      <c r="AE56">
        <v>4</v>
      </c>
      <c r="AF56">
        <v>11</v>
      </c>
      <c r="AG56">
        <v>14</v>
      </c>
      <c r="AH56">
        <v>13</v>
      </c>
      <c r="AJ56">
        <v>53</v>
      </c>
    </row>
    <row r="57" spans="1:36" x14ac:dyDescent="0.25">
      <c r="A57" s="3" t="str">
        <f t="shared" si="0"/>
        <v>Chase Sienkiewicz</v>
      </c>
      <c r="B57" s="4">
        <v>45676</v>
      </c>
      <c r="C57" t="s">
        <v>1391</v>
      </c>
      <c r="D57" t="s">
        <v>1392</v>
      </c>
      <c r="E57" t="s">
        <v>1393</v>
      </c>
      <c r="F57" t="s">
        <v>1394</v>
      </c>
      <c r="G57" t="s">
        <v>1395</v>
      </c>
      <c r="I57" t="s">
        <v>1497</v>
      </c>
      <c r="J57" t="s">
        <v>1498</v>
      </c>
      <c r="K57">
        <v>53</v>
      </c>
      <c r="L57">
        <v>68</v>
      </c>
      <c r="M57">
        <v>69</v>
      </c>
      <c r="N57">
        <v>69</v>
      </c>
      <c r="O57">
        <v>69</v>
      </c>
      <c r="Q57">
        <v>275</v>
      </c>
      <c r="R57">
        <v>71.73</v>
      </c>
      <c r="S57">
        <v>71.64</v>
      </c>
      <c r="T57">
        <v>71.17</v>
      </c>
      <c r="U57">
        <v>72.040000000000006</v>
      </c>
      <c r="V57">
        <v>71.930000000000007</v>
      </c>
      <c r="W57">
        <v>70.819999999999993</v>
      </c>
      <c r="Y57">
        <v>71.489999999999995</v>
      </c>
      <c r="Z57">
        <v>49</v>
      </c>
      <c r="AA57">
        <v>64</v>
      </c>
      <c r="AB57">
        <v>67</v>
      </c>
      <c r="AC57">
        <v>53</v>
      </c>
      <c r="AE57">
        <v>8</v>
      </c>
      <c r="AF57">
        <v>13</v>
      </c>
      <c r="AG57">
        <v>14</v>
      </c>
      <c r="AH57">
        <v>13</v>
      </c>
      <c r="AJ57">
        <v>53</v>
      </c>
    </row>
    <row r="58" spans="1:36" x14ac:dyDescent="0.25">
      <c r="A58" s="3" t="str">
        <f t="shared" si="0"/>
        <v>Robert Streb</v>
      </c>
      <c r="B58" s="4">
        <v>45676</v>
      </c>
      <c r="C58" t="s">
        <v>1391</v>
      </c>
      <c r="D58" t="s">
        <v>1392</v>
      </c>
      <c r="E58" t="s">
        <v>1393</v>
      </c>
      <c r="F58" t="s">
        <v>1394</v>
      </c>
      <c r="G58" t="s">
        <v>1395</v>
      </c>
      <c r="I58" t="s">
        <v>1499</v>
      </c>
      <c r="J58" t="s">
        <v>1500</v>
      </c>
      <c r="K58">
        <v>53</v>
      </c>
      <c r="L58">
        <v>69</v>
      </c>
      <c r="M58">
        <v>68</v>
      </c>
      <c r="N58">
        <v>68</v>
      </c>
      <c r="O58">
        <v>70</v>
      </c>
      <c r="Q58">
        <v>275</v>
      </c>
      <c r="R58">
        <v>71.73</v>
      </c>
      <c r="S58">
        <v>71.64</v>
      </c>
      <c r="T58">
        <v>72.17</v>
      </c>
      <c r="U58">
        <v>71.040000000000006</v>
      </c>
      <c r="V58">
        <v>70.930000000000007</v>
      </c>
      <c r="W58">
        <v>71.819999999999993</v>
      </c>
      <c r="Y58">
        <v>71.489999999999995</v>
      </c>
      <c r="Z58">
        <v>77</v>
      </c>
      <c r="AA58">
        <v>64</v>
      </c>
      <c r="AB58">
        <v>57</v>
      </c>
      <c r="AC58">
        <v>53</v>
      </c>
      <c r="AE58">
        <v>9</v>
      </c>
      <c r="AF58">
        <v>13</v>
      </c>
      <c r="AG58">
        <v>13</v>
      </c>
      <c r="AH58">
        <v>13</v>
      </c>
      <c r="AJ58">
        <v>53</v>
      </c>
    </row>
    <row r="59" spans="1:36" x14ac:dyDescent="0.25">
      <c r="A59" s="3" t="str">
        <f t="shared" si="0"/>
        <v>Kevin Tway</v>
      </c>
      <c r="B59" s="4">
        <v>45676</v>
      </c>
      <c r="C59" t="s">
        <v>1391</v>
      </c>
      <c r="D59" t="s">
        <v>1392</v>
      </c>
      <c r="E59" t="s">
        <v>1393</v>
      </c>
      <c r="F59" t="s">
        <v>1394</v>
      </c>
      <c r="G59" t="s">
        <v>1395</v>
      </c>
      <c r="I59" t="s">
        <v>1501</v>
      </c>
      <c r="J59" t="s">
        <v>1443</v>
      </c>
      <c r="K59">
        <v>53</v>
      </c>
      <c r="L59">
        <v>64</v>
      </c>
      <c r="M59">
        <v>69</v>
      </c>
      <c r="N59">
        <v>73</v>
      </c>
      <c r="O59">
        <v>69</v>
      </c>
      <c r="Q59">
        <v>275</v>
      </c>
      <c r="R59">
        <v>71.73</v>
      </c>
      <c r="S59">
        <v>71.64</v>
      </c>
      <c r="T59">
        <v>67.17</v>
      </c>
      <c r="U59">
        <v>72.040000000000006</v>
      </c>
      <c r="V59">
        <v>75.930000000000007</v>
      </c>
      <c r="W59">
        <v>70.819999999999993</v>
      </c>
      <c r="Y59">
        <v>71.489999999999995</v>
      </c>
      <c r="Z59">
        <v>7</v>
      </c>
      <c r="AA59">
        <v>19</v>
      </c>
      <c r="AB59">
        <v>67</v>
      </c>
      <c r="AC59">
        <v>53</v>
      </c>
      <c r="AE59">
        <v>4</v>
      </c>
      <c r="AF59">
        <v>9</v>
      </c>
      <c r="AG59">
        <v>14</v>
      </c>
      <c r="AH59">
        <v>13</v>
      </c>
      <c r="AJ59">
        <v>53</v>
      </c>
    </row>
    <row r="60" spans="1:36" x14ac:dyDescent="0.25">
      <c r="A60" s="3" t="str">
        <f t="shared" si="0"/>
        <v>Carl Yuan</v>
      </c>
      <c r="B60" s="4">
        <v>45676</v>
      </c>
      <c r="C60" t="s">
        <v>1391</v>
      </c>
      <c r="D60" t="s">
        <v>1392</v>
      </c>
      <c r="E60" t="s">
        <v>1393</v>
      </c>
      <c r="F60" t="s">
        <v>1394</v>
      </c>
      <c r="G60" t="s">
        <v>1395</v>
      </c>
      <c r="I60" t="s">
        <v>1502</v>
      </c>
      <c r="J60" t="s">
        <v>1503</v>
      </c>
      <c r="K60">
        <v>53</v>
      </c>
      <c r="L60">
        <v>68</v>
      </c>
      <c r="M60">
        <v>66</v>
      </c>
      <c r="N60">
        <v>68</v>
      </c>
      <c r="O60">
        <v>73</v>
      </c>
      <c r="Q60">
        <v>275</v>
      </c>
      <c r="R60">
        <v>71.73</v>
      </c>
      <c r="S60">
        <v>71.64</v>
      </c>
      <c r="T60">
        <v>71.17</v>
      </c>
      <c r="U60">
        <v>69.040000000000006</v>
      </c>
      <c r="V60">
        <v>70.930000000000007</v>
      </c>
      <c r="W60">
        <v>74.819999999999993</v>
      </c>
      <c r="Y60">
        <v>71.489999999999995</v>
      </c>
      <c r="Z60">
        <v>49</v>
      </c>
      <c r="AA60">
        <v>27</v>
      </c>
      <c r="AB60">
        <v>24</v>
      </c>
      <c r="AC60">
        <v>53</v>
      </c>
      <c r="AE60">
        <v>8</v>
      </c>
      <c r="AF60">
        <v>10</v>
      </c>
      <c r="AG60">
        <v>10</v>
      </c>
      <c r="AH60">
        <v>13</v>
      </c>
      <c r="AJ60">
        <v>53</v>
      </c>
    </row>
    <row r="61" spans="1:36" x14ac:dyDescent="0.25">
      <c r="A61" s="3" t="str">
        <f t="shared" si="0"/>
        <v>Samuel Anderson</v>
      </c>
      <c r="B61" s="4">
        <v>45676</v>
      </c>
      <c r="C61" t="s">
        <v>1391</v>
      </c>
      <c r="D61" t="s">
        <v>1392</v>
      </c>
      <c r="E61" t="s">
        <v>1393</v>
      </c>
      <c r="F61" t="s">
        <v>1394</v>
      </c>
      <c r="G61" t="s">
        <v>1395</v>
      </c>
      <c r="I61" t="s">
        <v>1504</v>
      </c>
      <c r="J61" t="s">
        <v>1505</v>
      </c>
      <c r="K61">
        <v>59</v>
      </c>
      <c r="L61">
        <v>68</v>
      </c>
      <c r="M61">
        <v>67</v>
      </c>
      <c r="N61">
        <v>69</v>
      </c>
      <c r="O61">
        <v>72</v>
      </c>
      <c r="Q61">
        <v>276</v>
      </c>
      <c r="R61">
        <v>71.73</v>
      </c>
      <c r="S61">
        <v>71.64</v>
      </c>
      <c r="T61">
        <v>71.17</v>
      </c>
      <c r="U61">
        <v>70.040000000000006</v>
      </c>
      <c r="V61">
        <v>71.930000000000007</v>
      </c>
      <c r="W61">
        <v>73.819999999999993</v>
      </c>
      <c r="Y61">
        <v>71.739999999999995</v>
      </c>
      <c r="Z61">
        <v>49</v>
      </c>
      <c r="AA61">
        <v>34</v>
      </c>
      <c r="AB61">
        <v>46</v>
      </c>
      <c r="AC61">
        <v>59</v>
      </c>
      <c r="AE61">
        <v>8</v>
      </c>
      <c r="AF61">
        <v>11</v>
      </c>
      <c r="AG61">
        <v>12</v>
      </c>
      <c r="AH61">
        <v>14</v>
      </c>
      <c r="AJ61">
        <v>59</v>
      </c>
    </row>
    <row r="62" spans="1:36" x14ac:dyDescent="0.25">
      <c r="A62" s="3" t="str">
        <f t="shared" si="0"/>
        <v>Jin Chung</v>
      </c>
      <c r="B62" s="4">
        <v>45676</v>
      </c>
      <c r="C62" t="s">
        <v>1391</v>
      </c>
      <c r="D62" t="s">
        <v>1392</v>
      </c>
      <c r="E62" t="s">
        <v>1393</v>
      </c>
      <c r="F62" t="s">
        <v>1394</v>
      </c>
      <c r="G62" t="s">
        <v>1395</v>
      </c>
      <c r="I62" t="s">
        <v>1506</v>
      </c>
      <c r="J62" t="s">
        <v>1507</v>
      </c>
      <c r="K62">
        <v>59</v>
      </c>
      <c r="L62">
        <v>68</v>
      </c>
      <c r="M62">
        <v>67</v>
      </c>
      <c r="N62">
        <v>69</v>
      </c>
      <c r="O62">
        <v>72</v>
      </c>
      <c r="Q62">
        <v>276</v>
      </c>
      <c r="R62">
        <v>71.73</v>
      </c>
      <c r="S62">
        <v>71.64</v>
      </c>
      <c r="T62">
        <v>71.17</v>
      </c>
      <c r="U62">
        <v>70.040000000000006</v>
      </c>
      <c r="V62">
        <v>71.930000000000007</v>
      </c>
      <c r="W62">
        <v>73.819999999999993</v>
      </c>
      <c r="Y62">
        <v>71.739999999999995</v>
      </c>
      <c r="Z62">
        <v>49</v>
      </c>
      <c r="AA62">
        <v>34</v>
      </c>
      <c r="AB62">
        <v>46</v>
      </c>
      <c r="AC62">
        <v>59</v>
      </c>
      <c r="AE62">
        <v>8</v>
      </c>
      <c r="AF62">
        <v>11</v>
      </c>
      <c r="AG62">
        <v>12</v>
      </c>
      <c r="AH62">
        <v>14</v>
      </c>
      <c r="AJ62">
        <v>59</v>
      </c>
    </row>
    <row r="63" spans="1:36" x14ac:dyDescent="0.25">
      <c r="A63" s="3" t="str">
        <f t="shared" si="0"/>
        <v>Garrick Higgo</v>
      </c>
      <c r="B63" s="4">
        <v>45676</v>
      </c>
      <c r="C63" t="s">
        <v>1391</v>
      </c>
      <c r="D63" t="s">
        <v>1392</v>
      </c>
      <c r="E63" t="s">
        <v>1393</v>
      </c>
      <c r="F63" t="s">
        <v>1394</v>
      </c>
      <c r="G63" t="s">
        <v>1395</v>
      </c>
      <c r="I63" t="s">
        <v>1508</v>
      </c>
      <c r="J63" t="s">
        <v>1509</v>
      </c>
      <c r="K63">
        <v>59</v>
      </c>
      <c r="L63">
        <v>67</v>
      </c>
      <c r="M63">
        <v>65</v>
      </c>
      <c r="N63">
        <v>73</v>
      </c>
      <c r="O63">
        <v>71</v>
      </c>
      <c r="Q63">
        <v>276</v>
      </c>
      <c r="R63">
        <v>71.73</v>
      </c>
      <c r="S63">
        <v>71.64</v>
      </c>
      <c r="T63">
        <v>70.17</v>
      </c>
      <c r="U63">
        <v>68.040000000000006</v>
      </c>
      <c r="V63">
        <v>75.930000000000007</v>
      </c>
      <c r="W63">
        <v>72.819999999999993</v>
      </c>
      <c r="Y63">
        <v>71.739999999999995</v>
      </c>
      <c r="Z63">
        <v>33</v>
      </c>
      <c r="AA63">
        <v>16</v>
      </c>
      <c r="AB63">
        <v>57</v>
      </c>
      <c r="AC63">
        <v>59</v>
      </c>
      <c r="AE63">
        <v>7</v>
      </c>
      <c r="AF63">
        <v>8</v>
      </c>
      <c r="AG63">
        <v>13</v>
      </c>
      <c r="AH63">
        <v>14</v>
      </c>
      <c r="AJ63">
        <v>59</v>
      </c>
    </row>
    <row r="64" spans="1:36" x14ac:dyDescent="0.25">
      <c r="A64" s="3" t="str">
        <f t="shared" si="0"/>
        <v>George McNeill</v>
      </c>
      <c r="B64" s="4">
        <v>45676</v>
      </c>
      <c r="C64" t="s">
        <v>1391</v>
      </c>
      <c r="D64" t="s">
        <v>1392</v>
      </c>
      <c r="E64" t="s">
        <v>1393</v>
      </c>
      <c r="F64" t="s">
        <v>1394</v>
      </c>
      <c r="G64" t="s">
        <v>1395</v>
      </c>
      <c r="I64" t="s">
        <v>1510</v>
      </c>
      <c r="J64" t="s">
        <v>1511</v>
      </c>
      <c r="K64">
        <v>59</v>
      </c>
      <c r="L64">
        <v>65</v>
      </c>
      <c r="M64">
        <v>71</v>
      </c>
      <c r="N64">
        <v>71</v>
      </c>
      <c r="O64">
        <v>69</v>
      </c>
      <c r="Q64">
        <v>276</v>
      </c>
      <c r="R64">
        <v>71.73</v>
      </c>
      <c r="S64">
        <v>71.64</v>
      </c>
      <c r="T64">
        <v>68.17</v>
      </c>
      <c r="U64">
        <v>74.040000000000006</v>
      </c>
      <c r="V64">
        <v>73.930000000000007</v>
      </c>
      <c r="W64">
        <v>70.819999999999993</v>
      </c>
      <c r="Y64">
        <v>71.739999999999995</v>
      </c>
      <c r="Z64">
        <v>10</v>
      </c>
      <c r="AA64">
        <v>50</v>
      </c>
      <c r="AB64">
        <v>75</v>
      </c>
      <c r="AC64">
        <v>59</v>
      </c>
      <c r="AE64">
        <v>5</v>
      </c>
      <c r="AF64">
        <v>12</v>
      </c>
      <c r="AG64">
        <v>15</v>
      </c>
      <c r="AH64">
        <v>14</v>
      </c>
      <c r="AJ64">
        <v>59</v>
      </c>
    </row>
    <row r="65" spans="1:36" x14ac:dyDescent="0.25">
      <c r="A65" s="3" t="str">
        <f t="shared" si="0"/>
        <v>Marcelo Rozo</v>
      </c>
      <c r="B65" s="4">
        <v>45676</v>
      </c>
      <c r="C65" t="s">
        <v>1391</v>
      </c>
      <c r="D65" t="s">
        <v>1392</v>
      </c>
      <c r="E65" t="s">
        <v>1393</v>
      </c>
      <c r="F65" t="s">
        <v>1394</v>
      </c>
      <c r="G65" t="s">
        <v>1395</v>
      </c>
      <c r="I65" t="s">
        <v>1512</v>
      </c>
      <c r="J65" t="s">
        <v>1513</v>
      </c>
      <c r="K65">
        <v>59</v>
      </c>
      <c r="L65">
        <v>68</v>
      </c>
      <c r="M65">
        <v>69</v>
      </c>
      <c r="N65">
        <v>68</v>
      </c>
      <c r="O65">
        <v>71</v>
      </c>
      <c r="Q65">
        <v>276</v>
      </c>
      <c r="R65">
        <v>71.73</v>
      </c>
      <c r="S65">
        <v>71.64</v>
      </c>
      <c r="T65">
        <v>71.17</v>
      </c>
      <c r="U65">
        <v>72.040000000000006</v>
      </c>
      <c r="V65">
        <v>70.930000000000007</v>
      </c>
      <c r="W65">
        <v>72.819999999999993</v>
      </c>
      <c r="Y65">
        <v>71.739999999999995</v>
      </c>
      <c r="Z65">
        <v>49</v>
      </c>
      <c r="AA65">
        <v>64</v>
      </c>
      <c r="AB65">
        <v>57</v>
      </c>
      <c r="AC65">
        <v>59</v>
      </c>
      <c r="AE65">
        <v>8</v>
      </c>
      <c r="AF65">
        <v>13</v>
      </c>
      <c r="AG65">
        <v>13</v>
      </c>
      <c r="AH65">
        <v>14</v>
      </c>
      <c r="AJ65">
        <v>59</v>
      </c>
    </row>
    <row r="66" spans="1:36" x14ac:dyDescent="0.25">
      <c r="A66" s="3" t="str">
        <f t="shared" ref="A66:A129" si="1">IF(J66="","",CONCATENATE(J66," ",I66))</f>
        <v>Owen Stamper</v>
      </c>
      <c r="B66" s="4">
        <v>45676</v>
      </c>
      <c r="C66" t="s">
        <v>1391</v>
      </c>
      <c r="D66" t="s">
        <v>1392</v>
      </c>
      <c r="E66" t="s">
        <v>1393</v>
      </c>
      <c r="F66" t="s">
        <v>1394</v>
      </c>
      <c r="G66" t="s">
        <v>1395</v>
      </c>
      <c r="I66" t="s">
        <v>1514</v>
      </c>
      <c r="J66" t="s">
        <v>1515</v>
      </c>
      <c r="K66">
        <v>59</v>
      </c>
      <c r="L66">
        <v>68</v>
      </c>
      <c r="M66">
        <v>69</v>
      </c>
      <c r="N66">
        <v>69</v>
      </c>
      <c r="O66">
        <v>70</v>
      </c>
      <c r="Q66">
        <v>276</v>
      </c>
      <c r="R66">
        <v>71.73</v>
      </c>
      <c r="S66">
        <v>71.64</v>
      </c>
      <c r="T66">
        <v>71.17</v>
      </c>
      <c r="U66">
        <v>72.040000000000006</v>
      </c>
      <c r="V66">
        <v>71.930000000000007</v>
      </c>
      <c r="W66">
        <v>71.819999999999993</v>
      </c>
      <c r="Y66">
        <v>71.739999999999995</v>
      </c>
      <c r="Z66">
        <v>49</v>
      </c>
      <c r="AA66">
        <v>64</v>
      </c>
      <c r="AB66">
        <v>67</v>
      </c>
      <c r="AC66">
        <v>59</v>
      </c>
      <c r="AE66">
        <v>8</v>
      </c>
      <c r="AF66">
        <v>13</v>
      </c>
      <c r="AG66">
        <v>14</v>
      </c>
      <c r="AH66">
        <v>14</v>
      </c>
      <c r="AJ66">
        <v>59</v>
      </c>
    </row>
    <row r="67" spans="1:36" x14ac:dyDescent="0.25">
      <c r="A67" s="3" t="str">
        <f t="shared" si="1"/>
        <v>Cameron Champ</v>
      </c>
      <c r="B67" s="4">
        <v>45676</v>
      </c>
      <c r="C67" t="s">
        <v>1391</v>
      </c>
      <c r="D67" t="s">
        <v>1392</v>
      </c>
      <c r="E67" t="s">
        <v>1393</v>
      </c>
      <c r="F67" t="s">
        <v>1394</v>
      </c>
      <c r="G67" t="s">
        <v>1395</v>
      </c>
      <c r="I67" t="s">
        <v>1516</v>
      </c>
      <c r="J67" t="s">
        <v>1517</v>
      </c>
      <c r="K67">
        <v>65</v>
      </c>
      <c r="L67">
        <v>65</v>
      </c>
      <c r="M67">
        <v>72</v>
      </c>
      <c r="N67">
        <v>70</v>
      </c>
      <c r="O67">
        <v>70</v>
      </c>
      <c r="Q67">
        <v>277</v>
      </c>
      <c r="R67">
        <v>71.73</v>
      </c>
      <c r="S67">
        <v>71.64</v>
      </c>
      <c r="T67">
        <v>68.17</v>
      </c>
      <c r="U67">
        <v>75.040000000000006</v>
      </c>
      <c r="V67">
        <v>72.930000000000007</v>
      </c>
      <c r="W67">
        <v>71.819999999999993</v>
      </c>
      <c r="Y67">
        <v>71.989999999999995</v>
      </c>
      <c r="Z67">
        <v>10</v>
      </c>
      <c r="AA67">
        <v>64</v>
      </c>
      <c r="AB67">
        <v>75</v>
      </c>
      <c r="AC67">
        <v>65</v>
      </c>
      <c r="AE67">
        <v>5</v>
      </c>
      <c r="AF67">
        <v>13</v>
      </c>
      <c r="AG67">
        <v>15</v>
      </c>
      <c r="AH67">
        <v>15</v>
      </c>
      <c r="AJ67">
        <v>65</v>
      </c>
    </row>
    <row r="68" spans="1:36" x14ac:dyDescent="0.25">
      <c r="A68" s="3" t="str">
        <f t="shared" si="1"/>
        <v>Vince Covello</v>
      </c>
      <c r="B68" s="4">
        <v>45676</v>
      </c>
      <c r="C68" t="s">
        <v>1391</v>
      </c>
      <c r="D68" t="s">
        <v>1392</v>
      </c>
      <c r="E68" t="s">
        <v>1393</v>
      </c>
      <c r="F68" t="s">
        <v>1394</v>
      </c>
      <c r="G68" t="s">
        <v>1395</v>
      </c>
      <c r="I68" t="s">
        <v>1518</v>
      </c>
      <c r="J68" t="s">
        <v>1519</v>
      </c>
      <c r="K68">
        <v>65</v>
      </c>
      <c r="L68">
        <v>66</v>
      </c>
      <c r="M68">
        <v>71</v>
      </c>
      <c r="N68">
        <v>66</v>
      </c>
      <c r="O68">
        <v>74</v>
      </c>
      <c r="Q68">
        <v>277</v>
      </c>
      <c r="R68">
        <v>71.73</v>
      </c>
      <c r="S68">
        <v>71.64</v>
      </c>
      <c r="T68">
        <v>69.17</v>
      </c>
      <c r="U68">
        <v>74.040000000000006</v>
      </c>
      <c r="V68">
        <v>68.930000000000007</v>
      </c>
      <c r="W68">
        <v>75.819999999999993</v>
      </c>
      <c r="Y68">
        <v>71.989999999999995</v>
      </c>
      <c r="Z68">
        <v>21</v>
      </c>
      <c r="AA68">
        <v>64</v>
      </c>
      <c r="AB68">
        <v>37</v>
      </c>
      <c r="AC68">
        <v>65</v>
      </c>
      <c r="AE68">
        <v>6</v>
      </c>
      <c r="AF68">
        <v>13</v>
      </c>
      <c r="AG68">
        <v>11</v>
      </c>
      <c r="AH68">
        <v>15</v>
      </c>
      <c r="AJ68">
        <v>65</v>
      </c>
    </row>
    <row r="69" spans="1:36" x14ac:dyDescent="0.25">
      <c r="A69" s="3" t="str">
        <f t="shared" si="1"/>
        <v>Brandon Crick</v>
      </c>
      <c r="B69" s="4">
        <v>45676</v>
      </c>
      <c r="C69" t="s">
        <v>1391</v>
      </c>
      <c r="D69" t="s">
        <v>1392</v>
      </c>
      <c r="E69" t="s">
        <v>1393</v>
      </c>
      <c r="F69" t="s">
        <v>1394</v>
      </c>
      <c r="G69" t="s">
        <v>1395</v>
      </c>
      <c r="I69" t="s">
        <v>1520</v>
      </c>
      <c r="J69" t="s">
        <v>1415</v>
      </c>
      <c r="K69">
        <v>65</v>
      </c>
      <c r="L69">
        <v>69</v>
      </c>
      <c r="M69">
        <v>66</v>
      </c>
      <c r="N69">
        <v>71</v>
      </c>
      <c r="O69">
        <v>71</v>
      </c>
      <c r="Q69">
        <v>277</v>
      </c>
      <c r="R69">
        <v>71.73</v>
      </c>
      <c r="S69">
        <v>71.64</v>
      </c>
      <c r="T69">
        <v>72.17</v>
      </c>
      <c r="U69">
        <v>69.040000000000006</v>
      </c>
      <c r="V69">
        <v>73.930000000000007</v>
      </c>
      <c r="W69">
        <v>72.819999999999993</v>
      </c>
      <c r="Y69">
        <v>71.989999999999995</v>
      </c>
      <c r="Z69">
        <v>77</v>
      </c>
      <c r="AA69">
        <v>34</v>
      </c>
      <c r="AB69">
        <v>67</v>
      </c>
      <c r="AC69">
        <v>65</v>
      </c>
      <c r="AE69">
        <v>9</v>
      </c>
      <c r="AF69">
        <v>11</v>
      </c>
      <c r="AG69">
        <v>14</v>
      </c>
      <c r="AH69">
        <v>15</v>
      </c>
      <c r="AJ69">
        <v>65</v>
      </c>
    </row>
    <row r="70" spans="1:36" x14ac:dyDescent="0.25">
      <c r="A70" s="3" t="str">
        <f t="shared" si="1"/>
        <v>Tyler Duncan</v>
      </c>
      <c r="B70" s="4">
        <v>45676</v>
      </c>
      <c r="C70" t="s">
        <v>1391</v>
      </c>
      <c r="D70" t="s">
        <v>1392</v>
      </c>
      <c r="E70" t="s">
        <v>1393</v>
      </c>
      <c r="F70" t="s">
        <v>1394</v>
      </c>
      <c r="G70" t="s">
        <v>1395</v>
      </c>
      <c r="I70" t="s">
        <v>1521</v>
      </c>
      <c r="J70" t="s">
        <v>1522</v>
      </c>
      <c r="K70">
        <v>65</v>
      </c>
      <c r="L70">
        <v>71</v>
      </c>
      <c r="M70">
        <v>65</v>
      </c>
      <c r="N70">
        <v>71</v>
      </c>
      <c r="O70">
        <v>70</v>
      </c>
      <c r="Q70">
        <v>277</v>
      </c>
      <c r="R70">
        <v>71.73</v>
      </c>
      <c r="S70">
        <v>71.64</v>
      </c>
      <c r="T70">
        <v>74.17</v>
      </c>
      <c r="U70">
        <v>68.040000000000006</v>
      </c>
      <c r="V70">
        <v>73.930000000000007</v>
      </c>
      <c r="W70">
        <v>71.819999999999993</v>
      </c>
      <c r="Y70">
        <v>71.989999999999995</v>
      </c>
      <c r="Z70">
        <v>115</v>
      </c>
      <c r="AA70">
        <v>50</v>
      </c>
      <c r="AB70">
        <v>75</v>
      </c>
      <c r="AC70">
        <v>65</v>
      </c>
      <c r="AE70">
        <v>11</v>
      </c>
      <c r="AF70">
        <v>12</v>
      </c>
      <c r="AG70">
        <v>15</v>
      </c>
      <c r="AH70">
        <v>15</v>
      </c>
      <c r="AJ70">
        <v>65</v>
      </c>
    </row>
    <row r="71" spans="1:36" x14ac:dyDescent="0.25">
      <c r="A71" s="3" t="str">
        <f t="shared" si="1"/>
        <v>Nick Gabrelcik</v>
      </c>
      <c r="B71" s="4">
        <v>45676</v>
      </c>
      <c r="C71" t="s">
        <v>1391</v>
      </c>
      <c r="D71" t="s">
        <v>1392</v>
      </c>
      <c r="E71" t="s">
        <v>1393</v>
      </c>
      <c r="F71" t="s">
        <v>1394</v>
      </c>
      <c r="G71" t="s">
        <v>1395</v>
      </c>
      <c r="I71" t="s">
        <v>1523</v>
      </c>
      <c r="J71" t="s">
        <v>1467</v>
      </c>
      <c r="K71">
        <v>65</v>
      </c>
      <c r="L71">
        <v>67</v>
      </c>
      <c r="M71">
        <v>69</v>
      </c>
      <c r="N71">
        <v>68</v>
      </c>
      <c r="O71">
        <v>73</v>
      </c>
      <c r="Q71">
        <v>277</v>
      </c>
      <c r="R71">
        <v>71.73</v>
      </c>
      <c r="S71">
        <v>71.64</v>
      </c>
      <c r="T71">
        <v>70.17</v>
      </c>
      <c r="U71">
        <v>72.040000000000006</v>
      </c>
      <c r="V71">
        <v>70.930000000000007</v>
      </c>
      <c r="W71">
        <v>74.819999999999993</v>
      </c>
      <c r="Y71">
        <v>71.989999999999995</v>
      </c>
      <c r="Z71">
        <v>33</v>
      </c>
      <c r="AA71">
        <v>50</v>
      </c>
      <c r="AB71">
        <v>46</v>
      </c>
      <c r="AC71">
        <v>65</v>
      </c>
      <c r="AE71">
        <v>7</v>
      </c>
      <c r="AF71">
        <v>12</v>
      </c>
      <c r="AG71">
        <v>12</v>
      </c>
      <c r="AH71">
        <v>15</v>
      </c>
      <c r="AJ71">
        <v>65</v>
      </c>
    </row>
    <row r="72" spans="1:36" x14ac:dyDescent="0.25">
      <c r="A72" s="3" t="str">
        <f t="shared" si="1"/>
        <v>David Kocher</v>
      </c>
      <c r="B72" s="4">
        <v>45676</v>
      </c>
      <c r="C72" t="s">
        <v>1391</v>
      </c>
      <c r="D72" t="s">
        <v>1392</v>
      </c>
      <c r="E72" t="s">
        <v>1393</v>
      </c>
      <c r="F72" t="s">
        <v>1394</v>
      </c>
      <c r="G72" t="s">
        <v>1395</v>
      </c>
      <c r="I72" t="s">
        <v>1524</v>
      </c>
      <c r="J72" t="s">
        <v>1525</v>
      </c>
      <c r="K72">
        <v>65</v>
      </c>
      <c r="L72">
        <v>67</v>
      </c>
      <c r="M72">
        <v>68</v>
      </c>
      <c r="N72">
        <v>71</v>
      </c>
      <c r="O72">
        <v>71</v>
      </c>
      <c r="Q72">
        <v>277</v>
      </c>
      <c r="R72">
        <v>71.73</v>
      </c>
      <c r="S72">
        <v>71.64</v>
      </c>
      <c r="T72">
        <v>70.17</v>
      </c>
      <c r="U72">
        <v>71.040000000000006</v>
      </c>
      <c r="V72">
        <v>73.930000000000007</v>
      </c>
      <c r="W72">
        <v>72.819999999999993</v>
      </c>
      <c r="Y72">
        <v>71.989999999999995</v>
      </c>
      <c r="Z72">
        <v>33</v>
      </c>
      <c r="AA72">
        <v>34</v>
      </c>
      <c r="AB72">
        <v>67</v>
      </c>
      <c r="AC72">
        <v>65</v>
      </c>
      <c r="AE72">
        <v>7</v>
      </c>
      <c r="AF72">
        <v>11</v>
      </c>
      <c r="AG72">
        <v>14</v>
      </c>
      <c r="AH72">
        <v>15</v>
      </c>
      <c r="AJ72">
        <v>65</v>
      </c>
    </row>
    <row r="73" spans="1:36" x14ac:dyDescent="0.25">
      <c r="A73" s="3" t="str">
        <f t="shared" si="1"/>
        <v>Augusto Nunez</v>
      </c>
      <c r="B73" s="4">
        <v>45676</v>
      </c>
      <c r="C73" t="s">
        <v>1391</v>
      </c>
      <c r="D73" t="s">
        <v>1392</v>
      </c>
      <c r="E73" t="s">
        <v>1393</v>
      </c>
      <c r="F73" t="s">
        <v>1394</v>
      </c>
      <c r="G73" t="s">
        <v>1395</v>
      </c>
      <c r="I73" t="s">
        <v>1526</v>
      </c>
      <c r="J73" t="s">
        <v>1527</v>
      </c>
      <c r="K73">
        <v>65</v>
      </c>
      <c r="L73">
        <v>70</v>
      </c>
      <c r="M73">
        <v>67</v>
      </c>
      <c r="N73">
        <v>66</v>
      </c>
      <c r="O73">
        <v>74</v>
      </c>
      <c r="Q73">
        <v>277</v>
      </c>
      <c r="R73">
        <v>71.73</v>
      </c>
      <c r="S73">
        <v>71.64</v>
      </c>
      <c r="T73">
        <v>73.17</v>
      </c>
      <c r="U73">
        <v>70.040000000000006</v>
      </c>
      <c r="V73">
        <v>68.930000000000007</v>
      </c>
      <c r="W73">
        <v>75.819999999999993</v>
      </c>
      <c r="Y73">
        <v>71.989999999999995</v>
      </c>
      <c r="Z73">
        <v>92</v>
      </c>
      <c r="AA73">
        <v>64</v>
      </c>
      <c r="AB73">
        <v>37</v>
      </c>
      <c r="AC73">
        <v>65</v>
      </c>
      <c r="AE73">
        <v>10</v>
      </c>
      <c r="AF73">
        <v>13</v>
      </c>
      <c r="AG73">
        <v>11</v>
      </c>
      <c r="AH73">
        <v>15</v>
      </c>
      <c r="AJ73">
        <v>65</v>
      </c>
    </row>
    <row r="74" spans="1:36" x14ac:dyDescent="0.25">
      <c r="A74" s="3" t="str">
        <f t="shared" si="1"/>
        <v>Taiga Semikawa</v>
      </c>
      <c r="B74" s="4">
        <v>45676</v>
      </c>
      <c r="C74" t="s">
        <v>1391</v>
      </c>
      <c r="D74" t="s">
        <v>1392</v>
      </c>
      <c r="E74" t="s">
        <v>1393</v>
      </c>
      <c r="F74" t="s">
        <v>1394</v>
      </c>
      <c r="G74" t="s">
        <v>1395</v>
      </c>
      <c r="I74" t="s">
        <v>1528</v>
      </c>
      <c r="J74" t="s">
        <v>1529</v>
      </c>
      <c r="K74">
        <v>65</v>
      </c>
      <c r="L74">
        <v>66</v>
      </c>
      <c r="M74">
        <v>71</v>
      </c>
      <c r="N74">
        <v>70</v>
      </c>
      <c r="O74">
        <v>70</v>
      </c>
      <c r="Q74">
        <v>277</v>
      </c>
      <c r="R74">
        <v>71.73</v>
      </c>
      <c r="S74">
        <v>71.64</v>
      </c>
      <c r="T74">
        <v>69.17</v>
      </c>
      <c r="U74">
        <v>74.040000000000006</v>
      </c>
      <c r="V74">
        <v>72.930000000000007</v>
      </c>
      <c r="W74">
        <v>71.819999999999993</v>
      </c>
      <c r="Y74">
        <v>71.989999999999995</v>
      </c>
      <c r="Z74">
        <v>21</v>
      </c>
      <c r="AA74">
        <v>64</v>
      </c>
      <c r="AB74">
        <v>75</v>
      </c>
      <c r="AC74">
        <v>65</v>
      </c>
      <c r="AE74">
        <v>6</v>
      </c>
      <c r="AF74">
        <v>13</v>
      </c>
      <c r="AG74">
        <v>15</v>
      </c>
      <c r="AH74">
        <v>15</v>
      </c>
      <c r="AJ74">
        <v>65</v>
      </c>
    </row>
    <row r="75" spans="1:36" x14ac:dyDescent="0.25">
      <c r="A75" s="3" t="str">
        <f t="shared" si="1"/>
        <v>Nate Stember</v>
      </c>
      <c r="B75" s="4">
        <v>45676</v>
      </c>
      <c r="C75" t="s">
        <v>1391</v>
      </c>
      <c r="D75" t="s">
        <v>1392</v>
      </c>
      <c r="E75" t="s">
        <v>1393</v>
      </c>
      <c r="F75" t="s">
        <v>1394</v>
      </c>
      <c r="G75" t="s">
        <v>1395</v>
      </c>
      <c r="I75" t="s">
        <v>1530</v>
      </c>
      <c r="J75" t="s">
        <v>1531</v>
      </c>
      <c r="K75">
        <v>65</v>
      </c>
      <c r="L75">
        <v>69</v>
      </c>
      <c r="M75">
        <v>67</v>
      </c>
      <c r="N75">
        <v>68</v>
      </c>
      <c r="O75">
        <v>73</v>
      </c>
      <c r="Q75">
        <v>277</v>
      </c>
      <c r="R75">
        <v>71.73</v>
      </c>
      <c r="S75">
        <v>71.64</v>
      </c>
      <c r="T75">
        <v>72.17</v>
      </c>
      <c r="U75">
        <v>70.040000000000006</v>
      </c>
      <c r="V75">
        <v>70.930000000000007</v>
      </c>
      <c r="W75">
        <v>74.819999999999993</v>
      </c>
      <c r="Y75">
        <v>71.989999999999995</v>
      </c>
      <c r="Z75">
        <v>77</v>
      </c>
      <c r="AA75">
        <v>50</v>
      </c>
      <c r="AB75">
        <v>46</v>
      </c>
      <c r="AC75">
        <v>65</v>
      </c>
      <c r="AE75">
        <v>9</v>
      </c>
      <c r="AF75">
        <v>12</v>
      </c>
      <c r="AG75">
        <v>12</v>
      </c>
      <c r="AH75">
        <v>15</v>
      </c>
      <c r="AJ75">
        <v>65</v>
      </c>
    </row>
    <row r="76" spans="1:36" x14ac:dyDescent="0.25">
      <c r="A76" s="3" t="str">
        <f t="shared" si="1"/>
        <v>Caleb VanArragon</v>
      </c>
      <c r="B76" s="4">
        <v>45676</v>
      </c>
      <c r="C76" t="s">
        <v>1391</v>
      </c>
      <c r="D76" t="s">
        <v>1392</v>
      </c>
      <c r="E76" t="s">
        <v>1393</v>
      </c>
      <c r="F76" t="s">
        <v>1394</v>
      </c>
      <c r="G76" t="s">
        <v>1395</v>
      </c>
      <c r="I76" t="s">
        <v>1532</v>
      </c>
      <c r="J76" t="s">
        <v>1533</v>
      </c>
      <c r="K76">
        <v>65</v>
      </c>
      <c r="L76">
        <v>69</v>
      </c>
      <c r="M76">
        <v>68</v>
      </c>
      <c r="N76">
        <v>72</v>
      </c>
      <c r="O76">
        <v>68</v>
      </c>
      <c r="Q76">
        <v>277</v>
      </c>
      <c r="R76">
        <v>71.73</v>
      </c>
      <c r="S76">
        <v>71.64</v>
      </c>
      <c r="T76">
        <v>72.17</v>
      </c>
      <c r="U76">
        <v>71.040000000000006</v>
      </c>
      <c r="V76">
        <v>74.930000000000007</v>
      </c>
      <c r="W76">
        <v>69.819999999999993</v>
      </c>
      <c r="Y76">
        <v>71.989999999999995</v>
      </c>
      <c r="Z76">
        <v>77</v>
      </c>
      <c r="AA76">
        <v>64</v>
      </c>
      <c r="AB76">
        <v>85</v>
      </c>
      <c r="AC76">
        <v>65</v>
      </c>
      <c r="AE76">
        <v>9</v>
      </c>
      <c r="AF76">
        <v>13</v>
      </c>
      <c r="AG76">
        <v>17</v>
      </c>
      <c r="AH76">
        <v>15</v>
      </c>
      <c r="AJ76">
        <v>65</v>
      </c>
    </row>
    <row r="77" spans="1:36" x14ac:dyDescent="0.25">
      <c r="A77" s="3" t="str">
        <f t="shared" si="1"/>
        <v>T.J. Vogel</v>
      </c>
      <c r="B77" s="4">
        <v>45676</v>
      </c>
      <c r="C77" t="s">
        <v>1391</v>
      </c>
      <c r="D77" t="s">
        <v>1392</v>
      </c>
      <c r="E77" t="s">
        <v>1393</v>
      </c>
      <c r="F77" t="s">
        <v>1394</v>
      </c>
      <c r="G77" t="s">
        <v>1395</v>
      </c>
      <c r="I77" t="s">
        <v>1534</v>
      </c>
      <c r="J77" t="s">
        <v>1535</v>
      </c>
      <c r="K77">
        <v>65</v>
      </c>
      <c r="L77">
        <v>67</v>
      </c>
      <c r="M77">
        <v>70</v>
      </c>
      <c r="N77">
        <v>70</v>
      </c>
      <c r="O77">
        <v>70</v>
      </c>
      <c r="Q77">
        <v>277</v>
      </c>
      <c r="R77">
        <v>71.73</v>
      </c>
      <c r="S77">
        <v>71.64</v>
      </c>
      <c r="T77">
        <v>70.17</v>
      </c>
      <c r="U77">
        <v>73.040000000000006</v>
      </c>
      <c r="V77">
        <v>72.930000000000007</v>
      </c>
      <c r="W77">
        <v>71.819999999999993</v>
      </c>
      <c r="Y77">
        <v>71.989999999999995</v>
      </c>
      <c r="Z77">
        <v>33</v>
      </c>
      <c r="AA77">
        <v>64</v>
      </c>
      <c r="AB77">
        <v>75</v>
      </c>
      <c r="AC77">
        <v>65</v>
      </c>
      <c r="AE77">
        <v>7</v>
      </c>
      <c r="AF77">
        <v>13</v>
      </c>
      <c r="AG77">
        <v>15</v>
      </c>
      <c r="AH77">
        <v>15</v>
      </c>
      <c r="AJ77">
        <v>65</v>
      </c>
    </row>
    <row r="78" spans="1:36" x14ac:dyDescent="0.25">
      <c r="A78" s="3" t="str">
        <f t="shared" si="1"/>
        <v>Ryan Brehm</v>
      </c>
      <c r="B78" s="4">
        <v>45676</v>
      </c>
      <c r="C78" t="s">
        <v>1391</v>
      </c>
      <c r="D78" t="s">
        <v>1392</v>
      </c>
      <c r="E78" t="s">
        <v>1393</v>
      </c>
      <c r="F78" t="s">
        <v>1394</v>
      </c>
      <c r="G78" t="s">
        <v>1395</v>
      </c>
      <c r="I78" t="s">
        <v>1536</v>
      </c>
      <c r="J78" t="s">
        <v>1480</v>
      </c>
      <c r="K78">
        <v>76</v>
      </c>
      <c r="L78">
        <v>64</v>
      </c>
      <c r="M78">
        <v>71</v>
      </c>
      <c r="N78">
        <v>70</v>
      </c>
      <c r="O78">
        <v>73</v>
      </c>
      <c r="Q78">
        <v>278</v>
      </c>
      <c r="R78">
        <v>71.73</v>
      </c>
      <c r="S78">
        <v>71.64</v>
      </c>
      <c r="T78">
        <v>67.17</v>
      </c>
      <c r="U78">
        <v>74.040000000000006</v>
      </c>
      <c r="V78">
        <v>72.930000000000007</v>
      </c>
      <c r="W78">
        <v>74.819999999999993</v>
      </c>
      <c r="Y78">
        <v>72.239999999999995</v>
      </c>
      <c r="Z78">
        <v>7</v>
      </c>
      <c r="AA78">
        <v>34</v>
      </c>
      <c r="AB78">
        <v>57</v>
      </c>
      <c r="AC78">
        <v>76</v>
      </c>
      <c r="AE78">
        <v>4</v>
      </c>
      <c r="AF78">
        <v>11</v>
      </c>
      <c r="AG78">
        <v>13</v>
      </c>
      <c r="AH78">
        <v>16</v>
      </c>
      <c r="AJ78">
        <v>76</v>
      </c>
    </row>
    <row r="79" spans="1:36" x14ac:dyDescent="0.25">
      <c r="A79" s="3" t="str">
        <f t="shared" si="1"/>
        <v>Austin Greaser</v>
      </c>
      <c r="B79" s="4">
        <v>45676</v>
      </c>
      <c r="C79" t="s">
        <v>1391</v>
      </c>
      <c r="D79" t="s">
        <v>1392</v>
      </c>
      <c r="E79" t="s">
        <v>1393</v>
      </c>
      <c r="F79" t="s">
        <v>1394</v>
      </c>
      <c r="G79" t="s">
        <v>1395</v>
      </c>
      <c r="I79" t="s">
        <v>1537</v>
      </c>
      <c r="J79" t="s">
        <v>1403</v>
      </c>
      <c r="K79">
        <v>76</v>
      </c>
      <c r="L79">
        <v>67</v>
      </c>
      <c r="M79">
        <v>70</v>
      </c>
      <c r="N79">
        <v>71</v>
      </c>
      <c r="O79">
        <v>70</v>
      </c>
      <c r="Q79">
        <v>278</v>
      </c>
      <c r="R79">
        <v>71.73</v>
      </c>
      <c r="S79">
        <v>71.64</v>
      </c>
      <c r="T79">
        <v>70.17</v>
      </c>
      <c r="U79">
        <v>73.040000000000006</v>
      </c>
      <c r="V79">
        <v>73.930000000000007</v>
      </c>
      <c r="W79">
        <v>71.819999999999993</v>
      </c>
      <c r="Y79">
        <v>72.239999999999995</v>
      </c>
      <c r="Z79">
        <v>33</v>
      </c>
      <c r="AA79">
        <v>64</v>
      </c>
      <c r="AB79">
        <v>81</v>
      </c>
      <c r="AC79">
        <v>76</v>
      </c>
      <c r="AE79">
        <v>7</v>
      </c>
      <c r="AF79">
        <v>13</v>
      </c>
      <c r="AG79">
        <v>16</v>
      </c>
      <c r="AH79">
        <v>16</v>
      </c>
      <c r="AJ79">
        <v>76</v>
      </c>
    </row>
    <row r="80" spans="1:36" x14ac:dyDescent="0.25">
      <c r="A80" s="3" t="str">
        <f t="shared" si="1"/>
        <v>Luke Guthrie</v>
      </c>
      <c r="B80" s="4">
        <v>45676</v>
      </c>
      <c r="C80" t="s">
        <v>1391</v>
      </c>
      <c r="D80" t="s">
        <v>1392</v>
      </c>
      <c r="E80" t="s">
        <v>1393</v>
      </c>
      <c r="F80" t="s">
        <v>1394</v>
      </c>
      <c r="G80" t="s">
        <v>1395</v>
      </c>
      <c r="I80" t="s">
        <v>1538</v>
      </c>
      <c r="J80" t="s">
        <v>1539</v>
      </c>
      <c r="K80">
        <v>76</v>
      </c>
      <c r="L80">
        <v>68</v>
      </c>
      <c r="M80">
        <v>65</v>
      </c>
      <c r="N80">
        <v>71</v>
      </c>
      <c r="O80">
        <v>74</v>
      </c>
      <c r="Q80">
        <v>278</v>
      </c>
      <c r="R80">
        <v>71.73</v>
      </c>
      <c r="S80">
        <v>71.64</v>
      </c>
      <c r="T80">
        <v>71.17</v>
      </c>
      <c r="U80">
        <v>68.040000000000006</v>
      </c>
      <c r="V80">
        <v>73.930000000000007</v>
      </c>
      <c r="W80">
        <v>75.819999999999993</v>
      </c>
      <c r="Y80">
        <v>72.239999999999995</v>
      </c>
      <c r="Z80">
        <v>49</v>
      </c>
      <c r="AA80">
        <v>19</v>
      </c>
      <c r="AB80">
        <v>46</v>
      </c>
      <c r="AC80">
        <v>76</v>
      </c>
      <c r="AE80">
        <v>8</v>
      </c>
      <c r="AF80">
        <v>9</v>
      </c>
      <c r="AG80">
        <v>12</v>
      </c>
      <c r="AH80">
        <v>16</v>
      </c>
      <c r="AJ80">
        <v>76</v>
      </c>
    </row>
    <row r="81" spans="1:36" x14ac:dyDescent="0.25">
      <c r="A81" s="3" t="str">
        <f t="shared" si="1"/>
        <v>Spencer Levin</v>
      </c>
      <c r="B81" s="4">
        <v>45676</v>
      </c>
      <c r="C81" t="s">
        <v>1391</v>
      </c>
      <c r="D81" t="s">
        <v>1392</v>
      </c>
      <c r="E81" t="s">
        <v>1393</v>
      </c>
      <c r="F81" t="s">
        <v>1394</v>
      </c>
      <c r="G81" t="s">
        <v>1395</v>
      </c>
      <c r="I81" t="s">
        <v>1540</v>
      </c>
      <c r="J81" t="s">
        <v>1541</v>
      </c>
      <c r="K81">
        <v>76</v>
      </c>
      <c r="L81">
        <v>68</v>
      </c>
      <c r="M81">
        <v>69</v>
      </c>
      <c r="N81">
        <v>68</v>
      </c>
      <c r="O81">
        <v>73</v>
      </c>
      <c r="Q81">
        <v>278</v>
      </c>
      <c r="R81">
        <v>71.73</v>
      </c>
      <c r="S81">
        <v>71.64</v>
      </c>
      <c r="T81">
        <v>71.17</v>
      </c>
      <c r="U81">
        <v>72.040000000000006</v>
      </c>
      <c r="V81">
        <v>70.930000000000007</v>
      </c>
      <c r="W81">
        <v>74.819999999999993</v>
      </c>
      <c r="Y81">
        <v>72.239999999999995</v>
      </c>
      <c r="Z81">
        <v>49</v>
      </c>
      <c r="AA81">
        <v>64</v>
      </c>
      <c r="AB81">
        <v>57</v>
      </c>
      <c r="AC81">
        <v>76</v>
      </c>
      <c r="AE81">
        <v>8</v>
      </c>
      <c r="AF81">
        <v>13</v>
      </c>
      <c r="AG81">
        <v>13</v>
      </c>
      <c r="AH81">
        <v>16</v>
      </c>
      <c r="AJ81">
        <v>76</v>
      </c>
    </row>
    <row r="82" spans="1:36" x14ac:dyDescent="0.25">
      <c r="A82" s="3" t="str">
        <f t="shared" si="1"/>
        <v>Seth Reeves</v>
      </c>
      <c r="B82" s="4">
        <v>45676</v>
      </c>
      <c r="C82" t="s">
        <v>1391</v>
      </c>
      <c r="D82" t="s">
        <v>1392</v>
      </c>
      <c r="E82" t="s">
        <v>1393</v>
      </c>
      <c r="F82" t="s">
        <v>1394</v>
      </c>
      <c r="G82" t="s">
        <v>1395</v>
      </c>
      <c r="I82" t="s">
        <v>1542</v>
      </c>
      <c r="J82" t="s">
        <v>1543</v>
      </c>
      <c r="K82">
        <v>76</v>
      </c>
      <c r="L82">
        <v>66</v>
      </c>
      <c r="M82">
        <v>71</v>
      </c>
      <c r="N82">
        <v>68</v>
      </c>
      <c r="O82">
        <v>73</v>
      </c>
      <c r="Q82">
        <v>278</v>
      </c>
      <c r="R82">
        <v>71.73</v>
      </c>
      <c r="S82">
        <v>71.64</v>
      </c>
      <c r="T82">
        <v>69.17</v>
      </c>
      <c r="U82">
        <v>74.040000000000006</v>
      </c>
      <c r="V82">
        <v>70.930000000000007</v>
      </c>
      <c r="W82">
        <v>74.819999999999993</v>
      </c>
      <c r="Y82">
        <v>72.239999999999995</v>
      </c>
      <c r="Z82">
        <v>21</v>
      </c>
      <c r="AA82">
        <v>64</v>
      </c>
      <c r="AB82">
        <v>57</v>
      </c>
      <c r="AC82">
        <v>76</v>
      </c>
      <c r="AE82">
        <v>6</v>
      </c>
      <c r="AF82">
        <v>13</v>
      </c>
      <c r="AG82">
        <v>13</v>
      </c>
      <c r="AH82">
        <v>16</v>
      </c>
      <c r="AJ82">
        <v>76</v>
      </c>
    </row>
    <row r="83" spans="1:36" x14ac:dyDescent="0.25">
      <c r="A83" s="3" t="str">
        <f t="shared" si="1"/>
        <v>Shad Tuten</v>
      </c>
      <c r="B83" s="4">
        <v>45676</v>
      </c>
      <c r="C83" t="s">
        <v>1391</v>
      </c>
      <c r="D83" t="s">
        <v>1392</v>
      </c>
      <c r="E83" t="s">
        <v>1393</v>
      </c>
      <c r="F83" t="s">
        <v>1394</v>
      </c>
      <c r="G83" t="s">
        <v>1395</v>
      </c>
      <c r="I83" t="s">
        <v>1544</v>
      </c>
      <c r="J83" t="s">
        <v>1545</v>
      </c>
      <c r="K83">
        <v>76</v>
      </c>
      <c r="L83">
        <v>69</v>
      </c>
      <c r="M83">
        <v>67</v>
      </c>
      <c r="N83">
        <v>73</v>
      </c>
      <c r="O83">
        <v>69</v>
      </c>
      <c r="Q83">
        <v>278</v>
      </c>
      <c r="R83">
        <v>71.73</v>
      </c>
      <c r="S83">
        <v>71.64</v>
      </c>
      <c r="T83">
        <v>72.17</v>
      </c>
      <c r="U83">
        <v>70.040000000000006</v>
      </c>
      <c r="V83">
        <v>75.930000000000007</v>
      </c>
      <c r="W83">
        <v>70.819999999999993</v>
      </c>
      <c r="Y83">
        <v>72.239999999999995</v>
      </c>
      <c r="Z83">
        <v>77</v>
      </c>
      <c r="AA83">
        <v>50</v>
      </c>
      <c r="AB83">
        <v>85</v>
      </c>
      <c r="AC83">
        <v>76</v>
      </c>
      <c r="AE83">
        <v>9</v>
      </c>
      <c r="AF83">
        <v>12</v>
      </c>
      <c r="AG83">
        <v>17</v>
      </c>
      <c r="AH83">
        <v>16</v>
      </c>
      <c r="AJ83">
        <v>76</v>
      </c>
    </row>
    <row r="84" spans="1:36" x14ac:dyDescent="0.25">
      <c r="A84" s="3" t="str">
        <f t="shared" si="1"/>
        <v>Kyle Westmoreland</v>
      </c>
      <c r="B84" s="4">
        <v>45676</v>
      </c>
      <c r="C84" t="s">
        <v>1391</v>
      </c>
      <c r="D84" t="s">
        <v>1392</v>
      </c>
      <c r="E84" t="s">
        <v>1393</v>
      </c>
      <c r="F84" t="s">
        <v>1394</v>
      </c>
      <c r="G84" t="s">
        <v>1395</v>
      </c>
      <c r="I84" t="s">
        <v>1546</v>
      </c>
      <c r="J84" t="s">
        <v>1547</v>
      </c>
      <c r="K84">
        <v>76</v>
      </c>
      <c r="L84">
        <v>67</v>
      </c>
      <c r="M84">
        <v>69</v>
      </c>
      <c r="N84">
        <v>73</v>
      </c>
      <c r="O84">
        <v>69</v>
      </c>
      <c r="Q84">
        <v>278</v>
      </c>
      <c r="R84">
        <v>71.73</v>
      </c>
      <c r="S84">
        <v>71.64</v>
      </c>
      <c r="T84">
        <v>70.17</v>
      </c>
      <c r="U84">
        <v>72.040000000000006</v>
      </c>
      <c r="V84">
        <v>75.930000000000007</v>
      </c>
      <c r="W84">
        <v>70.819999999999993</v>
      </c>
      <c r="Y84">
        <v>72.239999999999995</v>
      </c>
      <c r="Z84">
        <v>33</v>
      </c>
      <c r="AA84">
        <v>50</v>
      </c>
      <c r="AB84">
        <v>85</v>
      </c>
      <c r="AC84">
        <v>76</v>
      </c>
      <c r="AE84">
        <v>7</v>
      </c>
      <c r="AF84">
        <v>12</v>
      </c>
      <c r="AG84">
        <v>17</v>
      </c>
      <c r="AH84">
        <v>16</v>
      </c>
      <c r="AJ84">
        <v>76</v>
      </c>
    </row>
    <row r="85" spans="1:36" x14ac:dyDescent="0.25">
      <c r="A85" s="3" t="str">
        <f t="shared" si="1"/>
        <v>Ryan Burnett</v>
      </c>
      <c r="B85" s="4">
        <v>45676</v>
      </c>
      <c r="C85" t="s">
        <v>1391</v>
      </c>
      <c r="D85" t="s">
        <v>1392</v>
      </c>
      <c r="E85" t="s">
        <v>1393</v>
      </c>
      <c r="F85" t="s">
        <v>1394</v>
      </c>
      <c r="G85" t="s">
        <v>1395</v>
      </c>
      <c r="I85" t="s">
        <v>1548</v>
      </c>
      <c r="J85" t="s">
        <v>1480</v>
      </c>
      <c r="K85">
        <v>83</v>
      </c>
      <c r="L85">
        <v>71</v>
      </c>
      <c r="M85">
        <v>65</v>
      </c>
      <c r="N85">
        <v>69</v>
      </c>
      <c r="O85">
        <v>74</v>
      </c>
      <c r="Q85">
        <v>279</v>
      </c>
      <c r="R85">
        <v>71.73</v>
      </c>
      <c r="S85">
        <v>71.64</v>
      </c>
      <c r="T85">
        <v>74.17</v>
      </c>
      <c r="U85">
        <v>68.040000000000006</v>
      </c>
      <c r="V85">
        <v>71.930000000000007</v>
      </c>
      <c r="W85">
        <v>75.819999999999993</v>
      </c>
      <c r="Y85">
        <v>72.489999999999995</v>
      </c>
      <c r="Z85">
        <v>115</v>
      </c>
      <c r="AA85">
        <v>50</v>
      </c>
      <c r="AB85">
        <v>57</v>
      </c>
      <c r="AC85">
        <v>83</v>
      </c>
      <c r="AE85">
        <v>11</v>
      </c>
      <c r="AF85">
        <v>12</v>
      </c>
      <c r="AG85">
        <v>13</v>
      </c>
      <c r="AH85">
        <v>17</v>
      </c>
      <c r="AJ85">
        <v>83</v>
      </c>
    </row>
    <row r="86" spans="1:36" x14ac:dyDescent="0.25">
      <c r="A86" s="3" t="str">
        <f t="shared" si="1"/>
        <v>Petr Hruby</v>
      </c>
      <c r="B86" s="4">
        <v>45676</v>
      </c>
      <c r="C86" t="s">
        <v>1391</v>
      </c>
      <c r="D86" t="s">
        <v>1392</v>
      </c>
      <c r="E86" t="s">
        <v>1393</v>
      </c>
      <c r="F86" t="s">
        <v>1394</v>
      </c>
      <c r="G86" t="s">
        <v>1395</v>
      </c>
      <c r="I86" t="s">
        <v>1549</v>
      </c>
      <c r="J86" t="s">
        <v>1550</v>
      </c>
      <c r="K86">
        <v>84</v>
      </c>
      <c r="L86">
        <v>68</v>
      </c>
      <c r="M86">
        <v>67</v>
      </c>
      <c r="N86">
        <v>67</v>
      </c>
      <c r="O86">
        <v>78</v>
      </c>
      <c r="Q86">
        <v>280</v>
      </c>
      <c r="R86">
        <v>71.73</v>
      </c>
      <c r="S86">
        <v>71.64</v>
      </c>
      <c r="T86">
        <v>71.17</v>
      </c>
      <c r="U86">
        <v>70.040000000000006</v>
      </c>
      <c r="V86">
        <v>69.930000000000007</v>
      </c>
      <c r="W86">
        <v>79.819999999999993</v>
      </c>
      <c r="Y86">
        <v>72.739999999999995</v>
      </c>
      <c r="Z86">
        <v>49</v>
      </c>
      <c r="AA86">
        <v>34</v>
      </c>
      <c r="AB86">
        <v>24</v>
      </c>
      <c r="AC86">
        <v>84</v>
      </c>
      <c r="AE86">
        <v>8</v>
      </c>
      <c r="AF86">
        <v>11</v>
      </c>
      <c r="AG86">
        <v>10</v>
      </c>
      <c r="AH86">
        <v>18</v>
      </c>
      <c r="AJ86">
        <v>84</v>
      </c>
    </row>
    <row r="87" spans="1:36" x14ac:dyDescent="0.25">
      <c r="A87" s="3" t="str">
        <f t="shared" si="1"/>
        <v>Cooper Musselman</v>
      </c>
      <c r="B87" s="4">
        <v>45676</v>
      </c>
      <c r="C87" t="s">
        <v>1391</v>
      </c>
      <c r="D87" t="s">
        <v>1392</v>
      </c>
      <c r="E87" t="s">
        <v>1393</v>
      </c>
      <c r="F87" t="s">
        <v>1394</v>
      </c>
      <c r="G87" t="s">
        <v>1395</v>
      </c>
      <c r="I87" t="s">
        <v>1551</v>
      </c>
      <c r="J87" t="s">
        <v>1429</v>
      </c>
      <c r="K87">
        <v>84</v>
      </c>
      <c r="L87">
        <v>70</v>
      </c>
      <c r="M87">
        <v>67</v>
      </c>
      <c r="N87">
        <v>71</v>
      </c>
      <c r="O87">
        <v>72</v>
      </c>
      <c r="Q87">
        <v>280</v>
      </c>
      <c r="R87">
        <v>71.73</v>
      </c>
      <c r="S87">
        <v>71.64</v>
      </c>
      <c r="T87">
        <v>73.17</v>
      </c>
      <c r="U87">
        <v>70.040000000000006</v>
      </c>
      <c r="V87">
        <v>73.930000000000007</v>
      </c>
      <c r="W87">
        <v>73.819999999999993</v>
      </c>
      <c r="Y87">
        <v>72.739999999999995</v>
      </c>
      <c r="Z87">
        <v>92</v>
      </c>
      <c r="AA87">
        <v>64</v>
      </c>
      <c r="AB87">
        <v>81</v>
      </c>
      <c r="AC87">
        <v>84</v>
      </c>
      <c r="AE87">
        <v>10</v>
      </c>
      <c r="AF87">
        <v>13</v>
      </c>
      <c r="AG87">
        <v>16</v>
      </c>
      <c r="AH87">
        <v>18</v>
      </c>
      <c r="AJ87">
        <v>84</v>
      </c>
    </row>
    <row r="88" spans="1:36" x14ac:dyDescent="0.25">
      <c r="A88" s="3" t="str">
        <f t="shared" si="1"/>
        <v>Dan McCarthy</v>
      </c>
      <c r="B88" s="4">
        <v>45676</v>
      </c>
      <c r="C88" t="s">
        <v>1391</v>
      </c>
      <c r="D88" t="s">
        <v>1392</v>
      </c>
      <c r="E88" t="s">
        <v>1393</v>
      </c>
      <c r="F88" t="s">
        <v>1394</v>
      </c>
      <c r="G88" t="s">
        <v>1395</v>
      </c>
      <c r="I88" t="s">
        <v>1552</v>
      </c>
      <c r="J88" t="s">
        <v>1553</v>
      </c>
      <c r="K88">
        <v>86</v>
      </c>
      <c r="L88">
        <v>70</v>
      </c>
      <c r="M88">
        <v>67</v>
      </c>
      <c r="N88">
        <v>70</v>
      </c>
      <c r="O88">
        <v>74</v>
      </c>
      <c r="Q88">
        <v>281</v>
      </c>
      <c r="R88">
        <v>71.73</v>
      </c>
      <c r="S88">
        <v>71.64</v>
      </c>
      <c r="T88">
        <v>73.17</v>
      </c>
      <c r="U88">
        <v>70.040000000000006</v>
      </c>
      <c r="V88">
        <v>72.930000000000007</v>
      </c>
      <c r="W88">
        <v>75.819999999999993</v>
      </c>
      <c r="Y88">
        <v>72.989999999999995</v>
      </c>
      <c r="Z88">
        <v>92</v>
      </c>
      <c r="AA88">
        <v>64</v>
      </c>
      <c r="AB88">
        <v>75</v>
      </c>
      <c r="AC88">
        <v>86</v>
      </c>
      <c r="AE88">
        <v>10</v>
      </c>
      <c r="AF88">
        <v>13</v>
      </c>
      <c r="AG88">
        <v>15</v>
      </c>
      <c r="AH88">
        <v>19</v>
      </c>
      <c r="AJ88">
        <v>86</v>
      </c>
    </row>
    <row r="89" spans="1:36" x14ac:dyDescent="0.25">
      <c r="A89" s="3" t="str">
        <f t="shared" si="1"/>
        <v>Cole Sherwood</v>
      </c>
      <c r="B89" s="4">
        <v>45676</v>
      </c>
      <c r="C89" t="s">
        <v>1391</v>
      </c>
      <c r="D89" t="s">
        <v>1392</v>
      </c>
      <c r="E89" t="s">
        <v>1393</v>
      </c>
      <c r="F89" t="s">
        <v>1394</v>
      </c>
      <c r="G89" t="s">
        <v>1395</v>
      </c>
      <c r="I89" t="s">
        <v>1554</v>
      </c>
      <c r="J89" t="s">
        <v>1555</v>
      </c>
      <c r="K89">
        <v>86</v>
      </c>
      <c r="L89">
        <v>70</v>
      </c>
      <c r="M89">
        <v>67</v>
      </c>
      <c r="N89">
        <v>71</v>
      </c>
      <c r="O89">
        <v>73</v>
      </c>
      <c r="Q89">
        <v>281</v>
      </c>
      <c r="R89">
        <v>71.73</v>
      </c>
      <c r="S89">
        <v>71.64</v>
      </c>
      <c r="T89">
        <v>73.17</v>
      </c>
      <c r="U89">
        <v>70.040000000000006</v>
      </c>
      <c r="V89">
        <v>73.930000000000007</v>
      </c>
      <c r="W89">
        <v>74.819999999999993</v>
      </c>
      <c r="Y89">
        <v>72.989999999999995</v>
      </c>
      <c r="Z89">
        <v>92</v>
      </c>
      <c r="AA89">
        <v>64</v>
      </c>
      <c r="AB89">
        <v>81</v>
      </c>
      <c r="AC89">
        <v>86</v>
      </c>
      <c r="AE89">
        <v>10</v>
      </c>
      <c r="AF89">
        <v>13</v>
      </c>
      <c r="AG89">
        <v>16</v>
      </c>
      <c r="AH89">
        <v>19</v>
      </c>
      <c r="AJ89">
        <v>86</v>
      </c>
    </row>
    <row r="90" spans="1:36" x14ac:dyDescent="0.25">
      <c r="A90" s="3" t="str">
        <f t="shared" si="1"/>
        <v>Paul Barjon</v>
      </c>
      <c r="B90" s="4">
        <v>45676</v>
      </c>
      <c r="C90" t="s">
        <v>1391</v>
      </c>
      <c r="D90" t="s">
        <v>1392</v>
      </c>
      <c r="E90" t="s">
        <v>1393</v>
      </c>
      <c r="F90" t="s">
        <v>1394</v>
      </c>
      <c r="G90" t="s">
        <v>1395</v>
      </c>
      <c r="I90" t="s">
        <v>1556</v>
      </c>
      <c r="J90" t="s">
        <v>1557</v>
      </c>
      <c r="K90" t="s">
        <v>1558</v>
      </c>
      <c r="L90">
        <v>68</v>
      </c>
      <c r="M90">
        <v>70</v>
      </c>
      <c r="Q90">
        <v>138</v>
      </c>
      <c r="R90">
        <v>71.73</v>
      </c>
      <c r="S90">
        <v>71.64</v>
      </c>
      <c r="T90">
        <v>71.17</v>
      </c>
      <c r="U90">
        <v>73.040000000000006</v>
      </c>
      <c r="Y90">
        <v>72.11</v>
      </c>
      <c r="Z90">
        <v>49</v>
      </c>
      <c r="AA90">
        <v>88</v>
      </c>
      <c r="AE90">
        <v>8</v>
      </c>
      <c r="AF90">
        <v>14</v>
      </c>
      <c r="AJ90">
        <v>88</v>
      </c>
    </row>
    <row r="91" spans="1:36" x14ac:dyDescent="0.25">
      <c r="A91" s="3" t="str">
        <f t="shared" si="1"/>
        <v>M.J. Daffue</v>
      </c>
      <c r="B91" s="4">
        <v>45676</v>
      </c>
      <c r="C91" t="s">
        <v>1391</v>
      </c>
      <c r="D91" t="s">
        <v>1392</v>
      </c>
      <c r="E91" t="s">
        <v>1393</v>
      </c>
      <c r="F91" t="s">
        <v>1394</v>
      </c>
      <c r="G91" t="s">
        <v>1395</v>
      </c>
      <c r="I91" t="s">
        <v>1559</v>
      </c>
      <c r="J91" t="s">
        <v>1560</v>
      </c>
      <c r="K91" t="s">
        <v>1558</v>
      </c>
      <c r="L91">
        <v>71</v>
      </c>
      <c r="M91">
        <v>67</v>
      </c>
      <c r="Q91">
        <v>138</v>
      </c>
      <c r="R91">
        <v>71.73</v>
      </c>
      <c r="S91">
        <v>71.64</v>
      </c>
      <c r="T91">
        <v>74.17</v>
      </c>
      <c r="U91">
        <v>70.040000000000006</v>
      </c>
      <c r="Y91">
        <v>72.11</v>
      </c>
      <c r="Z91">
        <v>115</v>
      </c>
      <c r="AA91">
        <v>88</v>
      </c>
      <c r="AE91">
        <v>11</v>
      </c>
      <c r="AF91">
        <v>14</v>
      </c>
      <c r="AJ91">
        <v>88</v>
      </c>
    </row>
    <row r="92" spans="1:36" x14ac:dyDescent="0.25">
      <c r="A92" s="3" t="str">
        <f t="shared" si="1"/>
        <v>Grant Hirschman</v>
      </c>
      <c r="B92" s="4">
        <v>45676</v>
      </c>
      <c r="C92" t="s">
        <v>1391</v>
      </c>
      <c r="D92" t="s">
        <v>1392</v>
      </c>
      <c r="E92" t="s">
        <v>1393</v>
      </c>
      <c r="F92" t="s">
        <v>1394</v>
      </c>
      <c r="G92" t="s">
        <v>1395</v>
      </c>
      <c r="I92" t="s">
        <v>1561</v>
      </c>
      <c r="J92" t="s">
        <v>1562</v>
      </c>
      <c r="K92" t="s">
        <v>1558</v>
      </c>
      <c r="L92">
        <v>68</v>
      </c>
      <c r="M92">
        <v>70</v>
      </c>
      <c r="Q92">
        <v>138</v>
      </c>
      <c r="R92">
        <v>71.73</v>
      </c>
      <c r="S92">
        <v>71.64</v>
      </c>
      <c r="T92">
        <v>71.17</v>
      </c>
      <c r="U92">
        <v>73.040000000000006</v>
      </c>
      <c r="Y92">
        <v>72.11</v>
      </c>
      <c r="Z92">
        <v>49</v>
      </c>
      <c r="AA92">
        <v>88</v>
      </c>
      <c r="AE92">
        <v>8</v>
      </c>
      <c r="AF92">
        <v>14</v>
      </c>
      <c r="AJ92">
        <v>88</v>
      </c>
    </row>
    <row r="93" spans="1:36" x14ac:dyDescent="0.25">
      <c r="A93" s="3" t="str">
        <f t="shared" si="1"/>
        <v>James Nicholas</v>
      </c>
      <c r="B93" s="4">
        <v>45676</v>
      </c>
      <c r="C93" t="s">
        <v>1391</v>
      </c>
      <c r="D93" t="s">
        <v>1392</v>
      </c>
      <c r="E93" t="s">
        <v>1393</v>
      </c>
      <c r="F93" t="s">
        <v>1394</v>
      </c>
      <c r="G93" t="s">
        <v>1395</v>
      </c>
      <c r="I93" t="s">
        <v>1563</v>
      </c>
      <c r="J93" t="s">
        <v>1564</v>
      </c>
      <c r="K93" t="s">
        <v>1558</v>
      </c>
      <c r="L93">
        <v>63</v>
      </c>
      <c r="M93">
        <v>75</v>
      </c>
      <c r="Q93">
        <v>138</v>
      </c>
      <c r="R93">
        <v>71.73</v>
      </c>
      <c r="S93">
        <v>71.64</v>
      </c>
      <c r="T93">
        <v>66.17</v>
      </c>
      <c r="U93">
        <v>78.040000000000006</v>
      </c>
      <c r="Y93">
        <v>72.11</v>
      </c>
      <c r="Z93">
        <v>4</v>
      </c>
      <c r="AA93">
        <v>88</v>
      </c>
      <c r="AE93">
        <v>3</v>
      </c>
      <c r="AF93">
        <v>14</v>
      </c>
      <c r="AJ93">
        <v>88</v>
      </c>
    </row>
    <row r="94" spans="1:36" x14ac:dyDescent="0.25">
      <c r="A94" s="3" t="str">
        <f t="shared" si="1"/>
        <v>Marcus Plunkett</v>
      </c>
      <c r="B94" s="4">
        <v>45676</v>
      </c>
      <c r="C94" t="s">
        <v>1391</v>
      </c>
      <c r="D94" t="s">
        <v>1392</v>
      </c>
      <c r="E94" t="s">
        <v>1393</v>
      </c>
      <c r="F94" t="s">
        <v>1394</v>
      </c>
      <c r="G94" t="s">
        <v>1395</v>
      </c>
      <c r="I94" t="s">
        <v>1565</v>
      </c>
      <c r="J94" t="s">
        <v>1566</v>
      </c>
      <c r="K94" t="s">
        <v>1558</v>
      </c>
      <c r="L94">
        <v>68</v>
      </c>
      <c r="M94">
        <v>70</v>
      </c>
      <c r="Q94">
        <v>138</v>
      </c>
      <c r="R94">
        <v>71.73</v>
      </c>
      <c r="S94">
        <v>71.64</v>
      </c>
      <c r="T94">
        <v>71.17</v>
      </c>
      <c r="U94">
        <v>73.040000000000006</v>
      </c>
      <c r="Y94">
        <v>72.11</v>
      </c>
      <c r="Z94">
        <v>49</v>
      </c>
      <c r="AA94">
        <v>88</v>
      </c>
      <c r="AE94">
        <v>8</v>
      </c>
      <c r="AF94">
        <v>14</v>
      </c>
      <c r="AJ94">
        <v>88</v>
      </c>
    </row>
    <row r="95" spans="1:36" x14ac:dyDescent="0.25">
      <c r="A95" s="3" t="str">
        <f t="shared" si="1"/>
        <v>Corey Shaun</v>
      </c>
      <c r="B95" s="4">
        <v>45676</v>
      </c>
      <c r="C95" t="s">
        <v>1391</v>
      </c>
      <c r="D95" t="s">
        <v>1392</v>
      </c>
      <c r="E95" t="s">
        <v>1393</v>
      </c>
      <c r="F95" t="s">
        <v>1394</v>
      </c>
      <c r="G95" t="s">
        <v>1395</v>
      </c>
      <c r="I95" t="s">
        <v>1567</v>
      </c>
      <c r="J95" t="s">
        <v>1568</v>
      </c>
      <c r="K95" t="s">
        <v>1558</v>
      </c>
      <c r="L95">
        <v>70</v>
      </c>
      <c r="M95">
        <v>68</v>
      </c>
      <c r="Q95">
        <v>138</v>
      </c>
      <c r="R95">
        <v>71.73</v>
      </c>
      <c r="S95">
        <v>71.64</v>
      </c>
      <c r="T95">
        <v>73.17</v>
      </c>
      <c r="U95">
        <v>71.040000000000006</v>
      </c>
      <c r="Y95">
        <v>72.11</v>
      </c>
      <c r="Z95">
        <v>92</v>
      </c>
      <c r="AA95">
        <v>88</v>
      </c>
      <c r="AE95">
        <v>10</v>
      </c>
      <c r="AF95">
        <v>14</v>
      </c>
      <c r="AJ95">
        <v>88</v>
      </c>
    </row>
    <row r="96" spans="1:36" x14ac:dyDescent="0.25">
      <c r="A96" s="3" t="str">
        <f t="shared" si="1"/>
        <v>Neal Shipley</v>
      </c>
      <c r="B96" s="4">
        <v>45676</v>
      </c>
      <c r="C96" t="s">
        <v>1391</v>
      </c>
      <c r="D96" t="s">
        <v>1392</v>
      </c>
      <c r="E96" t="s">
        <v>1393</v>
      </c>
      <c r="F96" t="s">
        <v>1394</v>
      </c>
      <c r="G96" t="s">
        <v>1395</v>
      </c>
      <c r="I96" t="s">
        <v>1569</v>
      </c>
      <c r="J96" t="s">
        <v>1570</v>
      </c>
      <c r="K96" t="s">
        <v>1558</v>
      </c>
      <c r="L96">
        <v>70</v>
      </c>
      <c r="M96">
        <v>68</v>
      </c>
      <c r="Q96">
        <v>138</v>
      </c>
      <c r="R96">
        <v>71.73</v>
      </c>
      <c r="S96">
        <v>71.64</v>
      </c>
      <c r="T96">
        <v>73.17</v>
      </c>
      <c r="U96">
        <v>71.040000000000006</v>
      </c>
      <c r="Y96">
        <v>72.11</v>
      </c>
      <c r="Z96">
        <v>92</v>
      </c>
      <c r="AA96">
        <v>88</v>
      </c>
      <c r="AE96">
        <v>10</v>
      </c>
      <c r="AF96">
        <v>14</v>
      </c>
      <c r="AJ96">
        <v>88</v>
      </c>
    </row>
    <row r="97" spans="1:36" x14ac:dyDescent="0.25">
      <c r="A97" s="3" t="str">
        <f t="shared" si="1"/>
        <v>Bo Van Pelt</v>
      </c>
      <c r="B97" s="4">
        <v>45676</v>
      </c>
      <c r="C97" t="s">
        <v>1391</v>
      </c>
      <c r="D97" t="s">
        <v>1392</v>
      </c>
      <c r="E97" t="s">
        <v>1393</v>
      </c>
      <c r="F97" t="s">
        <v>1394</v>
      </c>
      <c r="G97" t="s">
        <v>1395</v>
      </c>
      <c r="I97" t="s">
        <v>1571</v>
      </c>
      <c r="J97" t="s">
        <v>1572</v>
      </c>
      <c r="K97" t="s">
        <v>1558</v>
      </c>
      <c r="L97">
        <v>70</v>
      </c>
      <c r="M97">
        <v>68</v>
      </c>
      <c r="Q97">
        <v>138</v>
      </c>
      <c r="R97">
        <v>71.73</v>
      </c>
      <c r="S97">
        <v>71.64</v>
      </c>
      <c r="T97">
        <v>73.17</v>
      </c>
      <c r="U97">
        <v>71.040000000000006</v>
      </c>
      <c r="Y97">
        <v>72.11</v>
      </c>
      <c r="Z97">
        <v>92</v>
      </c>
      <c r="AA97">
        <v>88</v>
      </c>
      <c r="AE97">
        <v>10</v>
      </c>
      <c r="AF97">
        <v>14</v>
      </c>
      <c r="AJ97">
        <v>88</v>
      </c>
    </row>
    <row r="98" spans="1:36" x14ac:dyDescent="0.25">
      <c r="A98" s="3" t="str">
        <f t="shared" si="1"/>
        <v>Tom Whitney</v>
      </c>
      <c r="B98" s="4">
        <v>45676</v>
      </c>
      <c r="C98" t="s">
        <v>1391</v>
      </c>
      <c r="D98" t="s">
        <v>1392</v>
      </c>
      <c r="E98" t="s">
        <v>1393</v>
      </c>
      <c r="F98" t="s">
        <v>1394</v>
      </c>
      <c r="G98" t="s">
        <v>1395</v>
      </c>
      <c r="I98" t="s">
        <v>1573</v>
      </c>
      <c r="J98" t="s">
        <v>1574</v>
      </c>
      <c r="K98" t="s">
        <v>1558</v>
      </c>
      <c r="L98">
        <v>69</v>
      </c>
      <c r="M98">
        <v>69</v>
      </c>
      <c r="Q98">
        <v>138</v>
      </c>
      <c r="R98">
        <v>71.73</v>
      </c>
      <c r="S98">
        <v>71.64</v>
      </c>
      <c r="T98">
        <v>72.17</v>
      </c>
      <c r="U98">
        <v>72.040000000000006</v>
      </c>
      <c r="Y98">
        <v>72.11</v>
      </c>
      <c r="Z98">
        <v>77</v>
      </c>
      <c r="AA98">
        <v>88</v>
      </c>
      <c r="AE98">
        <v>9</v>
      </c>
      <c r="AF98">
        <v>14</v>
      </c>
      <c r="AJ98">
        <v>88</v>
      </c>
    </row>
    <row r="99" spans="1:36" x14ac:dyDescent="0.25">
      <c r="A99" s="3" t="str">
        <f t="shared" si="1"/>
        <v>Sudarshan Yellamaraju</v>
      </c>
      <c r="B99" s="4">
        <v>45676</v>
      </c>
      <c r="C99" t="s">
        <v>1391</v>
      </c>
      <c r="D99" t="s">
        <v>1392</v>
      </c>
      <c r="E99" t="s">
        <v>1393</v>
      </c>
      <c r="F99" t="s">
        <v>1394</v>
      </c>
      <c r="G99" t="s">
        <v>1395</v>
      </c>
      <c r="I99" t="s">
        <v>1575</v>
      </c>
      <c r="J99" t="s">
        <v>1576</v>
      </c>
      <c r="K99" t="s">
        <v>1558</v>
      </c>
      <c r="L99">
        <v>68</v>
      </c>
      <c r="M99">
        <v>70</v>
      </c>
      <c r="Q99">
        <v>138</v>
      </c>
      <c r="R99">
        <v>71.73</v>
      </c>
      <c r="S99">
        <v>71.64</v>
      </c>
      <c r="T99">
        <v>71.17</v>
      </c>
      <c r="U99">
        <v>73.040000000000006</v>
      </c>
      <c r="Y99">
        <v>72.11</v>
      </c>
      <c r="Z99">
        <v>49</v>
      </c>
      <c r="AA99">
        <v>88</v>
      </c>
      <c r="AE99">
        <v>8</v>
      </c>
      <c r="AF99">
        <v>14</v>
      </c>
      <c r="AJ99">
        <v>88</v>
      </c>
    </row>
    <row r="100" spans="1:36" x14ac:dyDescent="0.25">
      <c r="A100" s="3" t="str">
        <f t="shared" si="1"/>
        <v>John Keefer</v>
      </c>
      <c r="B100" s="4">
        <v>45676</v>
      </c>
      <c r="C100" t="s">
        <v>1391</v>
      </c>
      <c r="D100" t="s">
        <v>1392</v>
      </c>
      <c r="E100" t="s">
        <v>1393</v>
      </c>
      <c r="F100" t="s">
        <v>1394</v>
      </c>
      <c r="G100" t="s">
        <v>1395</v>
      </c>
      <c r="I100" t="s">
        <v>1577</v>
      </c>
      <c r="J100" t="s">
        <v>1423</v>
      </c>
      <c r="K100" t="s">
        <v>1558</v>
      </c>
      <c r="L100">
        <v>69</v>
      </c>
      <c r="M100">
        <v>70</v>
      </c>
      <c r="Q100">
        <v>139</v>
      </c>
      <c r="R100">
        <v>71.73</v>
      </c>
      <c r="S100">
        <v>71.64</v>
      </c>
      <c r="T100">
        <v>72.17</v>
      </c>
      <c r="U100">
        <v>73.040000000000006</v>
      </c>
      <c r="Y100">
        <v>72.61</v>
      </c>
      <c r="Z100">
        <v>77</v>
      </c>
      <c r="AA100">
        <v>98</v>
      </c>
      <c r="AE100">
        <v>9</v>
      </c>
      <c r="AF100">
        <v>15</v>
      </c>
      <c r="AJ100">
        <v>98</v>
      </c>
    </row>
    <row r="101" spans="1:36" x14ac:dyDescent="0.25">
      <c r="A101" s="3" t="str">
        <f t="shared" si="1"/>
        <v>William McGirt</v>
      </c>
      <c r="B101" s="4">
        <v>45676</v>
      </c>
      <c r="C101" t="s">
        <v>1391</v>
      </c>
      <c r="D101" t="s">
        <v>1392</v>
      </c>
      <c r="E101" t="s">
        <v>1393</v>
      </c>
      <c r="F101" t="s">
        <v>1394</v>
      </c>
      <c r="G101" t="s">
        <v>1395</v>
      </c>
      <c r="I101" t="s">
        <v>1578</v>
      </c>
      <c r="J101" t="s">
        <v>1457</v>
      </c>
      <c r="K101" t="s">
        <v>1558</v>
      </c>
      <c r="L101">
        <v>70</v>
      </c>
      <c r="M101">
        <v>69</v>
      </c>
      <c r="Q101">
        <v>139</v>
      </c>
      <c r="R101">
        <v>71.73</v>
      </c>
      <c r="S101">
        <v>71.64</v>
      </c>
      <c r="T101">
        <v>73.17</v>
      </c>
      <c r="U101">
        <v>72.040000000000006</v>
      </c>
      <c r="Y101">
        <v>72.61</v>
      </c>
      <c r="Z101">
        <v>92</v>
      </c>
      <c r="AA101">
        <v>98</v>
      </c>
      <c r="AE101">
        <v>10</v>
      </c>
      <c r="AF101">
        <v>15</v>
      </c>
      <c r="AJ101">
        <v>98</v>
      </c>
    </row>
    <row r="102" spans="1:36" x14ac:dyDescent="0.25">
      <c r="A102" s="3" t="str">
        <f t="shared" si="1"/>
        <v>Sean O'Hair</v>
      </c>
      <c r="B102" s="4">
        <v>45676</v>
      </c>
      <c r="C102" t="s">
        <v>1391</v>
      </c>
      <c r="D102" t="s">
        <v>1392</v>
      </c>
      <c r="E102" t="s">
        <v>1393</v>
      </c>
      <c r="F102" t="s">
        <v>1394</v>
      </c>
      <c r="G102" t="s">
        <v>1395</v>
      </c>
      <c r="I102" t="s">
        <v>1579</v>
      </c>
      <c r="J102" t="s">
        <v>1580</v>
      </c>
      <c r="K102" t="s">
        <v>1558</v>
      </c>
      <c r="L102">
        <v>69</v>
      </c>
      <c r="M102">
        <v>70</v>
      </c>
      <c r="Q102">
        <v>139</v>
      </c>
      <c r="R102">
        <v>71.73</v>
      </c>
      <c r="S102">
        <v>71.64</v>
      </c>
      <c r="T102">
        <v>72.17</v>
      </c>
      <c r="U102">
        <v>73.040000000000006</v>
      </c>
      <c r="Y102">
        <v>72.61</v>
      </c>
      <c r="Z102">
        <v>77</v>
      </c>
      <c r="AA102">
        <v>98</v>
      </c>
      <c r="AE102">
        <v>9</v>
      </c>
      <c r="AF102">
        <v>15</v>
      </c>
      <c r="AJ102">
        <v>98</v>
      </c>
    </row>
    <row r="103" spans="1:36" x14ac:dyDescent="0.25">
      <c r="A103" s="3" t="str">
        <f t="shared" si="1"/>
        <v>Doc Redman</v>
      </c>
      <c r="B103" s="4">
        <v>45676</v>
      </c>
      <c r="C103" t="s">
        <v>1391</v>
      </c>
      <c r="D103" t="s">
        <v>1392</v>
      </c>
      <c r="E103" t="s">
        <v>1393</v>
      </c>
      <c r="F103" t="s">
        <v>1394</v>
      </c>
      <c r="G103" t="s">
        <v>1395</v>
      </c>
      <c r="I103" t="s">
        <v>1581</v>
      </c>
      <c r="J103" t="s">
        <v>1582</v>
      </c>
      <c r="K103" t="s">
        <v>1558</v>
      </c>
      <c r="L103">
        <v>72</v>
      </c>
      <c r="M103">
        <v>67</v>
      </c>
      <c r="Q103">
        <v>139</v>
      </c>
      <c r="R103">
        <v>71.73</v>
      </c>
      <c r="S103">
        <v>71.64</v>
      </c>
      <c r="T103">
        <v>75.17</v>
      </c>
      <c r="U103">
        <v>70.040000000000006</v>
      </c>
      <c r="Y103">
        <v>72.61</v>
      </c>
      <c r="Z103">
        <v>129</v>
      </c>
      <c r="AA103">
        <v>98</v>
      </c>
      <c r="AE103">
        <v>12</v>
      </c>
      <c r="AF103">
        <v>15</v>
      </c>
      <c r="AJ103">
        <v>98</v>
      </c>
    </row>
    <row r="104" spans="1:36" x14ac:dyDescent="0.25">
      <c r="A104" s="3" t="str">
        <f t="shared" si="1"/>
        <v>Justin Suh</v>
      </c>
      <c r="B104" s="4">
        <v>45676</v>
      </c>
      <c r="C104" t="s">
        <v>1391</v>
      </c>
      <c r="D104" t="s">
        <v>1392</v>
      </c>
      <c r="E104" t="s">
        <v>1393</v>
      </c>
      <c r="F104" t="s">
        <v>1394</v>
      </c>
      <c r="G104" t="s">
        <v>1395</v>
      </c>
      <c r="I104" t="s">
        <v>1583</v>
      </c>
      <c r="J104" t="s">
        <v>1584</v>
      </c>
      <c r="K104" t="s">
        <v>1558</v>
      </c>
      <c r="L104">
        <v>71</v>
      </c>
      <c r="M104">
        <v>68</v>
      </c>
      <c r="Q104">
        <v>139</v>
      </c>
      <c r="R104">
        <v>71.73</v>
      </c>
      <c r="S104">
        <v>71.64</v>
      </c>
      <c r="T104">
        <v>74.17</v>
      </c>
      <c r="U104">
        <v>71.040000000000006</v>
      </c>
      <c r="Y104">
        <v>72.61</v>
      </c>
      <c r="Z104">
        <v>115</v>
      </c>
      <c r="AA104">
        <v>98</v>
      </c>
      <c r="AE104">
        <v>11</v>
      </c>
      <c r="AF104">
        <v>15</v>
      </c>
      <c r="AJ104">
        <v>98</v>
      </c>
    </row>
    <row r="105" spans="1:36" x14ac:dyDescent="0.25">
      <c r="A105" s="3" t="str">
        <f t="shared" si="1"/>
        <v>Callum Tarren</v>
      </c>
      <c r="B105" s="4">
        <v>45676</v>
      </c>
      <c r="C105" t="s">
        <v>1391</v>
      </c>
      <c r="D105" t="s">
        <v>1392</v>
      </c>
      <c r="E105" t="s">
        <v>1393</v>
      </c>
      <c r="F105" t="s">
        <v>1394</v>
      </c>
      <c r="G105" t="s">
        <v>1395</v>
      </c>
      <c r="I105" t="s">
        <v>1585</v>
      </c>
      <c r="J105" t="s">
        <v>1586</v>
      </c>
      <c r="K105" t="s">
        <v>1558</v>
      </c>
      <c r="L105">
        <v>67</v>
      </c>
      <c r="M105">
        <v>72</v>
      </c>
      <c r="Q105">
        <v>139</v>
      </c>
      <c r="R105">
        <v>71.73</v>
      </c>
      <c r="S105">
        <v>71.64</v>
      </c>
      <c r="T105">
        <v>70.17</v>
      </c>
      <c r="U105">
        <v>75.040000000000006</v>
      </c>
      <c r="Y105">
        <v>72.61</v>
      </c>
      <c r="Z105">
        <v>33</v>
      </c>
      <c r="AA105">
        <v>98</v>
      </c>
      <c r="AE105">
        <v>7</v>
      </c>
      <c r="AF105">
        <v>15</v>
      </c>
      <c r="AJ105">
        <v>98</v>
      </c>
    </row>
    <row r="106" spans="1:36" x14ac:dyDescent="0.25">
      <c r="A106" s="3" t="str">
        <f t="shared" si="1"/>
        <v>Ashton Van Horne</v>
      </c>
      <c r="B106" s="4">
        <v>45676</v>
      </c>
      <c r="C106" t="s">
        <v>1391</v>
      </c>
      <c r="D106" t="s">
        <v>1392</v>
      </c>
      <c r="E106" t="s">
        <v>1393</v>
      </c>
      <c r="F106" t="s">
        <v>1394</v>
      </c>
      <c r="G106" t="s">
        <v>1395</v>
      </c>
      <c r="I106" t="s">
        <v>1587</v>
      </c>
      <c r="J106" t="s">
        <v>1588</v>
      </c>
      <c r="K106" t="s">
        <v>1558</v>
      </c>
      <c r="L106">
        <v>68</v>
      </c>
      <c r="M106">
        <v>71</v>
      </c>
      <c r="Q106">
        <v>139</v>
      </c>
      <c r="R106">
        <v>71.73</v>
      </c>
      <c r="S106">
        <v>71.64</v>
      </c>
      <c r="T106">
        <v>71.17</v>
      </c>
      <c r="U106">
        <v>74.040000000000006</v>
      </c>
      <c r="Y106">
        <v>72.61</v>
      </c>
      <c r="Z106">
        <v>49</v>
      </c>
      <c r="AA106">
        <v>98</v>
      </c>
      <c r="AE106">
        <v>8</v>
      </c>
      <c r="AF106">
        <v>15</v>
      </c>
      <c r="AJ106">
        <v>98</v>
      </c>
    </row>
    <row r="107" spans="1:36" x14ac:dyDescent="0.25">
      <c r="A107" s="3" t="str">
        <f t="shared" si="1"/>
        <v>Joe Weiler</v>
      </c>
      <c r="B107" s="4">
        <v>45676</v>
      </c>
      <c r="C107" t="s">
        <v>1391</v>
      </c>
      <c r="D107" t="s">
        <v>1392</v>
      </c>
      <c r="E107" t="s">
        <v>1393</v>
      </c>
      <c r="F107" t="s">
        <v>1394</v>
      </c>
      <c r="G107" t="s">
        <v>1395</v>
      </c>
      <c r="I107" t="s">
        <v>1589</v>
      </c>
      <c r="J107" t="s">
        <v>1590</v>
      </c>
      <c r="K107" t="s">
        <v>1558</v>
      </c>
      <c r="L107">
        <v>70</v>
      </c>
      <c r="M107">
        <v>69</v>
      </c>
      <c r="Q107">
        <v>139</v>
      </c>
      <c r="R107">
        <v>71.73</v>
      </c>
      <c r="S107">
        <v>71.64</v>
      </c>
      <c r="T107">
        <v>73.17</v>
      </c>
      <c r="U107">
        <v>72.040000000000006</v>
      </c>
      <c r="Y107">
        <v>72.61</v>
      </c>
      <c r="Z107">
        <v>92</v>
      </c>
      <c r="AA107">
        <v>98</v>
      </c>
      <c r="AE107">
        <v>10</v>
      </c>
      <c r="AF107">
        <v>15</v>
      </c>
      <c r="AJ107">
        <v>98</v>
      </c>
    </row>
    <row r="108" spans="1:36" x14ac:dyDescent="0.25">
      <c r="A108" s="3" t="str">
        <f t="shared" si="1"/>
        <v>Trevor Werbylo</v>
      </c>
      <c r="B108" s="4">
        <v>45676</v>
      </c>
      <c r="C108" t="s">
        <v>1391</v>
      </c>
      <c r="D108" t="s">
        <v>1392</v>
      </c>
      <c r="E108" t="s">
        <v>1393</v>
      </c>
      <c r="F108" t="s">
        <v>1394</v>
      </c>
      <c r="G108" t="s">
        <v>1395</v>
      </c>
      <c r="I108" t="s">
        <v>1591</v>
      </c>
      <c r="J108" t="s">
        <v>1592</v>
      </c>
      <c r="K108" t="s">
        <v>1558</v>
      </c>
      <c r="L108">
        <v>70</v>
      </c>
      <c r="M108">
        <v>69</v>
      </c>
      <c r="Q108">
        <v>139</v>
      </c>
      <c r="R108">
        <v>71.73</v>
      </c>
      <c r="S108">
        <v>71.64</v>
      </c>
      <c r="T108">
        <v>73.17</v>
      </c>
      <c r="U108">
        <v>72.040000000000006</v>
      </c>
      <c r="Y108">
        <v>72.61</v>
      </c>
      <c r="Z108">
        <v>92</v>
      </c>
      <c r="AA108">
        <v>98</v>
      </c>
      <c r="AE108">
        <v>10</v>
      </c>
      <c r="AF108">
        <v>15</v>
      </c>
      <c r="AJ108">
        <v>98</v>
      </c>
    </row>
    <row r="109" spans="1:36" x14ac:dyDescent="0.25">
      <c r="A109" s="3" t="str">
        <f t="shared" si="1"/>
        <v>Joseph Bramlett</v>
      </c>
      <c r="B109" s="4">
        <v>45676</v>
      </c>
      <c r="C109" t="s">
        <v>1391</v>
      </c>
      <c r="D109" t="s">
        <v>1392</v>
      </c>
      <c r="E109" t="s">
        <v>1393</v>
      </c>
      <c r="F109" t="s">
        <v>1394</v>
      </c>
      <c r="G109" t="s">
        <v>1395</v>
      </c>
      <c r="I109" t="s">
        <v>1593</v>
      </c>
      <c r="J109" t="s">
        <v>1594</v>
      </c>
      <c r="K109" t="s">
        <v>1558</v>
      </c>
      <c r="L109">
        <v>70</v>
      </c>
      <c r="M109">
        <v>70</v>
      </c>
      <c r="Q109">
        <v>140</v>
      </c>
      <c r="R109">
        <v>71.73</v>
      </c>
      <c r="S109">
        <v>71.64</v>
      </c>
      <c r="T109">
        <v>73.17</v>
      </c>
      <c r="U109">
        <v>73.040000000000006</v>
      </c>
      <c r="Y109">
        <v>73.11</v>
      </c>
      <c r="Z109">
        <v>92</v>
      </c>
      <c r="AA109">
        <v>107</v>
      </c>
      <c r="AE109">
        <v>10</v>
      </c>
      <c r="AF109">
        <v>16</v>
      </c>
      <c r="AJ109">
        <v>107</v>
      </c>
    </row>
    <row r="110" spans="1:36" x14ac:dyDescent="0.25">
      <c r="A110" s="3" t="str">
        <f t="shared" si="1"/>
        <v>Kevin Dougherty</v>
      </c>
      <c r="B110" s="4">
        <v>45676</v>
      </c>
      <c r="C110" t="s">
        <v>1391</v>
      </c>
      <c r="D110" t="s">
        <v>1392</v>
      </c>
      <c r="E110" t="s">
        <v>1393</v>
      </c>
      <c r="F110" t="s">
        <v>1394</v>
      </c>
      <c r="G110" t="s">
        <v>1395</v>
      </c>
      <c r="I110" t="s">
        <v>1595</v>
      </c>
      <c r="J110" t="s">
        <v>1443</v>
      </c>
      <c r="K110" t="s">
        <v>1558</v>
      </c>
      <c r="L110">
        <v>71</v>
      </c>
      <c r="M110">
        <v>69</v>
      </c>
      <c r="Q110">
        <v>140</v>
      </c>
      <c r="R110">
        <v>71.73</v>
      </c>
      <c r="S110">
        <v>71.64</v>
      </c>
      <c r="T110">
        <v>74.17</v>
      </c>
      <c r="U110">
        <v>72.040000000000006</v>
      </c>
      <c r="Y110">
        <v>73.11</v>
      </c>
      <c r="Z110">
        <v>115</v>
      </c>
      <c r="AA110">
        <v>107</v>
      </c>
      <c r="AE110">
        <v>11</v>
      </c>
      <c r="AF110">
        <v>16</v>
      </c>
      <c r="AJ110">
        <v>107</v>
      </c>
    </row>
    <row r="111" spans="1:36" x14ac:dyDescent="0.25">
      <c r="A111" s="3" t="str">
        <f t="shared" si="1"/>
        <v>Wilson Furr</v>
      </c>
      <c r="B111" s="4">
        <v>45676</v>
      </c>
      <c r="C111" t="s">
        <v>1391</v>
      </c>
      <c r="D111" t="s">
        <v>1392</v>
      </c>
      <c r="E111" t="s">
        <v>1393</v>
      </c>
      <c r="F111" t="s">
        <v>1394</v>
      </c>
      <c r="G111" t="s">
        <v>1395</v>
      </c>
      <c r="I111" t="s">
        <v>1596</v>
      </c>
      <c r="J111" t="s">
        <v>1597</v>
      </c>
      <c r="K111" t="s">
        <v>1558</v>
      </c>
      <c r="L111">
        <v>65</v>
      </c>
      <c r="M111">
        <v>75</v>
      </c>
      <c r="Q111">
        <v>140</v>
      </c>
      <c r="R111">
        <v>71.73</v>
      </c>
      <c r="S111">
        <v>71.64</v>
      </c>
      <c r="T111">
        <v>68.17</v>
      </c>
      <c r="U111">
        <v>78.040000000000006</v>
      </c>
      <c r="Y111">
        <v>73.11</v>
      </c>
      <c r="Z111">
        <v>10</v>
      </c>
      <c r="AA111">
        <v>107</v>
      </c>
      <c r="AE111">
        <v>5</v>
      </c>
      <c r="AF111">
        <v>16</v>
      </c>
      <c r="AJ111">
        <v>107</v>
      </c>
    </row>
    <row r="112" spans="1:36" x14ac:dyDescent="0.25">
      <c r="A112" s="3" t="str">
        <f t="shared" si="1"/>
        <v>Tommy Gainey</v>
      </c>
      <c r="B112" s="4">
        <v>45676</v>
      </c>
      <c r="C112" t="s">
        <v>1391</v>
      </c>
      <c r="D112" t="s">
        <v>1392</v>
      </c>
      <c r="E112" t="s">
        <v>1393</v>
      </c>
      <c r="F112" t="s">
        <v>1394</v>
      </c>
      <c r="G112" t="s">
        <v>1395</v>
      </c>
      <c r="I112" t="s">
        <v>1598</v>
      </c>
      <c r="J112" t="s">
        <v>1599</v>
      </c>
      <c r="K112" t="s">
        <v>1558</v>
      </c>
      <c r="L112">
        <v>68</v>
      </c>
      <c r="M112">
        <v>72</v>
      </c>
      <c r="Q112">
        <v>140</v>
      </c>
      <c r="R112">
        <v>71.73</v>
      </c>
      <c r="S112">
        <v>71.64</v>
      </c>
      <c r="T112">
        <v>71.17</v>
      </c>
      <c r="U112">
        <v>75.040000000000006</v>
      </c>
      <c r="Y112">
        <v>73.11</v>
      </c>
      <c r="Z112">
        <v>49</v>
      </c>
      <c r="AA112">
        <v>107</v>
      </c>
      <c r="AE112">
        <v>8</v>
      </c>
      <c r="AF112">
        <v>16</v>
      </c>
      <c r="AJ112">
        <v>107</v>
      </c>
    </row>
    <row r="113" spans="1:36" x14ac:dyDescent="0.25">
      <c r="A113" s="3" t="str">
        <f t="shared" si="1"/>
        <v>Fabian Gomez</v>
      </c>
      <c r="B113" s="4">
        <v>45676</v>
      </c>
      <c r="C113" t="s">
        <v>1391</v>
      </c>
      <c r="D113" t="s">
        <v>1392</v>
      </c>
      <c r="E113" t="s">
        <v>1393</v>
      </c>
      <c r="F113" t="s">
        <v>1394</v>
      </c>
      <c r="G113" t="s">
        <v>1395</v>
      </c>
      <c r="I113" t="s">
        <v>1600</v>
      </c>
      <c r="J113" t="s">
        <v>1601</v>
      </c>
      <c r="K113" t="s">
        <v>1558</v>
      </c>
      <c r="L113">
        <v>70</v>
      </c>
      <c r="M113">
        <v>70</v>
      </c>
      <c r="Q113">
        <v>140</v>
      </c>
      <c r="R113">
        <v>71.73</v>
      </c>
      <c r="S113">
        <v>71.64</v>
      </c>
      <c r="T113">
        <v>73.17</v>
      </c>
      <c r="U113">
        <v>73.040000000000006</v>
      </c>
      <c r="Y113">
        <v>73.11</v>
      </c>
      <c r="Z113">
        <v>92</v>
      </c>
      <c r="AA113">
        <v>107</v>
      </c>
      <c r="AE113">
        <v>10</v>
      </c>
      <c r="AF113">
        <v>16</v>
      </c>
      <c r="AJ113">
        <v>107</v>
      </c>
    </row>
    <row r="114" spans="1:36" x14ac:dyDescent="0.25">
      <c r="A114" s="3" t="str">
        <f t="shared" si="1"/>
        <v>Scott Gutschewski</v>
      </c>
      <c r="B114" s="4">
        <v>45676</v>
      </c>
      <c r="C114" t="s">
        <v>1391</v>
      </c>
      <c r="D114" t="s">
        <v>1392</v>
      </c>
      <c r="E114" t="s">
        <v>1393</v>
      </c>
      <c r="F114" t="s">
        <v>1394</v>
      </c>
      <c r="G114" t="s">
        <v>1395</v>
      </c>
      <c r="I114" t="s">
        <v>1602</v>
      </c>
      <c r="J114" t="s">
        <v>1438</v>
      </c>
      <c r="K114" t="s">
        <v>1558</v>
      </c>
      <c r="L114">
        <v>68</v>
      </c>
      <c r="M114">
        <v>72</v>
      </c>
      <c r="Q114">
        <v>140</v>
      </c>
      <c r="R114">
        <v>71.73</v>
      </c>
      <c r="S114">
        <v>71.64</v>
      </c>
      <c r="T114">
        <v>71.17</v>
      </c>
      <c r="U114">
        <v>75.040000000000006</v>
      </c>
      <c r="Y114">
        <v>73.11</v>
      </c>
      <c r="Z114">
        <v>49</v>
      </c>
      <c r="AA114">
        <v>107</v>
      </c>
      <c r="AE114">
        <v>8</v>
      </c>
      <c r="AF114">
        <v>16</v>
      </c>
      <c r="AJ114">
        <v>107</v>
      </c>
    </row>
    <row r="115" spans="1:36" x14ac:dyDescent="0.25">
      <c r="A115" s="3" t="str">
        <f t="shared" si="1"/>
        <v>Paul Haley</v>
      </c>
      <c r="B115" s="4">
        <v>45676</v>
      </c>
      <c r="C115" t="s">
        <v>1391</v>
      </c>
      <c r="D115" t="s">
        <v>1392</v>
      </c>
      <c r="E115" t="s">
        <v>1393</v>
      </c>
      <c r="F115" t="s">
        <v>1394</v>
      </c>
      <c r="G115" t="s">
        <v>1395</v>
      </c>
      <c r="I115" t="s">
        <v>1603</v>
      </c>
      <c r="J115" t="s">
        <v>1557</v>
      </c>
      <c r="K115" t="s">
        <v>1558</v>
      </c>
      <c r="L115">
        <v>68</v>
      </c>
      <c r="M115">
        <v>72</v>
      </c>
      <c r="Q115">
        <v>140</v>
      </c>
      <c r="R115">
        <v>71.73</v>
      </c>
      <c r="S115">
        <v>71.64</v>
      </c>
      <c r="T115">
        <v>71.17</v>
      </c>
      <c r="U115">
        <v>75.040000000000006</v>
      </c>
      <c r="Y115">
        <v>73.11</v>
      </c>
      <c r="Z115">
        <v>49</v>
      </c>
      <c r="AA115">
        <v>107</v>
      </c>
      <c r="AE115">
        <v>8</v>
      </c>
      <c r="AF115">
        <v>16</v>
      </c>
      <c r="AJ115">
        <v>107</v>
      </c>
    </row>
    <row r="116" spans="1:36" x14ac:dyDescent="0.25">
      <c r="A116" s="3" t="str">
        <f t="shared" si="1"/>
        <v>Zach James</v>
      </c>
      <c r="B116" s="4">
        <v>45676</v>
      </c>
      <c r="C116" t="s">
        <v>1391</v>
      </c>
      <c r="D116" t="s">
        <v>1392</v>
      </c>
      <c r="E116" t="s">
        <v>1393</v>
      </c>
      <c r="F116" t="s">
        <v>1394</v>
      </c>
      <c r="G116" t="s">
        <v>1395</v>
      </c>
      <c r="I116" t="s">
        <v>1564</v>
      </c>
      <c r="J116" t="s">
        <v>1425</v>
      </c>
      <c r="K116" t="s">
        <v>1558</v>
      </c>
      <c r="L116">
        <v>72</v>
      </c>
      <c r="M116">
        <v>68</v>
      </c>
      <c r="Q116">
        <v>140</v>
      </c>
      <c r="R116">
        <v>71.73</v>
      </c>
      <c r="S116">
        <v>71.64</v>
      </c>
      <c r="T116">
        <v>75.17</v>
      </c>
      <c r="U116">
        <v>71.040000000000006</v>
      </c>
      <c r="Y116">
        <v>73.11</v>
      </c>
      <c r="Z116">
        <v>129</v>
      </c>
      <c r="AA116">
        <v>107</v>
      </c>
      <c r="AE116">
        <v>12</v>
      </c>
      <c r="AF116">
        <v>16</v>
      </c>
      <c r="AJ116">
        <v>107</v>
      </c>
    </row>
    <row r="117" spans="1:36" x14ac:dyDescent="0.25">
      <c r="A117" s="3" t="str">
        <f t="shared" si="1"/>
        <v>Michael Johnson</v>
      </c>
      <c r="B117" s="4">
        <v>45676</v>
      </c>
      <c r="C117" t="s">
        <v>1391</v>
      </c>
      <c r="D117" t="s">
        <v>1392</v>
      </c>
      <c r="E117" t="s">
        <v>1393</v>
      </c>
      <c r="F117" t="s">
        <v>1394</v>
      </c>
      <c r="G117" t="s">
        <v>1395</v>
      </c>
      <c r="I117" t="s">
        <v>1604</v>
      </c>
      <c r="J117" t="s">
        <v>1605</v>
      </c>
      <c r="K117" t="s">
        <v>1558</v>
      </c>
      <c r="L117">
        <v>70</v>
      </c>
      <c r="M117">
        <v>70</v>
      </c>
      <c r="Q117">
        <v>140</v>
      </c>
      <c r="R117">
        <v>71.73</v>
      </c>
      <c r="S117">
        <v>71.64</v>
      </c>
      <c r="T117">
        <v>73.17</v>
      </c>
      <c r="U117">
        <v>73.040000000000006</v>
      </c>
      <c r="Y117">
        <v>73.11</v>
      </c>
      <c r="Z117">
        <v>92</v>
      </c>
      <c r="AA117">
        <v>107</v>
      </c>
      <c r="AE117">
        <v>10</v>
      </c>
      <c r="AF117">
        <v>16</v>
      </c>
      <c r="AJ117">
        <v>107</v>
      </c>
    </row>
    <row r="118" spans="1:36" x14ac:dyDescent="0.25">
      <c r="A118" s="3" t="str">
        <f t="shared" si="1"/>
        <v>Jeff Overton</v>
      </c>
      <c r="B118" s="4">
        <v>45676</v>
      </c>
      <c r="C118" t="s">
        <v>1391</v>
      </c>
      <c r="D118" t="s">
        <v>1392</v>
      </c>
      <c r="E118" t="s">
        <v>1393</v>
      </c>
      <c r="F118" t="s">
        <v>1394</v>
      </c>
      <c r="G118" t="s">
        <v>1395</v>
      </c>
      <c r="I118" t="s">
        <v>1606</v>
      </c>
      <c r="J118" t="s">
        <v>1607</v>
      </c>
      <c r="K118" t="s">
        <v>1558</v>
      </c>
      <c r="L118">
        <v>70</v>
      </c>
      <c r="M118">
        <v>70</v>
      </c>
      <c r="Q118">
        <v>140</v>
      </c>
      <c r="R118">
        <v>71.73</v>
      </c>
      <c r="S118">
        <v>71.64</v>
      </c>
      <c r="T118">
        <v>73.17</v>
      </c>
      <c r="U118">
        <v>73.040000000000006</v>
      </c>
      <c r="Y118">
        <v>73.11</v>
      </c>
      <c r="Z118">
        <v>92</v>
      </c>
      <c r="AA118">
        <v>107</v>
      </c>
      <c r="AE118">
        <v>10</v>
      </c>
      <c r="AF118">
        <v>16</v>
      </c>
      <c r="AJ118">
        <v>107</v>
      </c>
    </row>
    <row r="119" spans="1:36" x14ac:dyDescent="0.25">
      <c r="A119" s="3" t="str">
        <f t="shared" si="1"/>
        <v>Thomas Walsh</v>
      </c>
      <c r="B119" s="4">
        <v>45676</v>
      </c>
      <c r="C119" t="s">
        <v>1391</v>
      </c>
      <c r="D119" t="s">
        <v>1392</v>
      </c>
      <c r="E119" t="s">
        <v>1393</v>
      </c>
      <c r="F119" t="s">
        <v>1394</v>
      </c>
      <c r="G119" t="s">
        <v>1395</v>
      </c>
      <c r="I119" t="s">
        <v>1608</v>
      </c>
      <c r="J119" t="s">
        <v>1453</v>
      </c>
      <c r="K119" t="s">
        <v>1558</v>
      </c>
      <c r="L119">
        <v>68</v>
      </c>
      <c r="M119">
        <v>72</v>
      </c>
      <c r="Q119">
        <v>140</v>
      </c>
      <c r="R119">
        <v>71.73</v>
      </c>
      <c r="S119">
        <v>71.64</v>
      </c>
      <c r="T119">
        <v>71.17</v>
      </c>
      <c r="U119">
        <v>75.040000000000006</v>
      </c>
      <c r="Y119">
        <v>73.11</v>
      </c>
      <c r="Z119">
        <v>49</v>
      </c>
      <c r="AA119">
        <v>107</v>
      </c>
      <c r="AE119">
        <v>8</v>
      </c>
      <c r="AF119">
        <v>16</v>
      </c>
      <c r="AJ119">
        <v>107</v>
      </c>
    </row>
    <row r="120" spans="1:36" x14ac:dyDescent="0.25">
      <c r="A120" s="3" t="str">
        <f t="shared" si="1"/>
        <v>Matthew Anderson</v>
      </c>
      <c r="B120" s="4">
        <v>45676</v>
      </c>
      <c r="C120" t="s">
        <v>1391</v>
      </c>
      <c r="D120" t="s">
        <v>1392</v>
      </c>
      <c r="E120" t="s">
        <v>1393</v>
      </c>
      <c r="F120" t="s">
        <v>1394</v>
      </c>
      <c r="G120" t="s">
        <v>1395</v>
      </c>
      <c r="I120" t="s">
        <v>1504</v>
      </c>
      <c r="J120" t="s">
        <v>1609</v>
      </c>
      <c r="K120" t="s">
        <v>1558</v>
      </c>
      <c r="L120">
        <v>70</v>
      </c>
      <c r="M120">
        <v>71</v>
      </c>
      <c r="Q120">
        <v>141</v>
      </c>
      <c r="R120">
        <v>71.73</v>
      </c>
      <c r="S120">
        <v>71.64</v>
      </c>
      <c r="T120">
        <v>73.17</v>
      </c>
      <c r="U120">
        <v>74.040000000000006</v>
      </c>
      <c r="Y120">
        <v>73.61</v>
      </c>
      <c r="Z120">
        <v>92</v>
      </c>
      <c r="AA120">
        <v>118</v>
      </c>
      <c r="AE120">
        <v>10</v>
      </c>
      <c r="AF120">
        <v>17</v>
      </c>
      <c r="AJ120">
        <v>118</v>
      </c>
    </row>
    <row r="121" spans="1:36" x14ac:dyDescent="0.25">
      <c r="A121" s="3" t="str">
        <f t="shared" si="1"/>
        <v>Zack Fischer</v>
      </c>
      <c r="B121" s="4">
        <v>45676</v>
      </c>
      <c r="C121" t="s">
        <v>1391</v>
      </c>
      <c r="D121" t="s">
        <v>1392</v>
      </c>
      <c r="E121" t="s">
        <v>1393</v>
      </c>
      <c r="F121" t="s">
        <v>1394</v>
      </c>
      <c r="G121" t="s">
        <v>1395</v>
      </c>
      <c r="I121" t="s">
        <v>1610</v>
      </c>
      <c r="J121" t="s">
        <v>1611</v>
      </c>
      <c r="K121" t="s">
        <v>1558</v>
      </c>
      <c r="L121">
        <v>71</v>
      </c>
      <c r="M121">
        <v>70</v>
      </c>
      <c r="Q121">
        <v>141</v>
      </c>
      <c r="R121">
        <v>71.73</v>
      </c>
      <c r="S121">
        <v>71.64</v>
      </c>
      <c r="T121">
        <v>74.17</v>
      </c>
      <c r="U121">
        <v>73.040000000000006</v>
      </c>
      <c r="Y121">
        <v>73.61</v>
      </c>
      <c r="Z121">
        <v>115</v>
      </c>
      <c r="AA121">
        <v>118</v>
      </c>
      <c r="AE121">
        <v>11</v>
      </c>
      <c r="AF121">
        <v>17</v>
      </c>
      <c r="AJ121">
        <v>118</v>
      </c>
    </row>
    <row r="122" spans="1:36" x14ac:dyDescent="0.25">
      <c r="A122" s="3" t="str">
        <f t="shared" si="1"/>
        <v>Cody Gribble</v>
      </c>
      <c r="B122" s="4">
        <v>45676</v>
      </c>
      <c r="C122" t="s">
        <v>1391</v>
      </c>
      <c r="D122" t="s">
        <v>1392</v>
      </c>
      <c r="E122" t="s">
        <v>1393</v>
      </c>
      <c r="F122" t="s">
        <v>1394</v>
      </c>
      <c r="G122" t="s">
        <v>1395</v>
      </c>
      <c r="I122" t="s">
        <v>1612</v>
      </c>
      <c r="J122" t="s">
        <v>1613</v>
      </c>
      <c r="K122" t="s">
        <v>1558</v>
      </c>
      <c r="L122">
        <v>70</v>
      </c>
      <c r="M122">
        <v>71</v>
      </c>
      <c r="Q122">
        <v>141</v>
      </c>
      <c r="R122">
        <v>71.73</v>
      </c>
      <c r="S122">
        <v>71.64</v>
      </c>
      <c r="T122">
        <v>73.17</v>
      </c>
      <c r="U122">
        <v>74.040000000000006</v>
      </c>
      <c r="Y122">
        <v>73.61</v>
      </c>
      <c r="Z122">
        <v>92</v>
      </c>
      <c r="AA122">
        <v>118</v>
      </c>
      <c r="AE122">
        <v>10</v>
      </c>
      <c r="AF122">
        <v>17</v>
      </c>
      <c r="AJ122">
        <v>118</v>
      </c>
    </row>
    <row r="123" spans="1:36" x14ac:dyDescent="0.25">
      <c r="A123" s="3" t="str">
        <f t="shared" si="1"/>
        <v>Jeffrey Kang</v>
      </c>
      <c r="B123" s="4">
        <v>45676</v>
      </c>
      <c r="C123" t="s">
        <v>1391</v>
      </c>
      <c r="D123" t="s">
        <v>1392</v>
      </c>
      <c r="E123" t="s">
        <v>1393</v>
      </c>
      <c r="F123" t="s">
        <v>1394</v>
      </c>
      <c r="G123" t="s">
        <v>1395</v>
      </c>
      <c r="I123" t="s">
        <v>1614</v>
      </c>
      <c r="J123" t="s">
        <v>1615</v>
      </c>
      <c r="K123" t="s">
        <v>1558</v>
      </c>
      <c r="L123">
        <v>71</v>
      </c>
      <c r="M123">
        <v>70</v>
      </c>
      <c r="Q123">
        <v>141</v>
      </c>
      <c r="R123">
        <v>71.73</v>
      </c>
      <c r="S123">
        <v>71.64</v>
      </c>
      <c r="T123">
        <v>74.17</v>
      </c>
      <c r="U123">
        <v>73.040000000000006</v>
      </c>
      <c r="Y123">
        <v>73.61</v>
      </c>
      <c r="Z123">
        <v>115</v>
      </c>
      <c r="AA123">
        <v>118</v>
      </c>
      <c r="AE123">
        <v>11</v>
      </c>
      <c r="AF123">
        <v>17</v>
      </c>
      <c r="AJ123">
        <v>118</v>
      </c>
    </row>
    <row r="124" spans="1:36" x14ac:dyDescent="0.25">
      <c r="A124" s="3" t="str">
        <f t="shared" si="1"/>
        <v>Harry Hillier</v>
      </c>
      <c r="B124" s="4">
        <v>45676</v>
      </c>
      <c r="C124" t="s">
        <v>1391</v>
      </c>
      <c r="D124" t="s">
        <v>1392</v>
      </c>
      <c r="E124" t="s">
        <v>1393</v>
      </c>
      <c r="F124" t="s">
        <v>1394</v>
      </c>
      <c r="G124" t="s">
        <v>1395</v>
      </c>
      <c r="I124" t="s">
        <v>1616</v>
      </c>
      <c r="J124" t="s">
        <v>1617</v>
      </c>
      <c r="K124" t="s">
        <v>1558</v>
      </c>
      <c r="L124">
        <v>72</v>
      </c>
      <c r="M124">
        <v>70</v>
      </c>
      <c r="Q124">
        <v>142</v>
      </c>
      <c r="R124">
        <v>71.73</v>
      </c>
      <c r="S124">
        <v>71.64</v>
      </c>
      <c r="T124">
        <v>75.17</v>
      </c>
      <c r="U124">
        <v>73.040000000000006</v>
      </c>
      <c r="Y124">
        <v>74.11</v>
      </c>
      <c r="Z124">
        <v>129</v>
      </c>
      <c r="AA124">
        <v>122</v>
      </c>
      <c r="AE124">
        <v>12</v>
      </c>
      <c r="AF124">
        <v>18</v>
      </c>
      <c r="AJ124">
        <v>122</v>
      </c>
    </row>
    <row r="125" spans="1:36" x14ac:dyDescent="0.25">
      <c r="A125" s="3" t="str">
        <f t="shared" si="1"/>
        <v>Tyson Alexander</v>
      </c>
      <c r="B125" s="4">
        <v>45676</v>
      </c>
      <c r="C125" t="s">
        <v>1391</v>
      </c>
      <c r="D125" t="s">
        <v>1392</v>
      </c>
      <c r="E125" t="s">
        <v>1393</v>
      </c>
      <c r="F125" t="s">
        <v>1394</v>
      </c>
      <c r="G125" t="s">
        <v>1395</v>
      </c>
      <c r="I125" t="s">
        <v>1618</v>
      </c>
      <c r="J125" t="s">
        <v>1619</v>
      </c>
      <c r="K125" t="s">
        <v>1558</v>
      </c>
      <c r="L125">
        <v>74</v>
      </c>
      <c r="M125">
        <v>69</v>
      </c>
      <c r="Q125">
        <v>143</v>
      </c>
      <c r="R125">
        <v>71.73</v>
      </c>
      <c r="S125">
        <v>71.64</v>
      </c>
      <c r="T125">
        <v>77.17</v>
      </c>
      <c r="U125">
        <v>72.040000000000006</v>
      </c>
      <c r="Y125">
        <v>74.61</v>
      </c>
      <c r="Z125">
        <v>137</v>
      </c>
      <c r="AA125">
        <v>123</v>
      </c>
      <c r="AE125">
        <v>14</v>
      </c>
      <c r="AF125">
        <v>19</v>
      </c>
      <c r="AJ125">
        <v>123</v>
      </c>
    </row>
    <row r="126" spans="1:36" x14ac:dyDescent="0.25">
      <c r="A126" s="3" t="str">
        <f t="shared" si="1"/>
        <v>Patrick Cover</v>
      </c>
      <c r="B126" s="4">
        <v>45676</v>
      </c>
      <c r="C126" t="s">
        <v>1391</v>
      </c>
      <c r="D126" t="s">
        <v>1392</v>
      </c>
      <c r="E126" t="s">
        <v>1393</v>
      </c>
      <c r="F126" t="s">
        <v>1394</v>
      </c>
      <c r="G126" t="s">
        <v>1395</v>
      </c>
      <c r="I126" t="s">
        <v>1620</v>
      </c>
      <c r="J126" t="s">
        <v>1621</v>
      </c>
      <c r="K126" t="s">
        <v>1558</v>
      </c>
      <c r="L126">
        <v>70</v>
      </c>
      <c r="M126">
        <v>73</v>
      </c>
      <c r="Q126">
        <v>143</v>
      </c>
      <c r="R126">
        <v>71.73</v>
      </c>
      <c r="S126">
        <v>71.64</v>
      </c>
      <c r="T126">
        <v>73.17</v>
      </c>
      <c r="U126">
        <v>76.040000000000006</v>
      </c>
      <c r="Y126">
        <v>74.61</v>
      </c>
      <c r="Z126">
        <v>92</v>
      </c>
      <c r="AA126">
        <v>123</v>
      </c>
      <c r="AE126">
        <v>10</v>
      </c>
      <c r="AF126">
        <v>19</v>
      </c>
      <c r="AJ126">
        <v>123</v>
      </c>
    </row>
    <row r="127" spans="1:36" x14ac:dyDescent="0.25">
      <c r="A127" s="3" t="str">
        <f t="shared" si="1"/>
        <v>Alistair Docherty</v>
      </c>
      <c r="B127" s="4">
        <v>45676</v>
      </c>
      <c r="C127" t="s">
        <v>1391</v>
      </c>
      <c r="D127" t="s">
        <v>1392</v>
      </c>
      <c r="E127" t="s">
        <v>1393</v>
      </c>
      <c r="F127" t="s">
        <v>1394</v>
      </c>
      <c r="G127" t="s">
        <v>1395</v>
      </c>
      <c r="I127" t="s">
        <v>1622</v>
      </c>
      <c r="J127" t="s">
        <v>1623</v>
      </c>
      <c r="K127" t="s">
        <v>1558</v>
      </c>
      <c r="L127">
        <v>69</v>
      </c>
      <c r="M127">
        <v>74</v>
      </c>
      <c r="Q127">
        <v>143</v>
      </c>
      <c r="R127">
        <v>71.73</v>
      </c>
      <c r="S127">
        <v>71.64</v>
      </c>
      <c r="T127">
        <v>72.17</v>
      </c>
      <c r="U127">
        <v>77.040000000000006</v>
      </c>
      <c r="Y127">
        <v>74.61</v>
      </c>
      <c r="Z127">
        <v>77</v>
      </c>
      <c r="AA127">
        <v>123</v>
      </c>
      <c r="AE127">
        <v>9</v>
      </c>
      <c r="AF127">
        <v>19</v>
      </c>
      <c r="AJ127">
        <v>123</v>
      </c>
    </row>
    <row r="128" spans="1:36" x14ac:dyDescent="0.25">
      <c r="A128" s="3" t="str">
        <f t="shared" si="1"/>
        <v>Jim Herman</v>
      </c>
      <c r="B128" s="4">
        <v>45676</v>
      </c>
      <c r="C128" t="s">
        <v>1391</v>
      </c>
      <c r="D128" t="s">
        <v>1392</v>
      </c>
      <c r="E128" t="s">
        <v>1393</v>
      </c>
      <c r="F128" t="s">
        <v>1394</v>
      </c>
      <c r="G128" t="s">
        <v>1395</v>
      </c>
      <c r="I128" t="s">
        <v>1624</v>
      </c>
      <c r="J128" t="s">
        <v>1625</v>
      </c>
      <c r="K128" t="s">
        <v>1558</v>
      </c>
      <c r="L128">
        <v>69</v>
      </c>
      <c r="M128">
        <v>74</v>
      </c>
      <c r="Q128">
        <v>143</v>
      </c>
      <c r="R128">
        <v>71.73</v>
      </c>
      <c r="S128">
        <v>71.64</v>
      </c>
      <c r="T128">
        <v>72.17</v>
      </c>
      <c r="U128">
        <v>77.040000000000006</v>
      </c>
      <c r="Y128">
        <v>74.61</v>
      </c>
      <c r="Z128">
        <v>77</v>
      </c>
      <c r="AA128">
        <v>123</v>
      </c>
      <c r="AE128">
        <v>9</v>
      </c>
      <c r="AF128">
        <v>19</v>
      </c>
      <c r="AJ128">
        <v>123</v>
      </c>
    </row>
    <row r="129" spans="1:36" x14ac:dyDescent="0.25">
      <c r="A129" s="3" t="str">
        <f t="shared" si="1"/>
        <v>Andrew Landry</v>
      </c>
      <c r="B129" s="4">
        <v>45676</v>
      </c>
      <c r="C129" t="s">
        <v>1391</v>
      </c>
      <c r="D129" t="s">
        <v>1392</v>
      </c>
      <c r="E129" t="s">
        <v>1393</v>
      </c>
      <c r="F129" t="s">
        <v>1394</v>
      </c>
      <c r="G129" t="s">
        <v>1395</v>
      </c>
      <c r="I129" t="s">
        <v>1626</v>
      </c>
      <c r="J129" t="s">
        <v>1627</v>
      </c>
      <c r="K129" t="s">
        <v>1558</v>
      </c>
      <c r="L129">
        <v>73</v>
      </c>
      <c r="M129">
        <v>70</v>
      </c>
      <c r="Q129">
        <v>143</v>
      </c>
      <c r="R129">
        <v>71.73</v>
      </c>
      <c r="S129">
        <v>71.64</v>
      </c>
      <c r="T129">
        <v>76.17</v>
      </c>
      <c r="U129">
        <v>73.040000000000006</v>
      </c>
      <c r="Y129">
        <v>74.61</v>
      </c>
      <c r="Z129">
        <v>133</v>
      </c>
      <c r="AA129">
        <v>123</v>
      </c>
      <c r="AE129">
        <v>13</v>
      </c>
      <c r="AF129">
        <v>19</v>
      </c>
      <c r="AJ129">
        <v>123</v>
      </c>
    </row>
    <row r="130" spans="1:36" x14ac:dyDescent="0.25">
      <c r="A130" s="3" t="str">
        <f t="shared" ref="A130:A193" si="2">IF(J130="","",CONCATENATE(J130," ",I130))</f>
        <v>Nelson Ledesma</v>
      </c>
      <c r="B130" s="4">
        <v>45676</v>
      </c>
      <c r="C130" t="s">
        <v>1391</v>
      </c>
      <c r="D130" t="s">
        <v>1392</v>
      </c>
      <c r="E130" t="s">
        <v>1393</v>
      </c>
      <c r="F130" t="s">
        <v>1394</v>
      </c>
      <c r="G130" t="s">
        <v>1395</v>
      </c>
      <c r="I130" t="s">
        <v>1628</v>
      </c>
      <c r="J130" t="s">
        <v>1629</v>
      </c>
      <c r="K130" t="s">
        <v>1558</v>
      </c>
      <c r="L130">
        <v>70</v>
      </c>
      <c r="M130">
        <v>73</v>
      </c>
      <c r="Q130">
        <v>143</v>
      </c>
      <c r="R130">
        <v>71.73</v>
      </c>
      <c r="S130">
        <v>71.64</v>
      </c>
      <c r="T130">
        <v>73.17</v>
      </c>
      <c r="U130">
        <v>76.040000000000006</v>
      </c>
      <c r="Y130">
        <v>74.61</v>
      </c>
      <c r="Z130">
        <v>92</v>
      </c>
      <c r="AA130">
        <v>123</v>
      </c>
      <c r="AE130">
        <v>10</v>
      </c>
      <c r="AF130">
        <v>19</v>
      </c>
      <c r="AJ130">
        <v>123</v>
      </c>
    </row>
    <row r="131" spans="1:36" x14ac:dyDescent="0.25">
      <c r="A131" s="3" t="str">
        <f t="shared" si="2"/>
        <v>Cole Hammer</v>
      </c>
      <c r="B131" s="4">
        <v>45676</v>
      </c>
      <c r="C131" t="s">
        <v>1391</v>
      </c>
      <c r="D131" t="s">
        <v>1392</v>
      </c>
      <c r="E131" t="s">
        <v>1393</v>
      </c>
      <c r="F131" t="s">
        <v>1394</v>
      </c>
      <c r="G131" t="s">
        <v>1395</v>
      </c>
      <c r="I131" t="s">
        <v>1630</v>
      </c>
      <c r="J131" t="s">
        <v>1555</v>
      </c>
      <c r="K131" t="s">
        <v>1558</v>
      </c>
      <c r="L131">
        <v>75</v>
      </c>
      <c r="M131">
        <v>69</v>
      </c>
      <c r="Q131">
        <v>144</v>
      </c>
      <c r="R131">
        <v>71.73</v>
      </c>
      <c r="S131">
        <v>71.64</v>
      </c>
      <c r="T131">
        <v>78.17</v>
      </c>
      <c r="U131">
        <v>72.040000000000006</v>
      </c>
      <c r="Y131">
        <v>75.11</v>
      </c>
      <c r="Z131">
        <v>139</v>
      </c>
      <c r="AA131">
        <v>129</v>
      </c>
      <c r="AE131">
        <v>15</v>
      </c>
      <c r="AF131">
        <v>20</v>
      </c>
      <c r="AJ131">
        <v>129</v>
      </c>
    </row>
    <row r="132" spans="1:36" x14ac:dyDescent="0.25">
      <c r="A132" s="3" t="str">
        <f t="shared" si="2"/>
        <v>Etienne Papineau</v>
      </c>
      <c r="B132" s="4">
        <v>45676</v>
      </c>
      <c r="C132" t="s">
        <v>1391</v>
      </c>
      <c r="D132" t="s">
        <v>1392</v>
      </c>
      <c r="E132" t="s">
        <v>1393</v>
      </c>
      <c r="F132" t="s">
        <v>1394</v>
      </c>
      <c r="G132" t="s">
        <v>1395</v>
      </c>
      <c r="I132" t="s">
        <v>1631</v>
      </c>
      <c r="J132" t="s">
        <v>1632</v>
      </c>
      <c r="K132" t="s">
        <v>1558</v>
      </c>
      <c r="L132">
        <v>71</v>
      </c>
      <c r="M132">
        <v>73</v>
      </c>
      <c r="Q132">
        <v>144</v>
      </c>
      <c r="R132">
        <v>71.73</v>
      </c>
      <c r="S132">
        <v>71.64</v>
      </c>
      <c r="T132">
        <v>74.17</v>
      </c>
      <c r="U132">
        <v>76.040000000000006</v>
      </c>
      <c r="Y132">
        <v>75.11</v>
      </c>
      <c r="Z132">
        <v>115</v>
      </c>
      <c r="AA132">
        <v>129</v>
      </c>
      <c r="AE132">
        <v>11</v>
      </c>
      <c r="AF132">
        <v>20</v>
      </c>
      <c r="AJ132">
        <v>129</v>
      </c>
    </row>
    <row r="133" spans="1:36" x14ac:dyDescent="0.25">
      <c r="A133" s="3" t="str">
        <f t="shared" si="2"/>
        <v>Cameron Riley</v>
      </c>
      <c r="B133" s="4">
        <v>45676</v>
      </c>
      <c r="C133" t="s">
        <v>1391</v>
      </c>
      <c r="D133" t="s">
        <v>1392</v>
      </c>
      <c r="E133" t="s">
        <v>1393</v>
      </c>
      <c r="F133" t="s">
        <v>1394</v>
      </c>
      <c r="G133" t="s">
        <v>1395</v>
      </c>
      <c r="I133" t="s">
        <v>1633</v>
      </c>
      <c r="J133" t="s">
        <v>1517</v>
      </c>
      <c r="K133" t="s">
        <v>1558</v>
      </c>
      <c r="L133">
        <v>74</v>
      </c>
      <c r="M133">
        <v>70</v>
      </c>
      <c r="Q133">
        <v>144</v>
      </c>
      <c r="R133">
        <v>71.73</v>
      </c>
      <c r="S133">
        <v>71.64</v>
      </c>
      <c r="T133">
        <v>77.17</v>
      </c>
      <c r="U133">
        <v>73.040000000000006</v>
      </c>
      <c r="Y133">
        <v>75.11</v>
      </c>
      <c r="Z133">
        <v>137</v>
      </c>
      <c r="AA133">
        <v>129</v>
      </c>
      <c r="AE133">
        <v>14</v>
      </c>
      <c r="AF133">
        <v>20</v>
      </c>
      <c r="AJ133">
        <v>129</v>
      </c>
    </row>
    <row r="134" spans="1:36" x14ac:dyDescent="0.25">
      <c r="A134" s="3" t="str">
        <f t="shared" si="2"/>
        <v>Dalton Ward</v>
      </c>
      <c r="B134" s="4">
        <v>45676</v>
      </c>
      <c r="C134" t="s">
        <v>1391</v>
      </c>
      <c r="D134" t="s">
        <v>1392</v>
      </c>
      <c r="E134" t="s">
        <v>1393</v>
      </c>
      <c r="F134" t="s">
        <v>1394</v>
      </c>
      <c r="G134" t="s">
        <v>1395</v>
      </c>
      <c r="I134" t="s">
        <v>1634</v>
      </c>
      <c r="J134" t="s">
        <v>1635</v>
      </c>
      <c r="K134" t="s">
        <v>1558</v>
      </c>
      <c r="L134">
        <v>70</v>
      </c>
      <c r="M134">
        <v>74</v>
      </c>
      <c r="Q134">
        <v>144</v>
      </c>
      <c r="R134">
        <v>71.73</v>
      </c>
      <c r="S134">
        <v>71.64</v>
      </c>
      <c r="T134">
        <v>73.17</v>
      </c>
      <c r="U134">
        <v>77.040000000000006</v>
      </c>
      <c r="Y134">
        <v>75.11</v>
      </c>
      <c r="Z134">
        <v>92</v>
      </c>
      <c r="AA134">
        <v>129</v>
      </c>
      <c r="AE134">
        <v>10</v>
      </c>
      <c r="AF134">
        <v>20</v>
      </c>
      <c r="AJ134">
        <v>129</v>
      </c>
    </row>
    <row r="135" spans="1:36" x14ac:dyDescent="0.25">
      <c r="A135" s="3" t="str">
        <f t="shared" si="2"/>
        <v>Richy Werenski</v>
      </c>
      <c r="B135" s="4">
        <v>45676</v>
      </c>
      <c r="C135" t="s">
        <v>1391</v>
      </c>
      <c r="D135" t="s">
        <v>1392</v>
      </c>
      <c r="E135" t="s">
        <v>1393</v>
      </c>
      <c r="F135" t="s">
        <v>1394</v>
      </c>
      <c r="G135" t="s">
        <v>1395</v>
      </c>
      <c r="I135" t="s">
        <v>1636</v>
      </c>
      <c r="J135" t="s">
        <v>1637</v>
      </c>
      <c r="K135" t="s">
        <v>1558</v>
      </c>
      <c r="L135">
        <v>69</v>
      </c>
      <c r="M135">
        <v>75</v>
      </c>
      <c r="Q135">
        <v>144</v>
      </c>
      <c r="R135">
        <v>71.73</v>
      </c>
      <c r="S135">
        <v>71.64</v>
      </c>
      <c r="T135">
        <v>72.17</v>
      </c>
      <c r="U135">
        <v>78.040000000000006</v>
      </c>
      <c r="Y135">
        <v>75.11</v>
      </c>
      <c r="Z135">
        <v>77</v>
      </c>
      <c r="AA135">
        <v>129</v>
      </c>
      <c r="AE135">
        <v>9</v>
      </c>
      <c r="AF135">
        <v>20</v>
      </c>
      <c r="AJ135">
        <v>129</v>
      </c>
    </row>
    <row r="136" spans="1:36" x14ac:dyDescent="0.25">
      <c r="A136" s="3" t="str">
        <f t="shared" si="2"/>
        <v>Sam Bennett</v>
      </c>
      <c r="B136" s="4">
        <v>45676</v>
      </c>
      <c r="C136" t="s">
        <v>1391</v>
      </c>
      <c r="D136" t="s">
        <v>1392</v>
      </c>
      <c r="E136" t="s">
        <v>1393</v>
      </c>
      <c r="F136" t="s">
        <v>1394</v>
      </c>
      <c r="G136" t="s">
        <v>1395</v>
      </c>
      <c r="I136" t="s">
        <v>1638</v>
      </c>
      <c r="J136" t="s">
        <v>1639</v>
      </c>
      <c r="K136" t="s">
        <v>1558</v>
      </c>
      <c r="L136">
        <v>71</v>
      </c>
      <c r="M136">
        <v>74</v>
      </c>
      <c r="Q136">
        <v>145</v>
      </c>
      <c r="R136">
        <v>71.73</v>
      </c>
      <c r="S136">
        <v>71.64</v>
      </c>
      <c r="T136">
        <v>74.17</v>
      </c>
      <c r="U136">
        <v>77.040000000000006</v>
      </c>
      <c r="Y136">
        <v>75.61</v>
      </c>
      <c r="Z136">
        <v>115</v>
      </c>
      <c r="AA136">
        <v>134</v>
      </c>
      <c r="AE136">
        <v>11</v>
      </c>
      <c r="AF136">
        <v>21</v>
      </c>
      <c r="AJ136">
        <v>134</v>
      </c>
    </row>
    <row r="137" spans="1:36" x14ac:dyDescent="0.25">
      <c r="A137" s="3" t="str">
        <f t="shared" si="2"/>
        <v>Cody Blick</v>
      </c>
      <c r="B137" s="4">
        <v>45676</v>
      </c>
      <c r="C137" t="s">
        <v>1391</v>
      </c>
      <c r="D137" t="s">
        <v>1392</v>
      </c>
      <c r="E137" t="s">
        <v>1393</v>
      </c>
      <c r="F137" t="s">
        <v>1394</v>
      </c>
      <c r="G137" t="s">
        <v>1395</v>
      </c>
      <c r="I137" t="s">
        <v>1640</v>
      </c>
      <c r="J137" t="s">
        <v>1613</v>
      </c>
      <c r="K137" t="s">
        <v>1558</v>
      </c>
      <c r="L137">
        <v>71</v>
      </c>
      <c r="M137">
        <v>74</v>
      </c>
      <c r="Q137">
        <v>145</v>
      </c>
      <c r="R137">
        <v>71.73</v>
      </c>
      <c r="S137">
        <v>71.64</v>
      </c>
      <c r="T137">
        <v>74.17</v>
      </c>
      <c r="U137">
        <v>77.040000000000006</v>
      </c>
      <c r="Y137">
        <v>75.61</v>
      </c>
      <c r="Z137">
        <v>115</v>
      </c>
      <c r="AA137">
        <v>134</v>
      </c>
      <c r="AE137">
        <v>11</v>
      </c>
      <c r="AF137">
        <v>21</v>
      </c>
      <c r="AJ137">
        <v>134</v>
      </c>
    </row>
    <row r="138" spans="1:36" x14ac:dyDescent="0.25">
      <c r="A138" s="3" t="str">
        <f t="shared" si="2"/>
        <v>Scott Piercy</v>
      </c>
      <c r="B138" s="4">
        <v>45676</v>
      </c>
      <c r="C138" t="s">
        <v>1391</v>
      </c>
      <c r="D138" t="s">
        <v>1392</v>
      </c>
      <c r="E138" t="s">
        <v>1393</v>
      </c>
      <c r="F138" t="s">
        <v>1394</v>
      </c>
      <c r="G138" t="s">
        <v>1395</v>
      </c>
      <c r="I138" t="s">
        <v>1641</v>
      </c>
      <c r="J138" t="s">
        <v>1438</v>
      </c>
      <c r="K138" t="s">
        <v>1558</v>
      </c>
      <c r="L138">
        <v>71</v>
      </c>
      <c r="M138">
        <v>75</v>
      </c>
      <c r="Q138">
        <v>146</v>
      </c>
      <c r="R138">
        <v>71.73</v>
      </c>
      <c r="S138">
        <v>71.64</v>
      </c>
      <c r="T138">
        <v>74.17</v>
      </c>
      <c r="U138">
        <v>78.040000000000006</v>
      </c>
      <c r="Y138">
        <v>76.11</v>
      </c>
      <c r="Z138">
        <v>115</v>
      </c>
      <c r="AA138">
        <v>136</v>
      </c>
      <c r="AE138">
        <v>11</v>
      </c>
      <c r="AF138">
        <v>22</v>
      </c>
      <c r="AJ138">
        <v>136</v>
      </c>
    </row>
    <row r="139" spans="1:36" x14ac:dyDescent="0.25">
      <c r="A139" s="3" t="str">
        <f t="shared" si="2"/>
        <v>Stuart Macdonald</v>
      </c>
      <c r="B139" s="4">
        <v>45676</v>
      </c>
      <c r="C139" t="s">
        <v>1391</v>
      </c>
      <c r="D139" t="s">
        <v>1392</v>
      </c>
      <c r="E139" t="s">
        <v>1393</v>
      </c>
      <c r="F139" t="s">
        <v>1394</v>
      </c>
      <c r="G139" t="s">
        <v>1395</v>
      </c>
      <c r="I139" t="s">
        <v>1642</v>
      </c>
      <c r="J139" t="s">
        <v>1643</v>
      </c>
      <c r="K139" t="s">
        <v>1558</v>
      </c>
      <c r="L139">
        <v>75</v>
      </c>
      <c r="M139">
        <v>73</v>
      </c>
      <c r="Q139">
        <v>148</v>
      </c>
      <c r="R139">
        <v>71.73</v>
      </c>
      <c r="S139">
        <v>71.64</v>
      </c>
      <c r="T139">
        <v>78.17</v>
      </c>
      <c r="U139">
        <v>76.040000000000006</v>
      </c>
      <c r="Y139">
        <v>77.11</v>
      </c>
      <c r="Z139">
        <v>139</v>
      </c>
      <c r="AA139">
        <v>137</v>
      </c>
      <c r="AE139">
        <v>15</v>
      </c>
      <c r="AF139">
        <v>24</v>
      </c>
      <c r="AJ139">
        <v>137</v>
      </c>
    </row>
    <row r="140" spans="1:36" x14ac:dyDescent="0.25">
      <c r="A140" s="3" t="str">
        <f t="shared" si="2"/>
        <v>Tano Goya</v>
      </c>
      <c r="B140" s="4">
        <v>45676</v>
      </c>
      <c r="C140" t="s">
        <v>1391</v>
      </c>
      <c r="D140" t="s">
        <v>1392</v>
      </c>
      <c r="E140" t="s">
        <v>1393</v>
      </c>
      <c r="F140" t="s">
        <v>1394</v>
      </c>
      <c r="G140" t="s">
        <v>1395</v>
      </c>
      <c r="I140" t="s">
        <v>1644</v>
      </c>
      <c r="J140" t="s">
        <v>1645</v>
      </c>
      <c r="K140" t="s">
        <v>1558</v>
      </c>
      <c r="L140">
        <v>76</v>
      </c>
      <c r="M140">
        <v>73</v>
      </c>
      <c r="Q140">
        <v>149</v>
      </c>
      <c r="R140">
        <v>71.73</v>
      </c>
      <c r="S140">
        <v>71.64</v>
      </c>
      <c r="T140">
        <v>79.17</v>
      </c>
      <c r="U140">
        <v>76.040000000000006</v>
      </c>
      <c r="Y140">
        <v>77.61</v>
      </c>
      <c r="Z140">
        <v>142</v>
      </c>
      <c r="AA140">
        <v>138</v>
      </c>
      <c r="AE140">
        <v>16</v>
      </c>
      <c r="AF140">
        <v>25</v>
      </c>
      <c r="AJ140">
        <v>138</v>
      </c>
    </row>
    <row r="141" spans="1:36" x14ac:dyDescent="0.25">
      <c r="A141" s="3" t="str">
        <f t="shared" si="2"/>
        <v>Carter Jenkins</v>
      </c>
      <c r="B141" s="4">
        <v>45676</v>
      </c>
      <c r="C141" t="s">
        <v>1391</v>
      </c>
      <c r="D141" t="s">
        <v>1392</v>
      </c>
      <c r="E141" t="s">
        <v>1393</v>
      </c>
      <c r="F141" t="s">
        <v>1394</v>
      </c>
      <c r="G141" t="s">
        <v>1395</v>
      </c>
      <c r="I141" t="s">
        <v>1646</v>
      </c>
      <c r="J141" t="s">
        <v>1647</v>
      </c>
      <c r="K141" t="s">
        <v>1558</v>
      </c>
      <c r="L141">
        <v>73</v>
      </c>
      <c r="M141">
        <v>76</v>
      </c>
      <c r="Q141">
        <v>149</v>
      </c>
      <c r="R141">
        <v>71.73</v>
      </c>
      <c r="S141">
        <v>71.64</v>
      </c>
      <c r="T141">
        <v>76.17</v>
      </c>
      <c r="U141">
        <v>79.040000000000006</v>
      </c>
      <c r="Y141">
        <v>77.61</v>
      </c>
      <c r="Z141">
        <v>133</v>
      </c>
      <c r="AA141">
        <v>138</v>
      </c>
      <c r="AE141">
        <v>13</v>
      </c>
      <c r="AF141">
        <v>25</v>
      </c>
      <c r="AJ141">
        <v>138</v>
      </c>
    </row>
    <row r="142" spans="1:36" x14ac:dyDescent="0.25">
      <c r="A142" s="3" t="str">
        <f t="shared" si="2"/>
        <v>Jacob Solomon</v>
      </c>
      <c r="B142" s="4">
        <v>45676</v>
      </c>
      <c r="C142" t="s">
        <v>1391</v>
      </c>
      <c r="D142" t="s">
        <v>1392</v>
      </c>
      <c r="E142" t="s">
        <v>1393</v>
      </c>
      <c r="F142" t="s">
        <v>1394</v>
      </c>
      <c r="G142" t="s">
        <v>1395</v>
      </c>
      <c r="I142" t="s">
        <v>1648</v>
      </c>
      <c r="J142" t="s">
        <v>1649</v>
      </c>
      <c r="K142" t="s">
        <v>1558</v>
      </c>
      <c r="L142">
        <v>77</v>
      </c>
      <c r="M142">
        <v>75</v>
      </c>
      <c r="Q142">
        <v>152</v>
      </c>
      <c r="R142">
        <v>71.73</v>
      </c>
      <c r="S142">
        <v>71.64</v>
      </c>
      <c r="T142">
        <v>80.17</v>
      </c>
      <c r="U142">
        <v>78.040000000000006</v>
      </c>
      <c r="Y142">
        <v>79.11</v>
      </c>
      <c r="Z142">
        <v>143</v>
      </c>
      <c r="AA142">
        <v>140</v>
      </c>
      <c r="AE142">
        <v>17</v>
      </c>
      <c r="AF142">
        <v>28</v>
      </c>
      <c r="AJ142">
        <v>140</v>
      </c>
    </row>
    <row r="143" spans="1:36" x14ac:dyDescent="0.25">
      <c r="A143" s="3" t="str">
        <f t="shared" si="2"/>
        <v>Dawie Van Der Walt</v>
      </c>
      <c r="B143" s="4">
        <v>45676</v>
      </c>
      <c r="C143" t="s">
        <v>1391</v>
      </c>
      <c r="D143" t="s">
        <v>1392</v>
      </c>
      <c r="E143" t="s">
        <v>1393</v>
      </c>
      <c r="F143" t="s">
        <v>1394</v>
      </c>
      <c r="G143" t="s">
        <v>1395</v>
      </c>
      <c r="I143" t="s">
        <v>1650</v>
      </c>
      <c r="J143" t="s">
        <v>1651</v>
      </c>
      <c r="K143" t="s">
        <v>1558</v>
      </c>
      <c r="L143">
        <v>75</v>
      </c>
      <c r="M143">
        <v>77</v>
      </c>
      <c r="Q143">
        <v>152</v>
      </c>
      <c r="R143">
        <v>71.73</v>
      </c>
      <c r="S143">
        <v>71.64</v>
      </c>
      <c r="T143">
        <v>78.17</v>
      </c>
      <c r="U143">
        <v>80.040000000000006</v>
      </c>
      <c r="Y143">
        <v>79.11</v>
      </c>
      <c r="Z143">
        <v>139</v>
      </c>
      <c r="AA143">
        <v>140</v>
      </c>
      <c r="AE143">
        <v>15</v>
      </c>
      <c r="AF143">
        <v>28</v>
      </c>
      <c r="AJ143">
        <v>140</v>
      </c>
    </row>
    <row r="144" spans="1:36" x14ac:dyDescent="0.25">
      <c r="A144" s="3" t="str">
        <f t="shared" si="2"/>
        <v>Erik Barnes</v>
      </c>
      <c r="B144" s="4">
        <v>45676</v>
      </c>
      <c r="C144" t="s">
        <v>1391</v>
      </c>
      <c r="D144" t="s">
        <v>1392</v>
      </c>
      <c r="E144" t="s">
        <v>1393</v>
      </c>
      <c r="F144" t="s">
        <v>1394</v>
      </c>
      <c r="G144" t="s">
        <v>1395</v>
      </c>
      <c r="I144" t="s">
        <v>1652</v>
      </c>
      <c r="J144" t="s">
        <v>1653</v>
      </c>
      <c r="K144" t="s">
        <v>1</v>
      </c>
      <c r="L144">
        <v>79</v>
      </c>
      <c r="Q144">
        <v>79</v>
      </c>
      <c r="R144">
        <v>71.73</v>
      </c>
      <c r="S144">
        <v>71.64</v>
      </c>
      <c r="T144">
        <v>82.17</v>
      </c>
      <c r="Y144">
        <v>82.17</v>
      </c>
      <c r="Z144">
        <v>144</v>
      </c>
      <c r="AE144">
        <v>19</v>
      </c>
      <c r="AJ144">
        <v>142</v>
      </c>
    </row>
    <row r="145" spans="1:36" x14ac:dyDescent="0.25">
      <c r="A145" s="3" t="str">
        <f t="shared" si="2"/>
        <v>Wil Bateman</v>
      </c>
      <c r="B145" s="4">
        <v>45676</v>
      </c>
      <c r="C145" t="s">
        <v>1391</v>
      </c>
      <c r="D145" t="s">
        <v>1392</v>
      </c>
      <c r="E145" t="s">
        <v>1393</v>
      </c>
      <c r="F145" t="s">
        <v>1394</v>
      </c>
      <c r="G145" t="s">
        <v>1395</v>
      </c>
      <c r="I145" t="s">
        <v>1654</v>
      </c>
      <c r="J145" t="s">
        <v>1655</v>
      </c>
      <c r="K145" t="s">
        <v>1</v>
      </c>
      <c r="L145">
        <v>71</v>
      </c>
      <c r="Q145">
        <v>71</v>
      </c>
      <c r="R145">
        <v>71.73</v>
      </c>
      <c r="S145">
        <v>71.64</v>
      </c>
      <c r="T145">
        <v>74.17</v>
      </c>
      <c r="Y145">
        <v>74.17</v>
      </c>
      <c r="Z145">
        <v>115</v>
      </c>
      <c r="AE145">
        <v>11</v>
      </c>
      <c r="AJ145">
        <v>142</v>
      </c>
    </row>
    <row r="146" spans="1:36" x14ac:dyDescent="0.25">
      <c r="A146" s="3" t="str">
        <f t="shared" si="2"/>
        <v>Clay Feagler</v>
      </c>
      <c r="B146" s="4">
        <v>45676</v>
      </c>
      <c r="C146" t="s">
        <v>1391</v>
      </c>
      <c r="D146" t="s">
        <v>1392</v>
      </c>
      <c r="E146" t="s">
        <v>1393</v>
      </c>
      <c r="F146" t="s">
        <v>1394</v>
      </c>
      <c r="G146" t="s">
        <v>1395</v>
      </c>
      <c r="I146" t="s">
        <v>1656</v>
      </c>
      <c r="J146" t="s">
        <v>1657</v>
      </c>
      <c r="K146" t="s">
        <v>1</v>
      </c>
      <c r="L146">
        <v>73</v>
      </c>
      <c r="Q146">
        <v>73</v>
      </c>
      <c r="R146">
        <v>71.73</v>
      </c>
      <c r="S146">
        <v>71.64</v>
      </c>
      <c r="T146">
        <v>76.17</v>
      </c>
      <c r="Y146">
        <v>76.17</v>
      </c>
      <c r="Z146">
        <v>133</v>
      </c>
      <c r="AE146">
        <v>13</v>
      </c>
      <c r="AJ146">
        <v>142</v>
      </c>
    </row>
    <row r="147" spans="1:36" x14ac:dyDescent="0.25">
      <c r="A147" s="3" t="str">
        <f t="shared" si="2"/>
        <v/>
      </c>
      <c r="B147" s="4"/>
    </row>
    <row r="148" spans="1:36" x14ac:dyDescent="0.25">
      <c r="A148" s="3" t="str">
        <f t="shared" si="2"/>
        <v/>
      </c>
      <c r="B148" s="4"/>
    </row>
    <row r="149" spans="1:36" x14ac:dyDescent="0.25">
      <c r="A149" s="3" t="str">
        <f t="shared" si="2"/>
        <v/>
      </c>
      <c r="B149" s="4"/>
    </row>
    <row r="150" spans="1:36" x14ac:dyDescent="0.25">
      <c r="A150" s="3" t="str">
        <f t="shared" si="2"/>
        <v/>
      </c>
      <c r="B150" s="4"/>
    </row>
    <row r="151" spans="1:36" x14ac:dyDescent="0.25">
      <c r="A151" s="3" t="str">
        <f t="shared" si="2"/>
        <v/>
      </c>
      <c r="B151" s="4"/>
    </row>
    <row r="152" spans="1:36" x14ac:dyDescent="0.25">
      <c r="A152" s="3" t="str">
        <f t="shared" si="2"/>
        <v/>
      </c>
      <c r="B152" s="4"/>
    </row>
    <row r="153" spans="1:36" x14ac:dyDescent="0.25">
      <c r="A153" s="3" t="str">
        <f t="shared" si="2"/>
        <v/>
      </c>
      <c r="B153" s="4"/>
    </row>
    <row r="154" spans="1:36" x14ac:dyDescent="0.25">
      <c r="A154" s="3" t="str">
        <f t="shared" si="2"/>
        <v/>
      </c>
      <c r="B154" s="4"/>
    </row>
    <row r="155" spans="1:36" x14ac:dyDescent="0.25">
      <c r="A155" s="3" t="str">
        <f t="shared" si="2"/>
        <v/>
      </c>
      <c r="B155" s="4"/>
    </row>
    <row r="156" spans="1:36" x14ac:dyDescent="0.25">
      <c r="A156" s="3" t="str">
        <f t="shared" si="2"/>
        <v/>
      </c>
      <c r="B156" s="4"/>
    </row>
    <row r="157" spans="1:36" x14ac:dyDescent="0.25">
      <c r="A157" s="3" t="str">
        <f t="shared" si="2"/>
        <v/>
      </c>
      <c r="B157" s="4"/>
    </row>
    <row r="158" spans="1:36" x14ac:dyDescent="0.25">
      <c r="A158" s="3" t="str">
        <f t="shared" si="2"/>
        <v/>
      </c>
      <c r="B158" s="4"/>
    </row>
    <row r="159" spans="1:36" x14ac:dyDescent="0.25">
      <c r="A159" s="3" t="str">
        <f t="shared" si="2"/>
        <v/>
      </c>
      <c r="B159" s="4"/>
    </row>
    <row r="160" spans="1:36" x14ac:dyDescent="0.25">
      <c r="A160" s="3" t="str">
        <f t="shared" si="2"/>
        <v/>
      </c>
      <c r="B160" s="4"/>
    </row>
    <row r="161" spans="1:2" x14ac:dyDescent="0.25">
      <c r="A161" s="3" t="str">
        <f t="shared" si="2"/>
        <v/>
      </c>
      <c r="B161" s="4"/>
    </row>
    <row r="162" spans="1:2" x14ac:dyDescent="0.25">
      <c r="A162" s="3" t="str">
        <f t="shared" si="2"/>
        <v/>
      </c>
      <c r="B162" s="4"/>
    </row>
    <row r="163" spans="1:2" x14ac:dyDescent="0.25">
      <c r="A163" s="3" t="str">
        <f t="shared" si="2"/>
        <v/>
      </c>
      <c r="B163" s="4"/>
    </row>
    <row r="164" spans="1:2" x14ac:dyDescent="0.25">
      <c r="A164" s="3" t="str">
        <f t="shared" si="2"/>
        <v/>
      </c>
      <c r="B164" s="4"/>
    </row>
    <row r="165" spans="1:2" x14ac:dyDescent="0.25">
      <c r="A165" s="3" t="str">
        <f t="shared" si="2"/>
        <v/>
      </c>
      <c r="B165" s="4"/>
    </row>
    <row r="166" spans="1:2" x14ac:dyDescent="0.25">
      <c r="A166" s="3" t="str">
        <f t="shared" si="2"/>
        <v/>
      </c>
      <c r="B166" s="4"/>
    </row>
    <row r="167" spans="1:2" x14ac:dyDescent="0.25">
      <c r="A167" s="3" t="str">
        <f t="shared" si="2"/>
        <v/>
      </c>
      <c r="B167" s="4"/>
    </row>
    <row r="168" spans="1:2" x14ac:dyDescent="0.25">
      <c r="A168" s="3" t="str">
        <f t="shared" si="2"/>
        <v/>
      </c>
      <c r="B168" s="4"/>
    </row>
    <row r="169" spans="1:2" x14ac:dyDescent="0.25">
      <c r="A169" s="3" t="str">
        <f t="shared" si="2"/>
        <v/>
      </c>
      <c r="B169" s="4"/>
    </row>
    <row r="170" spans="1:2" x14ac:dyDescent="0.25">
      <c r="A170" s="3" t="str">
        <f t="shared" si="2"/>
        <v/>
      </c>
      <c r="B170" s="4"/>
    </row>
    <row r="171" spans="1:2" x14ac:dyDescent="0.25">
      <c r="A171" s="3" t="str">
        <f t="shared" si="2"/>
        <v/>
      </c>
      <c r="B171" s="4"/>
    </row>
    <row r="172" spans="1:2" x14ac:dyDescent="0.25">
      <c r="A172" s="3" t="str">
        <f t="shared" si="2"/>
        <v/>
      </c>
      <c r="B172" s="4"/>
    </row>
    <row r="173" spans="1:2" x14ac:dyDescent="0.25">
      <c r="A173" s="3" t="str">
        <f t="shared" si="2"/>
        <v/>
      </c>
      <c r="B173" s="4"/>
    </row>
    <row r="174" spans="1:2" x14ac:dyDescent="0.25">
      <c r="A174" s="3" t="str">
        <f t="shared" si="2"/>
        <v/>
      </c>
      <c r="B174" s="4"/>
    </row>
    <row r="175" spans="1:2" x14ac:dyDescent="0.25">
      <c r="A175" s="3" t="str">
        <f t="shared" si="2"/>
        <v/>
      </c>
      <c r="B175" s="4"/>
    </row>
    <row r="176" spans="1:2" x14ac:dyDescent="0.25">
      <c r="A176" s="3" t="str">
        <f t="shared" si="2"/>
        <v/>
      </c>
      <c r="B176" s="4"/>
    </row>
    <row r="177" spans="1:2" x14ac:dyDescent="0.25">
      <c r="A177" s="3" t="str">
        <f t="shared" si="2"/>
        <v/>
      </c>
      <c r="B177" s="4"/>
    </row>
    <row r="178" spans="1:2" x14ac:dyDescent="0.25">
      <c r="A178" s="3" t="str">
        <f t="shared" si="2"/>
        <v/>
      </c>
      <c r="B178" s="4"/>
    </row>
    <row r="179" spans="1:2" x14ac:dyDescent="0.25">
      <c r="A179" s="3" t="str">
        <f t="shared" si="2"/>
        <v/>
      </c>
      <c r="B179" s="4"/>
    </row>
    <row r="180" spans="1:2" x14ac:dyDescent="0.25">
      <c r="A180" s="3" t="str">
        <f t="shared" si="2"/>
        <v/>
      </c>
      <c r="B180" s="4"/>
    </row>
    <row r="181" spans="1:2" x14ac:dyDescent="0.25">
      <c r="A181" s="3" t="str">
        <f t="shared" si="2"/>
        <v/>
      </c>
      <c r="B181" s="4"/>
    </row>
    <row r="182" spans="1:2" x14ac:dyDescent="0.25">
      <c r="A182" s="3" t="str">
        <f t="shared" si="2"/>
        <v/>
      </c>
      <c r="B182" s="4"/>
    </row>
    <row r="183" spans="1:2" x14ac:dyDescent="0.25">
      <c r="A183" s="3" t="str">
        <f t="shared" si="2"/>
        <v/>
      </c>
      <c r="B183" s="4"/>
    </row>
    <row r="184" spans="1:2" x14ac:dyDescent="0.25">
      <c r="A184" s="3" t="str">
        <f t="shared" si="2"/>
        <v/>
      </c>
      <c r="B184" s="4"/>
    </row>
    <row r="185" spans="1:2" x14ac:dyDescent="0.25">
      <c r="A185" s="3" t="str">
        <f t="shared" si="2"/>
        <v/>
      </c>
      <c r="B185" s="4"/>
    </row>
    <row r="186" spans="1:2" x14ac:dyDescent="0.25">
      <c r="A186" s="3" t="str">
        <f t="shared" si="2"/>
        <v/>
      </c>
      <c r="B186" s="4"/>
    </row>
    <row r="187" spans="1:2" x14ac:dyDescent="0.25">
      <c r="A187" s="3" t="str">
        <f t="shared" si="2"/>
        <v/>
      </c>
      <c r="B187" s="4"/>
    </row>
    <row r="188" spans="1:2" x14ac:dyDescent="0.25">
      <c r="A188" s="3" t="str">
        <f t="shared" si="2"/>
        <v/>
      </c>
      <c r="B188" s="4"/>
    </row>
    <row r="189" spans="1:2" x14ac:dyDescent="0.25">
      <c r="A189" s="3" t="str">
        <f t="shared" si="2"/>
        <v/>
      </c>
      <c r="B189" s="4"/>
    </row>
    <row r="190" spans="1:2" x14ac:dyDescent="0.25">
      <c r="A190" s="3" t="str">
        <f t="shared" si="2"/>
        <v/>
      </c>
      <c r="B190" s="4"/>
    </row>
    <row r="191" spans="1:2" x14ac:dyDescent="0.25">
      <c r="A191" s="3" t="str">
        <f t="shared" si="2"/>
        <v/>
      </c>
      <c r="B191" s="4"/>
    </row>
    <row r="192" spans="1:2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2" x14ac:dyDescent="0.25">
      <c r="A225" s="3" t="str">
        <f t="shared" si="3"/>
        <v/>
      </c>
      <c r="B225" s="4"/>
    </row>
    <row r="226" spans="1:2" x14ac:dyDescent="0.25">
      <c r="A226" s="3" t="str">
        <f t="shared" si="3"/>
        <v/>
      </c>
      <c r="B226" s="4"/>
    </row>
    <row r="227" spans="1:2" x14ac:dyDescent="0.25">
      <c r="A227" s="3" t="str">
        <f t="shared" si="3"/>
        <v/>
      </c>
      <c r="B227" s="4"/>
    </row>
    <row r="228" spans="1:2" x14ac:dyDescent="0.25">
      <c r="A228" s="3" t="str">
        <f t="shared" si="3"/>
        <v/>
      </c>
      <c r="B228" s="4"/>
    </row>
    <row r="229" spans="1:2" x14ac:dyDescent="0.25">
      <c r="A229" s="3" t="str">
        <f t="shared" si="3"/>
        <v/>
      </c>
      <c r="B229" s="4"/>
    </row>
    <row r="230" spans="1:2" x14ac:dyDescent="0.25">
      <c r="A230" s="3" t="str">
        <f t="shared" si="3"/>
        <v/>
      </c>
      <c r="B230" s="4"/>
    </row>
    <row r="231" spans="1:2" x14ac:dyDescent="0.25">
      <c r="A231" s="3" t="str">
        <f t="shared" si="3"/>
        <v/>
      </c>
      <c r="B231" s="4"/>
    </row>
    <row r="232" spans="1:2" x14ac:dyDescent="0.25">
      <c r="A232" s="3" t="str">
        <f t="shared" si="3"/>
        <v/>
      </c>
      <c r="B232" s="4"/>
    </row>
    <row r="233" spans="1:2" x14ac:dyDescent="0.25">
      <c r="A233" s="3" t="str">
        <f t="shared" si="3"/>
        <v/>
      </c>
      <c r="B233" s="4"/>
    </row>
    <row r="234" spans="1:2" x14ac:dyDescent="0.25">
      <c r="A234" s="3" t="str">
        <f t="shared" si="3"/>
        <v/>
      </c>
      <c r="B234" s="4"/>
    </row>
    <row r="235" spans="1:2" x14ac:dyDescent="0.25">
      <c r="A235" s="3" t="str">
        <f t="shared" si="3"/>
        <v/>
      </c>
      <c r="B235" s="4"/>
    </row>
    <row r="236" spans="1:2" x14ac:dyDescent="0.25">
      <c r="A236" s="3" t="str">
        <f t="shared" si="3"/>
        <v/>
      </c>
      <c r="B236" s="4"/>
    </row>
    <row r="237" spans="1:2" x14ac:dyDescent="0.25">
      <c r="A237" s="3" t="str">
        <f t="shared" si="3"/>
        <v/>
      </c>
      <c r="B237" s="4"/>
    </row>
    <row r="238" spans="1:2" x14ac:dyDescent="0.25">
      <c r="A238" s="3" t="str">
        <f t="shared" si="3"/>
        <v/>
      </c>
      <c r="B238" s="4"/>
    </row>
    <row r="239" spans="1:2" x14ac:dyDescent="0.25">
      <c r="A239" s="3" t="str">
        <f t="shared" si="3"/>
        <v/>
      </c>
      <c r="B239" s="4"/>
    </row>
    <row r="240" spans="1:2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1659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Russell Knox</v>
      </c>
      <c r="Q2">
        <f ca="1">IFERROR(OFFSET(Picks!I$1,MATCH($O2,Picks!$F:$F,0)-1,0),"")</f>
        <v>-2</v>
      </c>
      <c r="R2" t="str">
        <f ca="1">IFERROR(OFFSET(Picks!J$1,MATCH($O2,Picks!$F:$F,0)-1,0),"")</f>
        <v>Spreadex: 125/1, 6pl, 1/5</v>
      </c>
      <c r="V2">
        <v>1</v>
      </c>
      <c r="W2" t="str">
        <f ca="1">IFERROR(OFFSET(Picks!M$1,MATCH($O2,Picks!$R:$R,0)-1,0),"")</f>
        <v>Ryan Brehm</v>
      </c>
      <c r="X2">
        <f ca="1">IFERROR(OFFSET(Picks!U$1,MATCH($O2,Picks!$R:$R,0)-1,0),"")</f>
        <v>-2</v>
      </c>
      <c r="Y2" t="str">
        <f ca="1">IFERROR(OFFSET(Picks!V$1,MATCH($O2,Picks!$R:$R,0)-1,0),"")</f>
        <v>Bet365: 350/1,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8.5000000000000036</v>
      </c>
      <c r="B3" s="11">
        <f ca="1">IF(AND(A3="",SUM(Win!G:G)=0),"",SUM(Win!G:G))</f>
        <v>-4.1250000000000009</v>
      </c>
      <c r="C3" s="11"/>
      <c r="D3" s="11" cm="1">
        <f t="array" aca="1" ref="D3" ca="1">IF(100*SUMPRODUCT((FRL!F:F&lt;&gt;"") * IFERROR(--FRL!E:E, 0))=0,"",100*SUMPRODUCT((FRL!F:F&lt;&gt;"") * IFERROR(--FRL!E:E, 0)))</f>
        <v>4.1000000000000005</v>
      </c>
      <c r="E3" s="11">
        <f ca="1">IF(AND(D3="",SUM(FRL!G:G)=0),"",SUM(FRL!G:G))</f>
        <v>1.7999999999999985</v>
      </c>
      <c r="F3" s="6"/>
      <c r="G3" s="11">
        <f ca="1">IF(T3Picks!B2="","",2*(3-COUNTBLANK(T3Picks!A2:A4)))</f>
        <v>6</v>
      </c>
      <c r="H3" s="11">
        <f ca="1">IF(T3Picks!B2="","",SUM(T3Picks!G2:G4))</f>
        <v>11.5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Garrick Higgo</v>
      </c>
      <c r="Q3">
        <f ca="1">IFERROR(OFFSET(Picks!I$1,MATCH($O3,Picks!$F:$F,0)-1,0),"")</f>
        <v>-2</v>
      </c>
      <c r="R3" t="str">
        <f ca="1">IFERROR(OFFSET(Picks!J$1,MATCH($O3,Picks!$F:$F,0)-1,0),"")</f>
        <v>QuinnBet: 50/1, 5pl, 1/4</v>
      </c>
      <c r="V3">
        <v>2</v>
      </c>
      <c r="W3" t="str">
        <f ca="1">IFERROR(OFFSET(Picks!M$1,MATCH($O3,Picks!$R:$R,0)-1,0),"")</f>
        <v>Sean O'Hair</v>
      </c>
      <c r="X3">
        <f ca="1">IFERROR(OFFSET(Picks!U$1,MATCH($O3,Picks!$R:$R,0)-1,0),"")</f>
        <v>-2</v>
      </c>
      <c r="Y3" t="str">
        <f ca="1">IFERROR(OFFSET(Picks!V$1,MATCH($O3,Picks!$R:$R,0)-1,0),"")</f>
        <v>Bet365: 350/1, 5pl, 1/4</v>
      </c>
    </row>
    <row r="4" spans="1:25" x14ac:dyDescent="0.25">
      <c r="O4">
        <v>3</v>
      </c>
      <c r="P4" t="str">
        <f ca="1">IFERROR(OFFSET(Picks!A$1,MATCH($O4,Picks!$F:$F,0)-1,0),"")</f>
        <v>Seonghyeon Kim</v>
      </c>
      <c r="Q4">
        <f ca="1">IFERROR(OFFSET(Picks!I$1,MATCH($O4,Picks!$F:$F,0)-1,0),"")</f>
        <v>15.5</v>
      </c>
      <c r="R4" t="str">
        <f ca="1">IFERROR(OFFSET(Picks!J$1,MATCH($O4,Picks!$F:$F,0)-1,0),"")</f>
        <v>Bet365: 66/1, 5pl, 1/4</v>
      </c>
      <c r="V4">
        <v>3</v>
      </c>
      <c r="W4" t="str">
        <f ca="1">IFERROR(OFFSET(Picks!M$1,MATCH($O4,Picks!$R:$R,0)-1,0),"")</f>
        <v>Scott Piercy</v>
      </c>
      <c r="X4">
        <f ca="1">IFERROR(OFFSET(Picks!U$1,MATCH($O4,Picks!$R:$R,0)-1,0),"")</f>
        <v>-2</v>
      </c>
      <c r="Y4" t="str">
        <f ca="1">IFERROR(OFFSET(Picks!V$1,MATCH($O4,Picks!$R:$R,0)-1,0),"")</f>
        <v>Bet365: 200/1, 5pl, 1/4</v>
      </c>
    </row>
    <row r="5" spans="1:25" x14ac:dyDescent="0.25">
      <c r="O5">
        <v>4</v>
      </c>
      <c r="P5" t="str">
        <f ca="1">IFERROR(OFFSET(Picks!A$1,MATCH($O5,Picks!$F:$F,0)-1,0),"")</f>
        <v>Robby Shelton</v>
      </c>
      <c r="Q5">
        <f ca="1">IFERROR(OFFSET(Picks!I$1,MATCH($O5,Picks!$F:$F,0)-1,0),"")</f>
        <v>-2</v>
      </c>
      <c r="R5" t="str">
        <f ca="1">IFERROR(OFFSET(Picks!J$1,MATCH($O5,Picks!$F:$F,0)-1,0),"")</f>
        <v>QuinnBet: 40/1, 5pl, 1/4</v>
      </c>
      <c r="V5">
        <v>4</v>
      </c>
      <c r="W5" t="str">
        <f ca="1">IFERROR(OFFSET(Picks!M$1,MATCH($O5,Picks!$R:$R,0)-1,0),"")</f>
        <v>Russell Knox</v>
      </c>
      <c r="X5">
        <f ca="1">IFERROR(OFFSET(Picks!U$1,MATCH($O5,Picks!$R:$R,0)-1,0),"")</f>
        <v>-2</v>
      </c>
      <c r="Y5" t="str">
        <f ca="1">IFERROR(OFFSET(Picks!V$1,MATCH($O5,Picks!$R:$R,0)-1,0),"")</f>
        <v>Unibet: 90/1, 6pl, 1/5</v>
      </c>
    </row>
    <row r="6" spans="1:25" x14ac:dyDescent="0.25">
      <c r="O6">
        <v>5</v>
      </c>
      <c r="P6" t="str">
        <f ca="1">IFERROR(OFFSET(Picks!A$1,MATCH($O6,Picks!$F:$F,0)-1,0),"")</f>
        <v>Tom Whitney</v>
      </c>
      <c r="Q6">
        <f ca="1">IFERROR(OFFSET(Picks!I$1,MATCH($O6,Picks!$F:$F,0)-1,0),"")</f>
        <v>-2</v>
      </c>
      <c r="R6" t="str">
        <f ca="1">IFERROR(OFFSET(Picks!J$1,MATCH($O6,Picks!$F:$F,0)-1,0),"")</f>
        <v>QuinnBet: 100/1, 5pl, 1/4</v>
      </c>
      <c r="V6">
        <v>5</v>
      </c>
      <c r="W6" t="str">
        <f ca="1">IFERROR(OFFSET(Picks!M$1,MATCH($O6,Picks!$R:$R,0)-1,0),"")</f>
        <v>Trent Phillips</v>
      </c>
      <c r="X6">
        <f ca="1">IFERROR(OFFSET(Picks!U$1,MATCH($O6,Picks!$R:$R,0)-1,0),"")</f>
        <v>-2</v>
      </c>
      <c r="Y6" t="str">
        <f ca="1">IFERROR(OFFSET(Picks!V$1,MATCH($O6,Picks!$R:$R,0)-1,0),"")</f>
        <v>Bet365: 140/1, 5pl, 1/4</v>
      </c>
    </row>
    <row r="7" spans="1:25" x14ac:dyDescent="0.25">
      <c r="O7">
        <v>6</v>
      </c>
      <c r="P7" t="str">
        <f ca="1">IFERROR(OFFSET(Picks!A$1,MATCH($O7,Picks!$F:$F,0)-1,0),"")</f>
        <v>Ben Taylor</v>
      </c>
      <c r="Q7">
        <f ca="1">IFERROR(OFFSET(Picks!I$1,MATCH($O7,Picks!$F:$F,0)-1,0),"")</f>
        <v>-2</v>
      </c>
      <c r="R7" t="str">
        <f ca="1">IFERROR(OFFSET(Picks!J$1,MATCH($O7,Picks!$F:$F,0)-1,0),"")</f>
        <v>QuinnBet: 120/1, 5pl, 1/4</v>
      </c>
      <c r="V7">
        <v>6</v>
      </c>
      <c r="W7" t="str">
        <f ca="1">IFERROR(OFFSET(Picks!M$1,MATCH($O7,Picks!$R:$R,0)-1,0),"")</f>
        <v>Etienne Papineau</v>
      </c>
      <c r="X7">
        <f ca="1">IFERROR(OFFSET(Picks!U$1,MATCH($O7,Picks!$R:$R,0)-1,0),"")</f>
        <v>-2</v>
      </c>
      <c r="Y7" t="str">
        <f ca="1">IFERROR(OFFSET(Picks!V$1,MATCH($O7,Picks!$R:$R,0)-1,0),"")</f>
        <v>Skybet: 150/1, 6pl, 1/5</v>
      </c>
    </row>
    <row r="8" spans="1:25" x14ac:dyDescent="0.25">
      <c r="O8">
        <v>7</v>
      </c>
      <c r="P8" t="str">
        <f ca="1">IFERROR(OFFSET(Picks!A$1,MATCH($O8,Picks!$F:$F,0)-1,0),"")</f>
        <v>William McGirt</v>
      </c>
      <c r="Q8">
        <f ca="1">IFERROR(OFFSET(Picks!I$1,MATCH($O8,Picks!$F:$F,0)-1,0),"")</f>
        <v>-2</v>
      </c>
      <c r="R8" t="str">
        <f ca="1">IFERROR(OFFSET(Picks!J$1,MATCH($O8,Picks!$F:$F,0)-1,0),"")</f>
        <v>Spreadex: 140/1, 6pl, 1/5</v>
      </c>
      <c r="V8">
        <v>7</v>
      </c>
      <c r="W8" t="str">
        <f ca="1">IFERROR(OFFSET(Picks!M$1,MATCH($O8,Picks!$R:$R,0)-1,0),"")</f>
        <v>Peter Kuest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Trent Phillips</v>
      </c>
      <c r="Q9">
        <f ca="1">IFERROR(OFFSET(Picks!I$1,MATCH($O9,Picks!$F:$F,0)-1,0),"")</f>
        <v>-2</v>
      </c>
      <c r="R9" t="str">
        <f ca="1">IFERROR(OFFSET(Picks!J$1,MATCH($O9,Picks!$F:$F,0)-1,0),"")</f>
        <v>QuinnBet: 200/1, 5pl, 1/4</v>
      </c>
      <c r="V9">
        <v>8</v>
      </c>
      <c r="W9" t="str">
        <f ca="1">IFERROR(OFFSET(Picks!M$1,MATCH($O9,Picks!$R:$R,0)-1,0),"")</f>
        <v>Tanner Gore</v>
      </c>
      <c r="X9">
        <f ca="1">IFERROR(OFFSET(Picks!U$1,MATCH($O9,Picks!$R:$R,0)-1,0),"")</f>
        <v>57</v>
      </c>
      <c r="Y9" t="str">
        <f ca="1">IFERROR(OFFSET(Picks!V$1,MATCH($O9,Picks!$R:$R,0)-1,0),"")</f>
        <v>Bet365: 350/1, 5pl, 1/4</v>
      </c>
    </row>
    <row r="10" spans="1:25" x14ac:dyDescent="0.25">
      <c r="O10">
        <v>9</v>
      </c>
      <c r="P10" t="str">
        <f ca="1">IFERROR(OFFSET(Picks!A$1,MATCH($O10,Picks!$F:$F,0)-1,0),"")</f>
        <v>Scott Piercy</v>
      </c>
      <c r="Q10">
        <f ca="1">IFERROR(OFFSET(Picks!I$1,MATCH($O10,Picks!$F:$F,0)-1,0),"")</f>
        <v>-2</v>
      </c>
      <c r="R10" t="str">
        <f ca="1">IFERROR(OFFSET(Picks!J$1,MATCH($O10,Picks!$F:$F,0)-1,0),"")</f>
        <v>QuinnBet: 250/1, 5pl, 1/4</v>
      </c>
      <c r="V10">
        <v>9</v>
      </c>
      <c r="W10" t="str">
        <f ca="1">IFERROR(OFFSET(Picks!M$1,MATCH($O10,Picks!$R:$R,0)-1,0),"")</f>
        <v>Seonghyeon Kim</v>
      </c>
      <c r="X10">
        <f ca="1">IFERROR(OFFSET(Picks!U$1,MATCH($O10,Picks!$R:$R,0)-1,0),"")</f>
        <v>-2</v>
      </c>
      <c r="Y10" t="str">
        <f ca="1">IFERROR(OFFSET(Picks!V$1,MATCH($O10,Picks!$R:$R,0)-1,0),"")</f>
        <v>Bet365: 80/1, 5pl, 1/4</v>
      </c>
    </row>
    <row r="11" spans="1:25" x14ac:dyDescent="0.25">
      <c r="O11">
        <v>10</v>
      </c>
      <c r="P11" t="str">
        <f ca="1">IFERROR(OFFSET(Picks!A$1,MATCH($O11,Picks!$F:$F,0)-1,0),"")</f>
        <v>Ryan Brehm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>Barend Botha</v>
      </c>
      <c r="X11">
        <f ca="1">IFERROR(OFFSET(Picks!U$1,MATCH($O11,Picks!$R:$R,0)-1,0),"")</f>
        <v>-2</v>
      </c>
      <c r="Y11" t="str">
        <f ca="1">IFERROR(OFFSET(Picks!V$1,MATCH($O11,Picks!$R:$R,0)-1,0),"")</f>
        <v>Unibet: 90/1, 6pl, 1/5</v>
      </c>
    </row>
    <row r="12" spans="1:25" x14ac:dyDescent="0.25">
      <c r="O12">
        <v>11</v>
      </c>
      <c r="P12" t="str">
        <f ca="1">IFERROR(OFFSET(Picks!A$1,MATCH($O12,Picks!$F:$F,0)-1,0),"")</f>
        <v>Barend Botha</v>
      </c>
      <c r="Q12">
        <f ca="1">IFERROR(OFFSET(Picks!I$1,MATCH($O12,Picks!$F:$F,0)-1,0),"")</f>
        <v>-2</v>
      </c>
      <c r="R12" t="str">
        <f ca="1">IFERROR(OFFSET(Picks!J$1,MATCH($O12,Picks!$F:$F,0)-1,0),"")</f>
        <v>Spreadex: 85/1, 6pl, 1/5</v>
      </c>
      <c r="V12">
        <v>11</v>
      </c>
      <c r="W12" t="str">
        <f ca="1">IFERROR(OFFSET(Picks!M$1,MATCH($O12,Picks!$R:$R,0)-1,0),"")</f>
        <v>Ben Taylor</v>
      </c>
      <c r="X12">
        <f ca="1">IFERROR(OFFSET(Picks!U$1,MATCH($O12,Picks!$R:$R,0)-1,0),"")</f>
        <v>-2</v>
      </c>
      <c r="Y12" t="str">
        <f ca="1">IFERROR(OFFSET(Picks!V$1,MATCH($O12,Picks!$R:$R,0)-1,0),"")</f>
        <v>Bet365: 110/1, 5pl, 1/4</v>
      </c>
    </row>
    <row r="13" spans="1:25" x14ac:dyDescent="0.25">
      <c r="O13">
        <v>12</v>
      </c>
      <c r="P13" t="str">
        <f ca="1">IFERROR(OFFSET(Picks!A$1,MATCH($O13,Picks!$F:$F,0)-1,0),"")</f>
        <v>Richy Werenski</v>
      </c>
      <c r="Q13">
        <f ca="1">IFERROR(OFFSET(Picks!I$1,MATCH($O13,Picks!$F:$F,0)-1,0),"")</f>
        <v>-2</v>
      </c>
      <c r="R13" t="str">
        <f ca="1">IFERROR(OFFSET(Picks!J$1,MATCH($O13,Picks!$F:$F,0)-1,0),"")</f>
        <v>Bet365: 125/1, 5pl, 1/4</v>
      </c>
      <c r="V13">
        <v>12</v>
      </c>
      <c r="W13" t="str">
        <f ca="1">IFERROR(OFFSET(Picks!M$1,MATCH($O13,Picks!$R:$R,0)-1,0),"")</f>
        <v>Richy Werenski</v>
      </c>
      <c r="X13">
        <f ca="1">IFERROR(OFFSET(Picks!U$1,MATCH($O13,Picks!$R:$R,0)-1,0),"")</f>
        <v>-2</v>
      </c>
      <c r="Y13" t="str">
        <f ca="1">IFERROR(OFFSET(Picks!V$1,MATCH($O13,Picks!$R:$R,0)-1,0),"")</f>
        <v>Bet365: 110/1, 5pl, 1/4</v>
      </c>
    </row>
    <row r="27" spans="1:26" x14ac:dyDescent="0.25">
      <c r="A27" t="s">
        <v>1659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11.5</v>
      </c>
      <c r="E28" s="6">
        <f ca="1">SUM(Q2:Q5)*3/4</f>
        <v>7.125</v>
      </c>
      <c r="F28" s="6">
        <f ca="1">SUM(Q2:Q6)*3/5</f>
        <v>4.5</v>
      </c>
      <c r="G28" s="6">
        <f ca="1">SUM(Q2:Q7)*3/6</f>
        <v>2.75</v>
      </c>
      <c r="H28" s="6">
        <f ca="1">SUM(Q2:Q8)*3/7</f>
        <v>1.5</v>
      </c>
      <c r="I28" s="6">
        <f ca="1">SUM(Q2:Q9)*3/8</f>
        <v>0.5625</v>
      </c>
      <c r="J28" s="6">
        <f ca="1">SUM(Q2:Q10)*3/9</f>
        <v>-0.16666666666666666</v>
      </c>
      <c r="K28" s="6">
        <f ca="1">SUM(Q2:Q11)*3/10</f>
        <v>-0.75</v>
      </c>
      <c r="L28" s="6">
        <f ca="1">SUM(Q2:Q12)*3/11</f>
        <v>-1.2272727272727273</v>
      </c>
      <c r="M28" s="6">
        <f ca="1">SUM(Q2:Q13)*3/12</f>
        <v>-1.625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14.333333333333334</v>
      </c>
      <c r="W28" s="6">
        <f ca="1">SUM(X2:X10)*3/9</f>
        <v>13.666666666666666</v>
      </c>
      <c r="X28" s="6">
        <f ca="1">SUM(X2:X11)*3/10</f>
        <v>11.7</v>
      </c>
      <c r="Y28" s="6">
        <f ca="1">SUM(X2:X12)*3/11</f>
        <v>10.090909090909092</v>
      </c>
      <c r="Z28" s="6">
        <f ca="1">SUM(X2:X13)*3/12</f>
        <v>8.75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494</v>
      </c>
      <c r="C2" s="16">
        <v>213</v>
      </c>
      <c r="D2" s="16">
        <v>276</v>
      </c>
      <c r="E2" s="17" t="s">
        <v>242</v>
      </c>
      <c r="F2">
        <f ca="1">IFERROR(IF(A2="","",OFFSET(Results!$AJ$1,MATCH(A2,Results!$A:$A,0)-1,0)),"")</f>
        <v>15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">
        <v>1322</v>
      </c>
    </row>
    <row r="3" spans="1:8" x14ac:dyDescent="0.25">
      <c r="A3" t="s">
        <v>495</v>
      </c>
      <c r="B3" s="15" t="s">
        <v>341</v>
      </c>
      <c r="C3" s="16">
        <v>88</v>
      </c>
      <c r="D3" s="16">
        <v>26</v>
      </c>
      <c r="E3" s="17" t="s">
        <v>226</v>
      </c>
      <c r="F3">
        <f ca="1">IFERROR(IF(A3="","",OFFSET(Results!$AJ$1,MATCH(A3,Results!$A:$A,0)-1,0)),"")</f>
        <v>123</v>
      </c>
      <c r="G3" s="6" t="str">
        <f t="shared" ca="1" si="0"/>
        <v/>
      </c>
      <c r="H3" t="s">
        <v>226</v>
      </c>
    </row>
    <row r="4" spans="1:8" x14ac:dyDescent="0.25">
      <c r="A4" t="s">
        <v>496</v>
      </c>
      <c r="B4" s="15" t="s">
        <v>260</v>
      </c>
      <c r="C4" s="16">
        <v>200</v>
      </c>
      <c r="D4" s="16">
        <v>126</v>
      </c>
      <c r="E4" s="17" t="s">
        <v>226</v>
      </c>
      <c r="F4">
        <f ca="1">IFERROR(IF(A4="","",OFFSET(Results!$AJ$1,MATCH(A4,Results!$A:$A,0)-1,0)),"")</f>
        <v>27</v>
      </c>
      <c r="G4" s="6" t="str">
        <f t="shared" ca="1" si="0"/>
        <v/>
      </c>
      <c r="H4" t="s">
        <v>226</v>
      </c>
    </row>
    <row r="5" spans="1:8" x14ac:dyDescent="0.25">
      <c r="A5" t="s">
        <v>497</v>
      </c>
      <c r="B5" s="15" t="s">
        <v>269</v>
      </c>
      <c r="C5" s="16">
        <v>833</v>
      </c>
      <c r="D5" s="16">
        <v>501</v>
      </c>
      <c r="E5" s="17" t="s">
        <v>226</v>
      </c>
      <c r="F5" t="str">
        <f ca="1">IFERROR(IF(A5="","",OFFSET(Results!$AJ$1,MATCH(A5,Results!$A:$A,0)-1,0)),"")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A6" t="s">
        <v>498</v>
      </c>
      <c r="B6" s="15" t="s">
        <v>322</v>
      </c>
      <c r="C6" s="16">
        <v>417</v>
      </c>
      <c r="D6" s="16">
        <v>301</v>
      </c>
      <c r="E6" s="17" t="s">
        <v>226</v>
      </c>
      <c r="F6">
        <f ca="1">IFERROR(IF(A6="","",OFFSET(Results!$AJ$1,MATCH(A6,Results!$A:$A,0)-1,0)),"")</f>
        <v>123</v>
      </c>
      <c r="G6" s="6" t="str">
        <f t="shared" ca="1" si="0"/>
        <v/>
      </c>
      <c r="H6" t="s">
        <v>226</v>
      </c>
    </row>
    <row r="7" spans="1:8" x14ac:dyDescent="0.25">
      <c r="A7" t="s">
        <v>499</v>
      </c>
      <c r="B7" s="15" t="s">
        <v>307</v>
      </c>
      <c r="C7" s="16">
        <v>5000</v>
      </c>
      <c r="D7" s="16">
        <v>301</v>
      </c>
      <c r="E7" s="17" t="s">
        <v>226</v>
      </c>
      <c r="F7">
        <f ca="1">IFERROR(IF(A7="","",OFFSET(Results!$AJ$1,MATCH(A7,Results!$A:$A,0)-1,0)),"")</f>
        <v>98</v>
      </c>
      <c r="G7" s="6" t="str">
        <f t="shared" ca="1" si="0"/>
        <v/>
      </c>
      <c r="H7" t="s">
        <v>226</v>
      </c>
    </row>
    <row r="8" spans="1:8" x14ac:dyDescent="0.25">
      <c r="A8" t="s">
        <v>500</v>
      </c>
      <c r="B8" s="15" t="s">
        <v>501</v>
      </c>
      <c r="C8" s="16">
        <v>189</v>
      </c>
      <c r="D8" s="16">
        <v>201</v>
      </c>
      <c r="E8" s="17" t="s">
        <v>226</v>
      </c>
      <c r="F8">
        <f ca="1">IFERROR(IF(A8="","",OFFSET(Results!$AJ$1,MATCH(A8,Results!$A:$A,0)-1,0)),"")</f>
        <v>65</v>
      </c>
      <c r="G8" s="6" t="str">
        <f t="shared" ca="1" si="0"/>
        <v/>
      </c>
      <c r="H8" t="s">
        <v>226</v>
      </c>
    </row>
    <row r="9" spans="1:8" x14ac:dyDescent="0.25">
      <c r="A9" t="s">
        <v>502</v>
      </c>
      <c r="B9" s="15" t="s">
        <v>242</v>
      </c>
      <c r="C9" s="16">
        <v>1000</v>
      </c>
      <c r="D9" s="16">
        <v>301</v>
      </c>
      <c r="E9" s="17" t="s">
        <v>226</v>
      </c>
      <c r="F9">
        <f ca="1">IFERROR(IF(A9="","",OFFSET(Results!$AJ$1,MATCH(A9,Results!$A:$A,0)-1,0)),"")</f>
        <v>31</v>
      </c>
      <c r="G9" s="6" t="str">
        <f t="shared" ca="1" si="0"/>
        <v/>
      </c>
      <c r="H9" t="s">
        <v>226</v>
      </c>
    </row>
    <row r="10" spans="1:8" x14ac:dyDescent="0.25">
      <c r="A10" t="s">
        <v>503</v>
      </c>
      <c r="B10" s="15" t="s">
        <v>320</v>
      </c>
      <c r="C10" s="16">
        <v>400</v>
      </c>
      <c r="D10" s="16">
        <v>301</v>
      </c>
      <c r="E10" s="17" t="s">
        <v>226</v>
      </c>
      <c r="F10">
        <f ca="1">IFERROR(IF(A10="","",OFFSET(Results!$AJ$1,MATCH(A10,Results!$A:$A,0)-1,0)),"")</f>
        <v>76</v>
      </c>
      <c r="G10" s="6" t="str">
        <f t="shared" ca="1" si="0"/>
        <v/>
      </c>
      <c r="H10" t="s">
        <v>226</v>
      </c>
    </row>
    <row r="11" spans="1:8" x14ac:dyDescent="0.25">
      <c r="A11" t="s">
        <v>504</v>
      </c>
      <c r="B11" s="15" t="s">
        <v>252</v>
      </c>
      <c r="C11" s="16">
        <v>147</v>
      </c>
      <c r="D11" s="16">
        <v>101</v>
      </c>
      <c r="E11" s="17" t="s">
        <v>226</v>
      </c>
      <c r="F11">
        <f ca="1">IFERROR(IF(A11="","",OFFSET(Results!$AJ$1,MATCH(A11,Results!$A:$A,0)-1,0)),"")</f>
        <v>31</v>
      </c>
      <c r="G11" s="6" t="str">
        <f t="shared" ca="1" si="0"/>
        <v/>
      </c>
      <c r="H11" t="s">
        <v>226</v>
      </c>
    </row>
    <row r="12" spans="1:8" x14ac:dyDescent="0.25">
      <c r="A12" t="s">
        <v>505</v>
      </c>
      <c r="B12" s="15" t="s">
        <v>264</v>
      </c>
      <c r="C12" s="16">
        <v>53</v>
      </c>
      <c r="D12" s="16">
        <v>41</v>
      </c>
      <c r="E12" s="17" t="s">
        <v>226</v>
      </c>
      <c r="F12">
        <f ca="1">IFERROR(IF(A12="","",OFFSET(Results!$AJ$1,MATCH(A12,Results!$A:$A,0)-1,0)),"")</f>
        <v>4</v>
      </c>
      <c r="G12" s="6" t="str">
        <f t="shared" ca="1" si="0"/>
        <v/>
      </c>
      <c r="H12" t="s">
        <v>226</v>
      </c>
    </row>
    <row r="13" spans="1:8" x14ac:dyDescent="0.25">
      <c r="A13" t="s">
        <v>506</v>
      </c>
      <c r="B13" s="15" t="s">
        <v>361</v>
      </c>
      <c r="C13" s="16">
        <v>70</v>
      </c>
      <c r="D13" s="16">
        <v>86</v>
      </c>
      <c r="E13" s="17" t="s">
        <v>256</v>
      </c>
      <c r="F13">
        <f ca="1">IFERROR(IF(A13="","",OFFSET(Results!$AJ$1,MATCH(A13,Results!$A:$A,0)-1,0)),"")</f>
        <v>7</v>
      </c>
      <c r="G13" s="6">
        <f t="shared" ca="1" si="0"/>
        <v>-0.3</v>
      </c>
      <c r="H13" t="s">
        <v>1323</v>
      </c>
    </row>
    <row r="14" spans="1:8" x14ac:dyDescent="0.25">
      <c r="A14" t="s">
        <v>507</v>
      </c>
      <c r="B14" s="15" t="s">
        <v>356</v>
      </c>
      <c r="C14" s="16">
        <v>79</v>
      </c>
      <c r="D14" s="16">
        <v>121</v>
      </c>
      <c r="E14" s="17" t="s">
        <v>251</v>
      </c>
      <c r="F14">
        <f ca="1">IFERROR(IF(A14="","",OFFSET(Results!$AJ$1,MATCH(A14,Results!$A:$A,0)-1,0)),"")</f>
        <v>31</v>
      </c>
      <c r="G14" s="6">
        <f t="shared" ca="1" si="0"/>
        <v>-0.4</v>
      </c>
      <c r="H14" t="s">
        <v>1324</v>
      </c>
    </row>
    <row r="15" spans="1:8" x14ac:dyDescent="0.25">
      <c r="A15" t="s">
        <v>508</v>
      </c>
      <c r="B15" s="15" t="s">
        <v>509</v>
      </c>
      <c r="C15" s="16">
        <v>526</v>
      </c>
      <c r="D15" s="16">
        <v>301</v>
      </c>
      <c r="E15" s="17" t="s">
        <v>226</v>
      </c>
      <c r="F15">
        <f ca="1">IFERROR(IF(A15="","",OFFSET(Results!$AJ$1,MATCH(A15,Results!$A:$A,0)-1,0)),"")</f>
        <v>24</v>
      </c>
      <c r="G15" s="6" t="str">
        <f t="shared" ca="1" si="0"/>
        <v/>
      </c>
      <c r="H15" t="s">
        <v>226</v>
      </c>
    </row>
    <row r="16" spans="1:8" x14ac:dyDescent="0.25">
      <c r="A16" t="s">
        <v>510</v>
      </c>
      <c r="B16" s="15" t="s">
        <v>269</v>
      </c>
      <c r="C16" s="16">
        <v>833</v>
      </c>
      <c r="D16" s="16">
        <v>351</v>
      </c>
      <c r="E16" s="17" t="s">
        <v>226</v>
      </c>
      <c r="F16">
        <f ca="1">IFERROR(IF(A16="","",OFFSET(Results!$AJ$1,MATCH(A16,Results!$A:$A,0)-1,0)),"")</f>
        <v>31</v>
      </c>
      <c r="G16" s="6" t="str">
        <f t="shared" ca="1" si="0"/>
        <v/>
      </c>
      <c r="H16" t="s">
        <v>226</v>
      </c>
    </row>
    <row r="17" spans="1:8" x14ac:dyDescent="0.25">
      <c r="A17" t="s">
        <v>511</v>
      </c>
      <c r="B17" s="15" t="s">
        <v>275</v>
      </c>
      <c r="C17" s="16">
        <v>101</v>
      </c>
      <c r="D17" s="16">
        <v>81</v>
      </c>
      <c r="E17" s="17" t="s">
        <v>226</v>
      </c>
      <c r="F17">
        <f ca="1">IFERROR(IF(A17="","",OFFSET(Results!$AJ$1,MATCH(A17,Results!$A:$A,0)-1,0)),"")</f>
        <v>65</v>
      </c>
      <c r="G17" s="6" t="str">
        <f t="shared" ca="1" si="0"/>
        <v/>
      </c>
      <c r="H17" t="s">
        <v>226</v>
      </c>
    </row>
    <row r="18" spans="1:8" x14ac:dyDescent="0.25">
      <c r="A18" t="s">
        <v>512</v>
      </c>
      <c r="B18" s="15" t="s">
        <v>513</v>
      </c>
      <c r="C18" s="16">
        <v>303</v>
      </c>
      <c r="D18" s="16">
        <v>226</v>
      </c>
      <c r="E18" s="17" t="s">
        <v>226</v>
      </c>
      <c r="F18">
        <f ca="1">IFERROR(IF(A18="","",OFFSET(Results!$AJ$1,MATCH(A18,Results!$A:$A,0)-1,0)),"")</f>
        <v>9</v>
      </c>
      <c r="G18" s="6" t="str">
        <f t="shared" ca="1" si="0"/>
        <v/>
      </c>
      <c r="H18" t="s">
        <v>226</v>
      </c>
    </row>
    <row r="19" spans="1:8" x14ac:dyDescent="0.25">
      <c r="A19" t="s">
        <v>514</v>
      </c>
      <c r="B19" s="15" t="s">
        <v>260</v>
      </c>
      <c r="C19" s="16">
        <v>200</v>
      </c>
      <c r="D19" s="16">
        <v>301</v>
      </c>
      <c r="E19" s="17" t="s">
        <v>258</v>
      </c>
      <c r="F19" t="str">
        <f ca="1">IFERROR(IF(A19="","",OFFSET(Results!$AJ$1,MATCH(A19,Results!$A:$A,0)-1,0)),"")</f>
        <v/>
      </c>
      <c r="G19" s="6" t="str">
        <f t="shared" ca="1" si="0"/>
        <v/>
      </c>
      <c r="H19" t="s">
        <v>1325</v>
      </c>
    </row>
    <row r="20" spans="1:8" x14ac:dyDescent="0.25">
      <c r="A20" t="s">
        <v>515</v>
      </c>
      <c r="B20" s="15" t="s">
        <v>321</v>
      </c>
      <c r="C20" s="16">
        <v>278</v>
      </c>
      <c r="D20" s="16">
        <v>251</v>
      </c>
      <c r="E20" s="17" t="s">
        <v>226</v>
      </c>
      <c r="F20">
        <f ca="1">IFERROR(IF(A20="","",OFFSET(Results!$AJ$1,MATCH(A20,Results!$A:$A,0)-1,0)),"")</f>
        <v>65</v>
      </c>
      <c r="G20" s="6" t="str">
        <f t="shared" ca="1" si="0"/>
        <v/>
      </c>
      <c r="H20" t="s">
        <v>226</v>
      </c>
    </row>
    <row r="21" spans="1:8" x14ac:dyDescent="0.25">
      <c r="A21" t="s">
        <v>516</v>
      </c>
      <c r="B21" s="15" t="s">
        <v>374</v>
      </c>
      <c r="C21" s="16">
        <v>98</v>
      </c>
      <c r="D21" s="16">
        <v>111</v>
      </c>
      <c r="E21" s="17" t="s">
        <v>242</v>
      </c>
      <c r="F21">
        <f ca="1">IFERROR(IF(A21="","",OFFSET(Results!$AJ$1,MATCH(A21,Results!$A:$A,0)-1,0)),"")</f>
        <v>98</v>
      </c>
      <c r="G21" s="6">
        <f t="shared" ca="1" si="0"/>
        <v>-0.1</v>
      </c>
      <c r="H21" t="s">
        <v>1326</v>
      </c>
    </row>
    <row r="22" spans="1:8" x14ac:dyDescent="0.25">
      <c r="A22" t="s">
        <v>517</v>
      </c>
      <c r="B22" s="15" t="s">
        <v>391</v>
      </c>
      <c r="C22" s="16">
        <v>71</v>
      </c>
      <c r="D22" s="16">
        <v>51</v>
      </c>
      <c r="E22" s="17" t="s">
        <v>226</v>
      </c>
      <c r="F22">
        <f ca="1">IFERROR(IF(A22="","",OFFSET(Results!$AJ$1,MATCH(A22,Results!$A:$A,0)-1,0)),"")</f>
        <v>65</v>
      </c>
      <c r="G22" s="6" t="str">
        <f t="shared" ca="1" si="0"/>
        <v/>
      </c>
      <c r="H22" t="s">
        <v>226</v>
      </c>
    </row>
    <row r="23" spans="1:8" x14ac:dyDescent="0.25">
      <c r="A23" t="s">
        <v>518</v>
      </c>
      <c r="B23" s="15" t="s">
        <v>286</v>
      </c>
      <c r="C23" s="16">
        <v>10000</v>
      </c>
      <c r="D23" s="16">
        <v>1001</v>
      </c>
      <c r="E23" s="17" t="s">
        <v>226</v>
      </c>
      <c r="F23">
        <f ca="1">IFERROR(IF(A23="","",OFFSET(Results!$AJ$1,MATCH(A23,Results!$A:$A,0)-1,0)),"")</f>
        <v>129</v>
      </c>
      <c r="G23" s="6" t="str">
        <f t="shared" ca="1" si="0"/>
        <v/>
      </c>
      <c r="H23" t="s">
        <v>226</v>
      </c>
    </row>
    <row r="24" spans="1:8" x14ac:dyDescent="0.25">
      <c r="A24" t="s">
        <v>519</v>
      </c>
      <c r="B24" s="15" t="s">
        <v>315</v>
      </c>
      <c r="C24" s="16">
        <v>115</v>
      </c>
      <c r="D24" s="16">
        <v>126</v>
      </c>
      <c r="E24" s="17" t="s">
        <v>242</v>
      </c>
      <c r="F24">
        <f ca="1">IFERROR(IF(A24="","",OFFSET(Results!$AJ$1,MATCH(A24,Results!$A:$A,0)-1,0)),"")</f>
        <v>53</v>
      </c>
      <c r="G24" s="6">
        <f t="shared" ca="1" si="0"/>
        <v>-0.1</v>
      </c>
      <c r="H24" t="s">
        <v>1327</v>
      </c>
    </row>
    <row r="25" spans="1:8" x14ac:dyDescent="0.25">
      <c r="A25" t="s">
        <v>520</v>
      </c>
      <c r="B25" s="15" t="s">
        <v>373</v>
      </c>
      <c r="C25" s="16">
        <v>172</v>
      </c>
      <c r="D25" s="16">
        <v>81</v>
      </c>
      <c r="E25" s="17" t="s">
        <v>226</v>
      </c>
      <c r="F25">
        <f ca="1">IFERROR(IF(A25="","",OFFSET(Results!$AJ$1,MATCH(A25,Results!$A:$A,0)-1,0)),"")</f>
        <v>138</v>
      </c>
      <c r="G25" s="6" t="str">
        <f t="shared" ca="1" si="0"/>
        <v/>
      </c>
      <c r="H25" t="s">
        <v>226</v>
      </c>
    </row>
    <row r="26" spans="1:8" x14ac:dyDescent="0.25">
      <c r="A26" t="s">
        <v>521</v>
      </c>
      <c r="B26" s="15" t="s">
        <v>329</v>
      </c>
      <c r="C26" s="16">
        <v>323</v>
      </c>
      <c r="D26" s="16">
        <v>151</v>
      </c>
      <c r="E26" s="17" t="s">
        <v>226</v>
      </c>
      <c r="F26">
        <f ca="1">IFERROR(IF(A26="","",OFFSET(Results!$AJ$1,MATCH(A26,Results!$A:$A,0)-1,0)),"")</f>
        <v>53</v>
      </c>
      <c r="G26" s="6" t="str">
        <f t="shared" ca="1" si="0"/>
        <v/>
      </c>
      <c r="H26" t="s">
        <v>226</v>
      </c>
    </row>
    <row r="27" spans="1:8" x14ac:dyDescent="0.25">
      <c r="A27" t="s">
        <v>522</v>
      </c>
      <c r="B27" s="15" t="s">
        <v>357</v>
      </c>
      <c r="C27" s="16">
        <v>52</v>
      </c>
      <c r="D27" s="16">
        <v>34</v>
      </c>
      <c r="E27" s="17" t="s">
        <v>226</v>
      </c>
      <c r="F27">
        <f ca="1">IFERROR(IF(A27="","",OFFSET(Results!$AJ$1,MATCH(A27,Results!$A:$A,0)-1,0)),"")</f>
        <v>45</v>
      </c>
      <c r="G27" s="6" t="str">
        <f t="shared" ca="1" si="0"/>
        <v/>
      </c>
      <c r="H27" t="s">
        <v>226</v>
      </c>
    </row>
    <row r="28" spans="1:8" x14ac:dyDescent="0.25">
      <c r="A28" t="s">
        <v>523</v>
      </c>
      <c r="B28" s="15" t="s">
        <v>246</v>
      </c>
      <c r="C28" s="16">
        <v>1111</v>
      </c>
      <c r="D28" s="16">
        <v>401</v>
      </c>
      <c r="E28" s="17" t="s">
        <v>226</v>
      </c>
      <c r="F28">
        <f ca="1">IFERROR(IF(A28="","",OFFSET(Results!$AJ$1,MATCH(A28,Results!$A:$A,0)-1,0)),"")</f>
        <v>142</v>
      </c>
      <c r="G28" s="6" t="str">
        <f t="shared" ca="1" si="0"/>
        <v/>
      </c>
      <c r="H28" t="s">
        <v>226</v>
      </c>
    </row>
    <row r="29" spans="1:8" x14ac:dyDescent="0.25">
      <c r="A29" t="s">
        <v>524</v>
      </c>
      <c r="B29" s="15" t="s">
        <v>325</v>
      </c>
      <c r="C29" s="16">
        <v>294</v>
      </c>
      <c r="D29" s="16">
        <v>151</v>
      </c>
      <c r="E29" s="17" t="s">
        <v>226</v>
      </c>
      <c r="F29">
        <f ca="1">IFERROR(IF(A29="","",OFFSET(Results!$AJ$1,MATCH(A29,Results!$A:$A,0)-1,0)),"")</f>
        <v>134</v>
      </c>
      <c r="G29" s="6" t="str">
        <f t="shared" ca="1" si="0"/>
        <v/>
      </c>
      <c r="H29" t="s">
        <v>226</v>
      </c>
    </row>
    <row r="30" spans="1:8" x14ac:dyDescent="0.25">
      <c r="A30" t="s">
        <v>525</v>
      </c>
      <c r="B30" s="15" t="s">
        <v>258</v>
      </c>
      <c r="C30" s="16">
        <v>500</v>
      </c>
      <c r="D30" s="16">
        <v>351</v>
      </c>
      <c r="E30" s="17" t="s">
        <v>226</v>
      </c>
      <c r="F30">
        <f ca="1">IFERROR(IF(A30="","",OFFSET(Results!$AJ$1,MATCH(A30,Results!$A:$A,0)-1,0)),"")</f>
        <v>118</v>
      </c>
      <c r="G30" s="6" t="str">
        <f t="shared" ca="1" si="0"/>
        <v/>
      </c>
      <c r="H30" t="s">
        <v>226</v>
      </c>
    </row>
    <row r="31" spans="1:8" x14ac:dyDescent="0.25">
      <c r="A31" t="s">
        <v>526</v>
      </c>
      <c r="B31" s="15" t="s">
        <v>253</v>
      </c>
      <c r="C31" s="16">
        <v>256</v>
      </c>
      <c r="D31" s="16">
        <v>141</v>
      </c>
      <c r="E31" s="17" t="s">
        <v>226</v>
      </c>
      <c r="F31">
        <f ca="1">IFERROR(IF(A31="","",OFFSET(Results!$AJ$1,MATCH(A31,Results!$A:$A,0)-1,0)),"")</f>
        <v>129</v>
      </c>
      <c r="G31" s="6" t="str">
        <f t="shared" ca="1" si="0"/>
        <v/>
      </c>
      <c r="H31" t="s">
        <v>226</v>
      </c>
    </row>
    <row r="32" spans="1:8" x14ac:dyDescent="0.25">
      <c r="A32" t="s">
        <v>527</v>
      </c>
      <c r="B32" s="15" t="s">
        <v>373</v>
      </c>
      <c r="C32" s="16">
        <v>172</v>
      </c>
      <c r="D32" s="16">
        <v>151</v>
      </c>
      <c r="E32" s="17" t="s">
        <v>226</v>
      </c>
      <c r="F32">
        <f ca="1">IFERROR(IF(A32="","",OFFSET(Results!$AJ$1,MATCH(A32,Results!$A:$A,0)-1,0)),"")</f>
        <v>86</v>
      </c>
      <c r="G32" s="6" t="str">
        <f t="shared" ca="1" si="0"/>
        <v/>
      </c>
      <c r="H32" t="s">
        <v>226</v>
      </c>
    </row>
    <row r="33" spans="1:8" x14ac:dyDescent="0.25">
      <c r="A33" t="s">
        <v>528</v>
      </c>
      <c r="B33" s="15" t="s">
        <v>333</v>
      </c>
      <c r="C33" s="16">
        <v>222</v>
      </c>
      <c r="D33" s="16">
        <v>251</v>
      </c>
      <c r="E33" s="17" t="s">
        <v>242</v>
      </c>
      <c r="F33">
        <f ca="1">IFERROR(IF(A33="","",OFFSET(Results!$AJ$1,MATCH(A33,Results!$A:$A,0)-1,0)),"")</f>
        <v>84</v>
      </c>
      <c r="G33" s="6">
        <f t="shared" ca="1" si="0"/>
        <v>-0.1</v>
      </c>
      <c r="H33" t="s">
        <v>1328</v>
      </c>
    </row>
    <row r="34" spans="1:8" x14ac:dyDescent="0.25">
      <c r="A34" t="s">
        <v>529</v>
      </c>
      <c r="B34" s="15" t="s">
        <v>317</v>
      </c>
      <c r="C34" s="16">
        <v>227</v>
      </c>
      <c r="D34" s="16">
        <v>67</v>
      </c>
      <c r="E34" s="17" t="s">
        <v>226</v>
      </c>
      <c r="F34">
        <f ca="1">IFERROR(IF(A34="","",OFFSET(Results!$AJ$1,MATCH(A34,Results!$A:$A,0)-1,0)),"")</f>
        <v>88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530</v>
      </c>
      <c r="B35" s="15" t="s">
        <v>340</v>
      </c>
      <c r="C35" s="16">
        <v>263</v>
      </c>
      <c r="D35" s="16">
        <v>301</v>
      </c>
      <c r="E35" s="17" t="s">
        <v>226</v>
      </c>
      <c r="F35">
        <f ca="1">IFERROR(IF(A35="","",OFFSET(Results!$AJ$1,MATCH(A35,Results!$A:$A,0)-1,0)),"")</f>
        <v>129</v>
      </c>
      <c r="G35" s="6" t="str">
        <f t="shared" ca="1" si="1"/>
        <v/>
      </c>
      <c r="H35" t="s">
        <v>226</v>
      </c>
    </row>
    <row r="36" spans="1:8" x14ac:dyDescent="0.25">
      <c r="A36" t="s">
        <v>531</v>
      </c>
      <c r="B36" s="15" t="s">
        <v>257</v>
      </c>
      <c r="C36" s="16">
        <v>167</v>
      </c>
      <c r="D36" s="16">
        <v>101</v>
      </c>
      <c r="E36" s="17" t="s">
        <v>226</v>
      </c>
      <c r="F36">
        <f ca="1">IFERROR(IF(A36="","",OFFSET(Results!$AJ$1,MATCH(A36,Results!$A:$A,0)-1,0)),"")</f>
        <v>86</v>
      </c>
      <c r="G36" s="6" t="str">
        <f t="shared" ca="1" si="1"/>
        <v/>
      </c>
      <c r="H36" t="s">
        <v>226</v>
      </c>
    </row>
    <row r="37" spans="1:8" x14ac:dyDescent="0.25">
      <c r="A37" t="s">
        <v>532</v>
      </c>
      <c r="B37" s="15" t="s">
        <v>513</v>
      </c>
      <c r="C37" s="16">
        <v>303</v>
      </c>
      <c r="D37" s="16" t="s">
        <v>226</v>
      </c>
      <c r="E37" s="17" t="s">
        <v>226</v>
      </c>
      <c r="F37">
        <f ca="1">IFERROR(IF(A37="","",OFFSET(Results!$AJ$1,MATCH(A37,Results!$A:$A,0)-1,0)),"")</f>
        <v>65</v>
      </c>
      <c r="G37" s="6" t="str">
        <f t="shared" ca="1" si="1"/>
        <v/>
      </c>
      <c r="H37" t="s">
        <v>226</v>
      </c>
    </row>
    <row r="38" spans="1:8" x14ac:dyDescent="0.25">
      <c r="A38" t="s">
        <v>533</v>
      </c>
      <c r="B38" s="15" t="s">
        <v>534</v>
      </c>
      <c r="C38" s="16">
        <v>104</v>
      </c>
      <c r="D38" s="16">
        <v>71</v>
      </c>
      <c r="E38" s="17" t="s">
        <v>226</v>
      </c>
      <c r="F38">
        <f ca="1">IFERROR(IF(A38="","",OFFSET(Results!$AJ$1,MATCH(A38,Results!$A:$A,0)-1,0)),"")</f>
        <v>27</v>
      </c>
      <c r="G38" s="6" t="str">
        <f t="shared" ca="1" si="1"/>
        <v/>
      </c>
      <c r="H38" t="s">
        <v>226</v>
      </c>
    </row>
    <row r="39" spans="1:8" x14ac:dyDescent="0.25">
      <c r="A39" t="s">
        <v>535</v>
      </c>
      <c r="B39" s="15" t="s">
        <v>253</v>
      </c>
      <c r="C39" s="16">
        <v>256</v>
      </c>
      <c r="D39" s="16">
        <v>251</v>
      </c>
      <c r="E39" s="17" t="s">
        <v>226</v>
      </c>
      <c r="F39">
        <f ca="1">IFERROR(IF(A39="","",OFFSET(Results!$AJ$1,MATCH(A39,Results!$A:$A,0)-1,0)),"")</f>
        <v>3</v>
      </c>
      <c r="G39" s="6" t="str">
        <f t="shared" ca="1" si="1"/>
        <v/>
      </c>
      <c r="H39" t="s">
        <v>226</v>
      </c>
    </row>
    <row r="40" spans="1:8" x14ac:dyDescent="0.25">
      <c r="A40" t="s">
        <v>536</v>
      </c>
      <c r="B40" s="15" t="s">
        <v>310</v>
      </c>
      <c r="C40" s="16">
        <v>455</v>
      </c>
      <c r="D40" s="16">
        <v>451</v>
      </c>
      <c r="E40" s="17" t="s">
        <v>226</v>
      </c>
      <c r="F40">
        <f ca="1">IFERROR(IF(A40="","",OFFSET(Results!$AJ$1,MATCH(A40,Results!$A:$A,0)-1,0)),"")</f>
        <v>140</v>
      </c>
      <c r="G40" s="6" t="str">
        <f t="shared" ca="1" si="1"/>
        <v/>
      </c>
      <c r="H40" t="s">
        <v>226</v>
      </c>
    </row>
    <row r="41" spans="1:8" x14ac:dyDescent="0.25">
      <c r="A41" t="s">
        <v>537</v>
      </c>
      <c r="B41" s="15" t="s">
        <v>538</v>
      </c>
      <c r="C41" s="16">
        <v>75</v>
      </c>
      <c r="D41" s="16">
        <v>36</v>
      </c>
      <c r="E41" s="17" t="s">
        <v>226</v>
      </c>
      <c r="F41">
        <f ca="1">IFERROR(IF(A41="","",OFFSET(Results!$AJ$1,MATCH(A41,Results!$A:$A,0)-1,0)),"")</f>
        <v>98</v>
      </c>
      <c r="G41" s="6" t="str">
        <f t="shared" ca="1" si="1"/>
        <v/>
      </c>
      <c r="H41" t="s">
        <v>226</v>
      </c>
    </row>
    <row r="42" spans="1:8" x14ac:dyDescent="0.25">
      <c r="A42" t="s">
        <v>539</v>
      </c>
      <c r="B42" s="15" t="s">
        <v>305</v>
      </c>
      <c r="C42" s="16">
        <v>62</v>
      </c>
      <c r="D42" s="16">
        <v>41</v>
      </c>
      <c r="E42" s="17" t="s">
        <v>226</v>
      </c>
      <c r="F42">
        <f ca="1">IFERROR(IF(A42="","",OFFSET(Results!$AJ$1,MATCH(A42,Results!$A:$A,0)-1,0)),"")</f>
        <v>15</v>
      </c>
      <c r="G42" s="6" t="str">
        <f t="shared" ca="1" si="1"/>
        <v/>
      </c>
      <c r="H42" t="s">
        <v>226</v>
      </c>
    </row>
    <row r="43" spans="1:8" x14ac:dyDescent="0.25">
      <c r="A43" t="s">
        <v>540</v>
      </c>
      <c r="B43" s="15" t="s">
        <v>541</v>
      </c>
      <c r="C43" s="16">
        <v>125</v>
      </c>
      <c r="D43" s="16">
        <v>111</v>
      </c>
      <c r="E43" s="17" t="s">
        <v>226</v>
      </c>
      <c r="F43">
        <f ca="1">IFERROR(IF(A43="","",OFFSET(Results!$AJ$1,MATCH(A43,Results!$A:$A,0)-1,0)),"")</f>
        <v>5</v>
      </c>
      <c r="G43" s="6" t="str">
        <f t="shared" ca="1" si="1"/>
        <v/>
      </c>
      <c r="H43" t="s">
        <v>226</v>
      </c>
    </row>
    <row r="44" spans="1:8" x14ac:dyDescent="0.25">
      <c r="A44" t="s">
        <v>542</v>
      </c>
      <c r="B44" s="15" t="s">
        <v>332</v>
      </c>
      <c r="C44" s="16">
        <v>714</v>
      </c>
      <c r="D44" s="16">
        <v>601</v>
      </c>
      <c r="E44" s="17" t="s">
        <v>226</v>
      </c>
      <c r="F44">
        <f ca="1">IFERROR(IF(A44="","",OFFSET(Results!$AJ$1,MATCH(A44,Results!$A:$A,0)-1,0)),"")</f>
        <v>142</v>
      </c>
      <c r="G44" s="6" t="str">
        <f t="shared" ca="1" si="1"/>
        <v/>
      </c>
      <c r="H44" t="s">
        <v>226</v>
      </c>
    </row>
    <row r="45" spans="1:8" x14ac:dyDescent="0.25">
      <c r="A45" t="s">
        <v>543</v>
      </c>
      <c r="B45" s="15" t="s">
        <v>544</v>
      </c>
      <c r="C45" s="16">
        <v>141</v>
      </c>
      <c r="D45" s="16">
        <v>226</v>
      </c>
      <c r="E45" s="17" t="s">
        <v>256</v>
      </c>
      <c r="F45">
        <f ca="1">IFERROR(IF(A45="","",OFFSET(Results!$AJ$1,MATCH(A45,Results!$A:$A,0)-1,0)),"")</f>
        <v>129</v>
      </c>
      <c r="G45" s="6">
        <f t="shared" ca="1" si="1"/>
        <v>-0.3</v>
      </c>
      <c r="H45" t="s">
        <v>1329</v>
      </c>
    </row>
    <row r="46" spans="1:8" x14ac:dyDescent="0.25">
      <c r="A46" t="s">
        <v>545</v>
      </c>
      <c r="B46" s="15" t="s">
        <v>467</v>
      </c>
      <c r="C46" s="16">
        <v>217</v>
      </c>
      <c r="D46" s="16">
        <v>81</v>
      </c>
      <c r="E46" s="17" t="s">
        <v>226</v>
      </c>
      <c r="F46">
        <f ca="1">IFERROR(IF(A46="","",OFFSET(Results!$AJ$1,MATCH(A46,Results!$A:$A,0)-1,0)),"")</f>
        <v>107</v>
      </c>
      <c r="G46" s="6" t="str">
        <f t="shared" ca="1" si="1"/>
        <v/>
      </c>
      <c r="H46" t="s">
        <v>226</v>
      </c>
    </row>
    <row r="47" spans="1:8" x14ac:dyDescent="0.25">
      <c r="A47" t="s">
        <v>546</v>
      </c>
      <c r="B47" s="15" t="s">
        <v>547</v>
      </c>
      <c r="C47" s="16">
        <v>39</v>
      </c>
      <c r="D47" s="16">
        <v>51</v>
      </c>
      <c r="E47" s="17" t="s">
        <v>257</v>
      </c>
      <c r="F47">
        <f ca="1">IFERROR(IF(A47="","",OFFSET(Results!$AJ$1,MATCH(A47,Results!$A:$A,0)-1,0)),"")</f>
        <v>59</v>
      </c>
      <c r="G47" s="6">
        <f t="shared" ca="1" si="1"/>
        <v>-0.6</v>
      </c>
      <c r="H47" t="s">
        <v>1330</v>
      </c>
    </row>
    <row r="48" spans="1:8" x14ac:dyDescent="0.25">
      <c r="A48" t="s">
        <v>548</v>
      </c>
      <c r="B48" s="15" t="s">
        <v>246</v>
      </c>
      <c r="C48" s="16">
        <v>1111</v>
      </c>
      <c r="D48" s="16">
        <v>301</v>
      </c>
      <c r="E48" s="17" t="s">
        <v>226</v>
      </c>
      <c r="F48">
        <f ca="1">IFERROR(IF(A48="","",OFFSET(Results!$AJ$1,MATCH(A48,Results!$A:$A,0)-1,0)),"")</f>
        <v>88</v>
      </c>
      <c r="G48" s="6" t="str">
        <f t="shared" ca="1" si="1"/>
        <v/>
      </c>
      <c r="H48" t="s">
        <v>226</v>
      </c>
    </row>
    <row r="49" spans="1:8" x14ac:dyDescent="0.25">
      <c r="A49" t="s">
        <v>549</v>
      </c>
      <c r="B49" s="15" t="s">
        <v>312</v>
      </c>
      <c r="C49" s="16">
        <v>175</v>
      </c>
      <c r="D49" s="16">
        <v>101</v>
      </c>
      <c r="E49" s="17" t="s">
        <v>226</v>
      </c>
      <c r="F49">
        <f ca="1">IFERROR(IF(A49="","",OFFSET(Results!$AJ$1,MATCH(A49,Results!$A:$A,0)-1,0)),"")</f>
        <v>1</v>
      </c>
      <c r="G49" s="6" t="str">
        <f t="shared" ca="1" si="1"/>
        <v/>
      </c>
      <c r="H49" t="s">
        <v>226</v>
      </c>
    </row>
    <row r="50" spans="1:8" x14ac:dyDescent="0.25">
      <c r="A50" t="s">
        <v>550</v>
      </c>
      <c r="B50" s="15" t="s">
        <v>269</v>
      </c>
      <c r="C50" s="16">
        <v>833</v>
      </c>
      <c r="D50" s="16">
        <v>251</v>
      </c>
      <c r="E50" s="17" t="s">
        <v>226</v>
      </c>
      <c r="F50">
        <f ca="1">IFERROR(IF(A50="","",OFFSET(Results!$AJ$1,MATCH(A50,Results!$A:$A,0)-1,0)),"")</f>
        <v>122</v>
      </c>
      <c r="G50" s="6" t="str">
        <f t="shared" ca="1" si="1"/>
        <v/>
      </c>
      <c r="H50" t="s">
        <v>226</v>
      </c>
    </row>
    <row r="51" spans="1:8" x14ac:dyDescent="0.25">
      <c r="A51" t="s">
        <v>551</v>
      </c>
      <c r="B51" s="15" t="s">
        <v>317</v>
      </c>
      <c r="C51" s="16">
        <v>227</v>
      </c>
      <c r="D51" s="16">
        <v>161</v>
      </c>
      <c r="E51" s="17" t="s">
        <v>226</v>
      </c>
      <c r="F51">
        <f ca="1">IFERROR(IF(A51="","",OFFSET(Results!$AJ$1,MATCH(A51,Results!$A:$A,0)-1,0)),"")</f>
        <v>45</v>
      </c>
      <c r="G51" s="6" t="str">
        <f t="shared" ca="1" si="1"/>
        <v/>
      </c>
      <c r="H51" t="s">
        <v>226</v>
      </c>
    </row>
    <row r="52" spans="1:8" x14ac:dyDescent="0.25">
      <c r="A52" t="s">
        <v>552</v>
      </c>
      <c r="B52" s="15" t="s">
        <v>553</v>
      </c>
      <c r="C52" s="16">
        <v>196</v>
      </c>
      <c r="D52" s="16">
        <v>126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1"/>
        <v/>
      </c>
      <c r="H52" t="s">
        <v>226</v>
      </c>
    </row>
    <row r="53" spans="1:8" x14ac:dyDescent="0.25">
      <c r="A53" t="s">
        <v>554</v>
      </c>
      <c r="B53" s="15" t="s">
        <v>266</v>
      </c>
      <c r="C53" s="16">
        <v>192</v>
      </c>
      <c r="D53" s="16">
        <v>126</v>
      </c>
      <c r="E53" s="17" t="s">
        <v>226</v>
      </c>
      <c r="F53">
        <f ca="1">IFERROR(IF(A53="","",OFFSET(Results!$AJ$1,MATCH(A53,Results!$A:$A,0)-1,0)),"")</f>
        <v>140</v>
      </c>
      <c r="G53" s="6" t="str">
        <f t="shared" ca="1" si="1"/>
        <v/>
      </c>
      <c r="H53" t="s">
        <v>226</v>
      </c>
    </row>
    <row r="54" spans="1:8" x14ac:dyDescent="0.25">
      <c r="A54" t="s">
        <v>555</v>
      </c>
      <c r="B54" s="15" t="s">
        <v>320</v>
      </c>
      <c r="C54" s="16">
        <v>400</v>
      </c>
      <c r="D54" s="16">
        <v>126</v>
      </c>
      <c r="E54" s="17" t="s">
        <v>226</v>
      </c>
      <c r="F54">
        <f ca="1">IFERROR(IF(A54="","",OFFSET(Results!$AJ$1,MATCH(A54,Results!$A:$A,0)-1,0)),"")</f>
        <v>88</v>
      </c>
      <c r="G54" s="6" t="str">
        <f t="shared" ca="1" si="1"/>
        <v/>
      </c>
      <c r="H54" t="s">
        <v>226</v>
      </c>
    </row>
    <row r="55" spans="1:8" x14ac:dyDescent="0.25">
      <c r="A55" t="s">
        <v>556</v>
      </c>
      <c r="B55" s="15" t="s">
        <v>255</v>
      </c>
      <c r="C55" s="16">
        <v>769</v>
      </c>
      <c r="D55" s="16">
        <v>501</v>
      </c>
      <c r="E55" s="17" t="s">
        <v>226</v>
      </c>
      <c r="F55">
        <f ca="1">IFERROR(IF(A55="","",OFFSET(Results!$AJ$1,MATCH(A55,Results!$A:$A,0)-1,0)),"")</f>
        <v>107</v>
      </c>
      <c r="G55" s="6" t="str">
        <f t="shared" ca="1" si="1"/>
        <v/>
      </c>
      <c r="H55" t="s">
        <v>226</v>
      </c>
    </row>
    <row r="56" spans="1:8" x14ac:dyDescent="0.25">
      <c r="A56" t="s">
        <v>557</v>
      </c>
      <c r="B56" s="15" t="s">
        <v>513</v>
      </c>
      <c r="C56" s="16">
        <v>303</v>
      </c>
      <c r="D56" s="16">
        <v>301</v>
      </c>
      <c r="E56" s="17" t="s">
        <v>226</v>
      </c>
      <c r="F56">
        <f ca="1">IFERROR(IF(A56="","",OFFSET(Results!$AJ$1,MATCH(A56,Results!$A:$A,0)-1,0)),"")</f>
        <v>118</v>
      </c>
      <c r="G56" s="6" t="str">
        <f t="shared" ca="1" si="1"/>
        <v/>
      </c>
      <c r="H56" t="s">
        <v>226</v>
      </c>
    </row>
    <row r="57" spans="1:8" x14ac:dyDescent="0.25">
      <c r="A57" t="s">
        <v>558</v>
      </c>
      <c r="B57" s="15" t="s">
        <v>309</v>
      </c>
      <c r="C57" s="16">
        <v>286</v>
      </c>
      <c r="D57" s="16">
        <v>301</v>
      </c>
      <c r="E57" s="17" t="s">
        <v>226</v>
      </c>
      <c r="F57">
        <f ca="1">IFERROR(IF(A57="","",OFFSET(Results!$AJ$1,MATCH(A57,Results!$A:$A,0)-1,0)),"")</f>
        <v>123</v>
      </c>
      <c r="G57" s="6" t="str">
        <f t="shared" ca="1" si="1"/>
        <v/>
      </c>
      <c r="H57" t="s">
        <v>226</v>
      </c>
    </row>
    <row r="58" spans="1:8" x14ac:dyDescent="0.25">
      <c r="A58" t="s">
        <v>559</v>
      </c>
      <c r="B58" s="15" t="s">
        <v>324</v>
      </c>
      <c r="C58" s="16">
        <v>2000</v>
      </c>
      <c r="D58" s="16">
        <v>226</v>
      </c>
      <c r="E58" s="17" t="s">
        <v>226</v>
      </c>
      <c r="F58">
        <f ca="1">IFERROR(IF(A58="","",OFFSET(Results!$AJ$1,MATCH(A58,Results!$A:$A,0)-1,0)),"")</f>
        <v>59</v>
      </c>
      <c r="G58" s="6" t="str">
        <f t="shared" ca="1" si="1"/>
        <v/>
      </c>
      <c r="H58" t="s">
        <v>226</v>
      </c>
    </row>
    <row r="59" spans="1:8" x14ac:dyDescent="0.25">
      <c r="A59" t="s">
        <v>560</v>
      </c>
      <c r="B59" s="15" t="s">
        <v>335</v>
      </c>
      <c r="C59" s="16">
        <v>182</v>
      </c>
      <c r="D59" s="16">
        <v>151</v>
      </c>
      <c r="E59" s="17" t="s">
        <v>226</v>
      </c>
      <c r="F59">
        <f ca="1">IFERROR(IF(A59="","",OFFSET(Results!$AJ$1,MATCH(A59,Results!$A:$A,0)-1,0)),"")</f>
        <v>98</v>
      </c>
      <c r="G59" s="6" t="str">
        <f t="shared" ca="1" si="1"/>
        <v/>
      </c>
      <c r="H59" t="s">
        <v>226</v>
      </c>
    </row>
    <row r="60" spans="1:8" x14ac:dyDescent="0.25">
      <c r="A60" t="s">
        <v>561</v>
      </c>
      <c r="B60" s="15" t="s">
        <v>319</v>
      </c>
      <c r="C60" s="16">
        <v>10000</v>
      </c>
      <c r="D60" s="16">
        <v>401</v>
      </c>
      <c r="E60" s="17" t="s">
        <v>226</v>
      </c>
      <c r="F60">
        <f ca="1">IFERROR(IF(A60="","",OFFSET(Results!$AJ$1,MATCH(A60,Results!$A:$A,0)-1,0)),"")</f>
        <v>39</v>
      </c>
      <c r="G60" s="6" t="str">
        <f t="shared" ca="1" si="1"/>
        <v/>
      </c>
      <c r="H60" t="s">
        <v>226</v>
      </c>
    </row>
    <row r="61" spans="1:8" x14ac:dyDescent="0.25">
      <c r="A61" t="s">
        <v>562</v>
      </c>
      <c r="B61" s="15" t="s">
        <v>302</v>
      </c>
      <c r="C61" s="16">
        <v>38</v>
      </c>
      <c r="D61" s="16">
        <v>21</v>
      </c>
      <c r="E61" s="17" t="s">
        <v>226</v>
      </c>
      <c r="F61">
        <f ca="1">IFERROR(IF(A61="","",OFFSET(Results!$AJ$1,MATCH(A61,Results!$A:$A,0)-1,0)),"")</f>
        <v>98</v>
      </c>
      <c r="G61" s="6" t="str">
        <f t="shared" ca="1" si="1"/>
        <v/>
      </c>
      <c r="H61" t="s">
        <v>226</v>
      </c>
    </row>
    <row r="62" spans="1:8" x14ac:dyDescent="0.25">
      <c r="A62" t="s">
        <v>563</v>
      </c>
      <c r="B62" s="15" t="s">
        <v>250</v>
      </c>
      <c r="C62" s="16">
        <v>145</v>
      </c>
      <c r="D62" s="16">
        <v>101</v>
      </c>
      <c r="E62" s="17" t="s">
        <v>226</v>
      </c>
      <c r="F62">
        <f ca="1">IFERROR(IF(A62="","",OFFSET(Results!$AJ$1,MATCH(A62,Results!$A:$A,0)-1,0)),"")</f>
        <v>9</v>
      </c>
      <c r="G62" s="6" t="str">
        <f t="shared" ca="1" si="1"/>
        <v/>
      </c>
      <c r="H62" t="s">
        <v>226</v>
      </c>
    </row>
    <row r="63" spans="1:8" x14ac:dyDescent="0.25">
      <c r="A63" t="s">
        <v>564</v>
      </c>
      <c r="B63" s="15" t="s">
        <v>338</v>
      </c>
      <c r="C63" s="16">
        <v>556</v>
      </c>
      <c r="D63" s="16">
        <v>126</v>
      </c>
      <c r="E63" s="17" t="s">
        <v>226</v>
      </c>
      <c r="F63">
        <f ca="1">IFERROR(IF(A63="","",OFFSET(Results!$AJ$1,MATCH(A63,Results!$A:$A,0)-1,0)),"")</f>
        <v>53</v>
      </c>
      <c r="G63" s="6" t="str">
        <f t="shared" ca="1" si="1"/>
        <v/>
      </c>
      <c r="H63" t="s">
        <v>226</v>
      </c>
    </row>
    <row r="64" spans="1:8" x14ac:dyDescent="0.25">
      <c r="A64" t="s">
        <v>565</v>
      </c>
      <c r="B64" s="15" t="s">
        <v>309</v>
      </c>
      <c r="C64" s="16">
        <v>286</v>
      </c>
      <c r="D64" s="16">
        <v>251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566</v>
      </c>
      <c r="B65" s="15" t="s">
        <v>567</v>
      </c>
      <c r="C65" s="16">
        <v>36</v>
      </c>
      <c r="D65" s="16">
        <v>29</v>
      </c>
      <c r="E65" s="17" t="s">
        <v>226</v>
      </c>
      <c r="F65">
        <f ca="1">IFERROR(IF(A65="","",OFFSET(Results!$AJ$1,MATCH(A65,Results!$A:$A,0)-1,0)),"")</f>
        <v>107</v>
      </c>
      <c r="G65" s="6" t="str">
        <f t="shared" ca="1" si="1"/>
        <v/>
      </c>
      <c r="H65" t="s">
        <v>226</v>
      </c>
    </row>
    <row r="66" spans="1:8" x14ac:dyDescent="0.25">
      <c r="A66" t="s">
        <v>568</v>
      </c>
      <c r="B66" s="15" t="s">
        <v>501</v>
      </c>
      <c r="C66" s="16">
        <v>189</v>
      </c>
      <c r="D66" s="16">
        <v>301</v>
      </c>
      <c r="E66" s="17" t="s">
        <v>258</v>
      </c>
      <c r="F66">
        <f ca="1">IFERROR(IF(A66="","",OFFSET(Results!$AJ$1,MATCH(A66,Results!$A:$A,0)-1,0)),"")</f>
        <v>45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-0.2</v>
      </c>
      <c r="H66" t="s">
        <v>1322</v>
      </c>
    </row>
    <row r="67" spans="1:8" x14ac:dyDescent="0.25">
      <c r="A67" t="s">
        <v>569</v>
      </c>
      <c r="B67" s="15" t="s">
        <v>327</v>
      </c>
      <c r="C67" s="16">
        <v>69</v>
      </c>
      <c r="D67" s="16">
        <v>51</v>
      </c>
      <c r="E67" s="17" t="s">
        <v>226</v>
      </c>
      <c r="F67">
        <f ca="1">IFERROR(IF(A67="","",OFFSET(Results!$AJ$1,MATCH(A67,Results!$A:$A,0)-1,0)),"")</f>
        <v>98</v>
      </c>
      <c r="G67" s="6" t="str">
        <f t="shared" ca="1" si="2"/>
        <v/>
      </c>
      <c r="H67" t="s">
        <v>226</v>
      </c>
    </row>
    <row r="68" spans="1:8" x14ac:dyDescent="0.25">
      <c r="A68" t="s">
        <v>570</v>
      </c>
      <c r="B68" s="15" t="s">
        <v>571</v>
      </c>
      <c r="C68" s="16">
        <v>48</v>
      </c>
      <c r="D68" s="16">
        <v>41</v>
      </c>
      <c r="E68" s="17" t="s">
        <v>226</v>
      </c>
      <c r="F68">
        <f ca="1">IFERROR(IF(A68="","",OFFSET(Results!$AJ$1,MATCH(A68,Results!$A:$A,0)-1,0)),"")</f>
        <v>24</v>
      </c>
      <c r="G68" s="6" t="str">
        <f t="shared" ca="1" si="2"/>
        <v/>
      </c>
      <c r="H68" t="s">
        <v>226</v>
      </c>
    </row>
    <row r="69" spans="1:8" x14ac:dyDescent="0.25">
      <c r="A69" t="s">
        <v>572</v>
      </c>
      <c r="B69" s="15" t="s">
        <v>372</v>
      </c>
      <c r="C69" s="16">
        <v>116</v>
      </c>
      <c r="D69" s="16">
        <v>176</v>
      </c>
      <c r="E69" s="17" t="s">
        <v>256</v>
      </c>
      <c r="F69">
        <f ca="1">IFERROR(IF(A69="","",OFFSET(Results!$AJ$1,MATCH(A69,Results!$A:$A,0)-1,0)),"")</f>
        <v>107</v>
      </c>
      <c r="G69" s="6">
        <f t="shared" ca="1" si="2"/>
        <v>-0.3</v>
      </c>
      <c r="H69" t="s">
        <v>1331</v>
      </c>
    </row>
    <row r="70" spans="1:8" x14ac:dyDescent="0.25">
      <c r="A70" t="s">
        <v>573</v>
      </c>
      <c r="B70" s="15" t="s">
        <v>369</v>
      </c>
      <c r="C70" s="16">
        <v>50</v>
      </c>
      <c r="D70" s="16">
        <v>56</v>
      </c>
      <c r="E70" s="17" t="s">
        <v>258</v>
      </c>
      <c r="F70">
        <f ca="1">IFERROR(IF(A70="","",OFFSET(Results!$AJ$1,MATCH(A70,Results!$A:$A,0)-1,0)),"")</f>
        <v>53</v>
      </c>
      <c r="G70" s="6">
        <f t="shared" ca="1" si="2"/>
        <v>-0.2</v>
      </c>
      <c r="H70" t="s">
        <v>1332</v>
      </c>
    </row>
    <row r="71" spans="1:8" x14ac:dyDescent="0.25">
      <c r="A71" t="s">
        <v>574</v>
      </c>
      <c r="B71" s="15" t="s">
        <v>344</v>
      </c>
      <c r="C71" s="16">
        <v>119</v>
      </c>
      <c r="D71" s="16">
        <v>81</v>
      </c>
      <c r="E71" s="17" t="s">
        <v>226</v>
      </c>
      <c r="F71">
        <f ca="1">IFERROR(IF(A71="","",OFFSET(Results!$AJ$1,MATCH(A71,Results!$A:$A,0)-1,0)),"")</f>
        <v>76</v>
      </c>
      <c r="G71" s="6" t="str">
        <f t="shared" ca="1" si="2"/>
        <v/>
      </c>
      <c r="H71" t="s">
        <v>226</v>
      </c>
    </row>
    <row r="72" spans="1:8" x14ac:dyDescent="0.25">
      <c r="A72" t="s">
        <v>575</v>
      </c>
      <c r="B72" s="15" t="s">
        <v>246</v>
      </c>
      <c r="C72" s="16">
        <v>1111</v>
      </c>
      <c r="D72" s="16">
        <v>251</v>
      </c>
      <c r="E72" s="17" t="s">
        <v>226</v>
      </c>
      <c r="F72">
        <f ca="1">IFERROR(IF(A72="","",OFFSET(Results!$AJ$1,MATCH(A72,Results!$A:$A,0)-1,0)),"")</f>
        <v>76</v>
      </c>
      <c r="G72" s="6" t="str">
        <f t="shared" ca="1" si="2"/>
        <v/>
      </c>
      <c r="H72" t="s">
        <v>226</v>
      </c>
    </row>
    <row r="73" spans="1:8" x14ac:dyDescent="0.25">
      <c r="A73" t="s">
        <v>576</v>
      </c>
      <c r="B73" s="15" t="s">
        <v>553</v>
      </c>
      <c r="C73" s="16">
        <v>196</v>
      </c>
      <c r="D73" s="16">
        <v>151</v>
      </c>
      <c r="E73" s="17" t="s">
        <v>226</v>
      </c>
      <c r="F73">
        <f ca="1">IFERROR(IF(A73="","",OFFSET(Results!$AJ$1,MATCH(A73,Results!$A:$A,0)-1,0)),"")</f>
        <v>88</v>
      </c>
      <c r="G73" s="6" t="str">
        <f t="shared" ca="1" si="2"/>
        <v/>
      </c>
      <c r="H73" t="s">
        <v>226</v>
      </c>
    </row>
    <row r="74" spans="1:8" x14ac:dyDescent="0.25">
      <c r="A74" t="s">
        <v>577</v>
      </c>
      <c r="B74" s="15" t="s">
        <v>330</v>
      </c>
      <c r="C74" s="16">
        <v>435</v>
      </c>
      <c r="D74" s="16">
        <v>251</v>
      </c>
      <c r="E74" s="17" t="s">
        <v>226</v>
      </c>
      <c r="F74">
        <f ca="1">IFERROR(IF(A74="","",OFFSET(Results!$AJ$1,MATCH(A74,Results!$A:$A,0)-1,0)),"")</f>
        <v>59</v>
      </c>
      <c r="G74" s="6" t="str">
        <f t="shared" ca="1" si="2"/>
        <v/>
      </c>
      <c r="H74" t="s">
        <v>226</v>
      </c>
    </row>
    <row r="75" spans="1:8" x14ac:dyDescent="0.25">
      <c r="A75" t="s">
        <v>578</v>
      </c>
      <c r="B75" s="15" t="s">
        <v>324</v>
      </c>
      <c r="C75" s="16">
        <v>2000</v>
      </c>
      <c r="D75" s="16">
        <v>251</v>
      </c>
      <c r="E75" s="17" t="s">
        <v>226</v>
      </c>
      <c r="F75">
        <f ca="1">IFERROR(IF(A75="","",OFFSET(Results!$AJ$1,MATCH(A75,Results!$A:$A,0)-1,0)),"")</f>
        <v>88</v>
      </c>
      <c r="G75" s="6" t="str">
        <f t="shared" ca="1" si="2"/>
        <v/>
      </c>
      <c r="H75" t="s">
        <v>226</v>
      </c>
    </row>
    <row r="76" spans="1:8" x14ac:dyDescent="0.25">
      <c r="A76" t="s">
        <v>579</v>
      </c>
      <c r="B76" s="15" t="s">
        <v>363</v>
      </c>
      <c r="C76" s="16">
        <v>179</v>
      </c>
      <c r="D76" s="16">
        <v>201</v>
      </c>
      <c r="E76" s="17" t="s">
        <v>242</v>
      </c>
      <c r="F76">
        <f ca="1">IFERROR(IF(A76="","",OFFSET(Results!$AJ$1,MATCH(A76,Results!$A:$A,0)-1,0)),"")</f>
        <v>53</v>
      </c>
      <c r="G76" s="6">
        <f t="shared" ca="1" si="2"/>
        <v>-0.1</v>
      </c>
      <c r="H76" t="s">
        <v>1333</v>
      </c>
    </row>
    <row r="77" spans="1:8" x14ac:dyDescent="0.25">
      <c r="A77" t="s">
        <v>580</v>
      </c>
      <c r="B77" s="15" t="s">
        <v>244</v>
      </c>
      <c r="C77" s="16">
        <v>84</v>
      </c>
      <c r="D77" s="16">
        <v>81</v>
      </c>
      <c r="E77" s="17" t="s">
        <v>226</v>
      </c>
      <c r="F77">
        <f ca="1">IFERROR(IF(A77="","",OFFSET(Results!$AJ$1,MATCH(A77,Results!$A:$A,0)-1,0)),"")</f>
        <v>39</v>
      </c>
      <c r="G77" s="6" t="str">
        <f t="shared" ca="1" si="2"/>
        <v/>
      </c>
      <c r="H77" t="s">
        <v>226</v>
      </c>
    </row>
    <row r="78" spans="1:8" x14ac:dyDescent="0.25">
      <c r="A78" t="s">
        <v>581</v>
      </c>
      <c r="B78" s="15" t="s">
        <v>243</v>
      </c>
      <c r="C78" s="16">
        <v>208</v>
      </c>
      <c r="D78" s="16">
        <v>201</v>
      </c>
      <c r="E78" s="17" t="s">
        <v>226</v>
      </c>
      <c r="F78">
        <f ca="1">IFERROR(IF(A78="","",OFFSET(Results!$AJ$1,MATCH(A78,Results!$A:$A,0)-1,0)),"")</f>
        <v>118</v>
      </c>
      <c r="G78" s="6" t="str">
        <f t="shared" ca="1" si="2"/>
        <v/>
      </c>
      <c r="H78" t="s">
        <v>226</v>
      </c>
    </row>
    <row r="79" spans="1:8" x14ac:dyDescent="0.25">
      <c r="A79" t="s">
        <v>582</v>
      </c>
      <c r="B79" s="15" t="s">
        <v>256</v>
      </c>
      <c r="C79" s="16">
        <v>333</v>
      </c>
      <c r="D79" s="16">
        <v>226</v>
      </c>
      <c r="E79" s="17" t="s">
        <v>226</v>
      </c>
      <c r="F79">
        <f ca="1">IFERROR(IF(A79="","",OFFSET(Results!$AJ$1,MATCH(A79,Results!$A:$A,0)-1,0)),"")</f>
        <v>107</v>
      </c>
      <c r="G79" s="6" t="str">
        <f t="shared" ca="1" si="2"/>
        <v/>
      </c>
      <c r="H79" t="s">
        <v>226</v>
      </c>
    </row>
    <row r="80" spans="1:8" x14ac:dyDescent="0.25">
      <c r="A80" t="s">
        <v>583</v>
      </c>
      <c r="B80" s="15" t="s">
        <v>379</v>
      </c>
      <c r="C80" s="16">
        <v>127</v>
      </c>
      <c r="D80" s="16">
        <v>101</v>
      </c>
      <c r="E80" s="17" t="s">
        <v>226</v>
      </c>
      <c r="F80">
        <f ca="1">IFERROR(IF(A80="","",OFFSET(Results!$AJ$1,MATCH(A80,Results!$A:$A,0)-1,0)),"")</f>
        <v>39</v>
      </c>
      <c r="G80" s="6" t="str">
        <f t="shared" ca="1" si="2"/>
        <v/>
      </c>
      <c r="H80" t="s">
        <v>226</v>
      </c>
    </row>
    <row r="81" spans="1:8" x14ac:dyDescent="0.25">
      <c r="A81" t="s">
        <v>584</v>
      </c>
      <c r="B81" s="15" t="s">
        <v>337</v>
      </c>
      <c r="C81" s="16">
        <v>270</v>
      </c>
      <c r="D81" s="16">
        <v>251</v>
      </c>
      <c r="E81" s="17" t="s">
        <v>226</v>
      </c>
      <c r="F81">
        <f ca="1">IFERROR(IF(A81="","",OFFSET(Results!$AJ$1,MATCH(A81,Results!$A:$A,0)-1,0)),"")</f>
        <v>31</v>
      </c>
      <c r="G81" s="6" t="str">
        <f t="shared" ca="1" si="2"/>
        <v/>
      </c>
      <c r="H81" t="s">
        <v>226</v>
      </c>
    </row>
    <row r="82" spans="1:8" x14ac:dyDescent="0.25">
      <c r="A82" t="s">
        <v>585</v>
      </c>
      <c r="B82" s="15" t="s">
        <v>286</v>
      </c>
      <c r="C82" s="16">
        <v>10000</v>
      </c>
      <c r="D82" s="16">
        <v>101</v>
      </c>
      <c r="E82" s="17" t="s">
        <v>226</v>
      </c>
      <c r="F82">
        <f ca="1">IFERROR(IF(A82="","",OFFSET(Results!$AJ$1,MATCH(A82,Results!$A:$A,0)-1,0)),"")</f>
        <v>65</v>
      </c>
      <c r="G82" s="6" t="str">
        <f t="shared" ca="1" si="2"/>
        <v/>
      </c>
      <c r="H82" t="s">
        <v>226</v>
      </c>
    </row>
    <row r="83" spans="1:8" x14ac:dyDescent="0.25">
      <c r="A83" t="s">
        <v>586</v>
      </c>
      <c r="B83" s="15" t="s">
        <v>587</v>
      </c>
      <c r="C83" s="16">
        <v>38</v>
      </c>
      <c r="D83" s="16">
        <v>29</v>
      </c>
      <c r="E83" s="17" t="s">
        <v>226</v>
      </c>
      <c r="F83">
        <f ca="1">IFERROR(IF(A83="","",OFFSET(Results!$AJ$1,MATCH(A83,Results!$A:$A,0)-1,0)),"")</f>
        <v>88</v>
      </c>
      <c r="G83" s="6" t="str">
        <f t="shared" ca="1" si="2"/>
        <v/>
      </c>
      <c r="H83" t="s">
        <v>226</v>
      </c>
    </row>
    <row r="84" spans="1:8" x14ac:dyDescent="0.25">
      <c r="A84" t="s">
        <v>588</v>
      </c>
      <c r="B84" s="15" t="s">
        <v>325</v>
      </c>
      <c r="C84" s="16">
        <v>294</v>
      </c>
      <c r="D84" s="16">
        <v>251</v>
      </c>
      <c r="E84" s="17" t="s">
        <v>226</v>
      </c>
      <c r="F84">
        <f ca="1">IFERROR(IF(A84="","",OFFSET(Results!$AJ$1,MATCH(A84,Results!$A:$A,0)-1,0)),"")</f>
        <v>123</v>
      </c>
      <c r="G84" s="6" t="str">
        <f t="shared" ca="1" si="2"/>
        <v/>
      </c>
      <c r="H84" t="s">
        <v>226</v>
      </c>
    </row>
    <row r="85" spans="1:8" x14ac:dyDescent="0.25">
      <c r="A85" t="s">
        <v>589</v>
      </c>
      <c r="B85" s="15" t="s">
        <v>340</v>
      </c>
      <c r="C85" s="16">
        <v>263</v>
      </c>
      <c r="D85" s="16">
        <v>121</v>
      </c>
      <c r="E85" s="17" t="s">
        <v>226</v>
      </c>
      <c r="F85">
        <f ca="1">IFERROR(IF(A85="","",OFFSET(Results!$AJ$1,MATCH(A85,Results!$A:$A,0)-1,0)),"")</f>
        <v>65</v>
      </c>
      <c r="G85" s="6" t="str">
        <f t="shared" ca="1" si="2"/>
        <v/>
      </c>
      <c r="H85" t="s">
        <v>226</v>
      </c>
    </row>
    <row r="86" spans="1:8" x14ac:dyDescent="0.25">
      <c r="A86" t="s">
        <v>590</v>
      </c>
      <c r="B86" s="15" t="s">
        <v>252</v>
      </c>
      <c r="C86" s="16">
        <v>147</v>
      </c>
      <c r="D86" s="16">
        <v>201</v>
      </c>
      <c r="E86" s="17" t="s">
        <v>258</v>
      </c>
      <c r="F86">
        <f ca="1">IFERROR(IF(A86="","",OFFSET(Results!$AJ$1,MATCH(A86,Results!$A:$A,0)-1,0)),"")</f>
        <v>31</v>
      </c>
      <c r="G86" s="6">
        <f t="shared" ca="1" si="2"/>
        <v>-0.2</v>
      </c>
      <c r="H86" t="s">
        <v>1334</v>
      </c>
    </row>
    <row r="87" spans="1:8" x14ac:dyDescent="0.25">
      <c r="A87" t="s">
        <v>591</v>
      </c>
      <c r="B87" s="15" t="s">
        <v>325</v>
      </c>
      <c r="C87" s="16">
        <v>294</v>
      </c>
      <c r="D87" s="16">
        <v>126</v>
      </c>
      <c r="E87" s="17" t="s">
        <v>226</v>
      </c>
      <c r="F87">
        <f ca="1">IFERROR(IF(A87="","",OFFSET(Results!$AJ$1,MATCH(A87,Results!$A:$A,0)-1,0)),"")</f>
        <v>45</v>
      </c>
      <c r="G87" s="6" t="str">
        <f t="shared" ca="1" si="2"/>
        <v/>
      </c>
      <c r="H87" t="s">
        <v>226</v>
      </c>
    </row>
    <row r="88" spans="1:8" x14ac:dyDescent="0.25">
      <c r="A88" t="s">
        <v>592</v>
      </c>
      <c r="B88" s="15" t="s">
        <v>311</v>
      </c>
      <c r="C88" s="16">
        <v>132</v>
      </c>
      <c r="D88" s="16">
        <v>161</v>
      </c>
      <c r="E88" s="17" t="s">
        <v>242</v>
      </c>
      <c r="F88" t="str">
        <f ca="1">IFERROR(IF(A88="","",OFFSET(Results!$AJ$1,MATCH(A88,Results!$A:$A,0)-1,0)),"")</f>
        <v/>
      </c>
      <c r="G88" s="6" t="str">
        <f t="shared" ca="1" si="2"/>
        <v/>
      </c>
      <c r="H88" t="s">
        <v>1335</v>
      </c>
    </row>
    <row r="89" spans="1:8" x14ac:dyDescent="0.25">
      <c r="A89" t="s">
        <v>593</v>
      </c>
      <c r="B89" s="15" t="s">
        <v>286</v>
      </c>
      <c r="C89" s="16">
        <v>10000</v>
      </c>
      <c r="D89" s="16">
        <v>301</v>
      </c>
      <c r="E89" s="17" t="s">
        <v>226</v>
      </c>
      <c r="F89">
        <f ca="1">IFERROR(IF(A89="","",OFFSET(Results!$AJ$1,MATCH(A89,Results!$A:$A,0)-1,0)),"")</f>
        <v>59</v>
      </c>
      <c r="G89" s="6" t="str">
        <f t="shared" ca="1" si="2"/>
        <v/>
      </c>
      <c r="H89" t="s">
        <v>226</v>
      </c>
    </row>
    <row r="90" spans="1:8" x14ac:dyDescent="0.25">
      <c r="A90" t="s">
        <v>594</v>
      </c>
      <c r="B90" s="15" t="s">
        <v>595</v>
      </c>
      <c r="C90" s="16">
        <v>345</v>
      </c>
      <c r="D90" s="16">
        <v>301</v>
      </c>
      <c r="E90" s="17" t="s">
        <v>226</v>
      </c>
      <c r="F90">
        <f ca="1">IFERROR(IF(A90="","",OFFSET(Results!$AJ$1,MATCH(A90,Results!$A:$A,0)-1,0)),"")</f>
        <v>123</v>
      </c>
      <c r="G90" s="6" t="str">
        <f t="shared" ca="1" si="2"/>
        <v/>
      </c>
      <c r="H90" t="s">
        <v>226</v>
      </c>
    </row>
    <row r="91" spans="1:8" x14ac:dyDescent="0.25">
      <c r="A91" t="s">
        <v>596</v>
      </c>
      <c r="B91" s="15" t="s">
        <v>314</v>
      </c>
      <c r="C91" s="16">
        <v>370</v>
      </c>
      <c r="D91" s="16">
        <v>276</v>
      </c>
      <c r="E91" s="17" t="s">
        <v>226</v>
      </c>
      <c r="F91">
        <f ca="1">IFERROR(IF(A91="","",OFFSET(Results!$AJ$1,MATCH(A91,Results!$A:$A,0)-1,0)),"")</f>
        <v>88</v>
      </c>
      <c r="G91" s="6" t="str">
        <f t="shared" ca="1" si="2"/>
        <v/>
      </c>
      <c r="H91" t="s">
        <v>226</v>
      </c>
    </row>
    <row r="92" spans="1:8" x14ac:dyDescent="0.25">
      <c r="A92" t="s">
        <v>597</v>
      </c>
      <c r="B92" s="15" t="s">
        <v>509</v>
      </c>
      <c r="C92" s="16">
        <v>526</v>
      </c>
      <c r="D92" s="16" t="s">
        <v>226</v>
      </c>
      <c r="E92" s="17" t="s">
        <v>226</v>
      </c>
      <c r="F92">
        <f ca="1">IFERROR(IF(A92="","",OFFSET(Results!$AJ$1,MATCH(A92,Results!$A:$A,0)-1,0)),"")</f>
        <v>107</v>
      </c>
      <c r="G92" s="6" t="str">
        <f t="shared" ca="1" si="2"/>
        <v/>
      </c>
      <c r="H92" t="s">
        <v>226</v>
      </c>
    </row>
    <row r="93" spans="1:8" x14ac:dyDescent="0.25">
      <c r="A93" t="s">
        <v>598</v>
      </c>
      <c r="B93" s="15" t="s">
        <v>245</v>
      </c>
      <c r="C93" s="16">
        <v>204</v>
      </c>
      <c r="D93" s="16">
        <v>301</v>
      </c>
      <c r="E93" s="17" t="s">
        <v>258</v>
      </c>
      <c r="F93">
        <f ca="1">IFERROR(IF(A93="","",OFFSET(Results!$AJ$1,MATCH(A93,Results!$A:$A,0)-1,0)),"")</f>
        <v>15</v>
      </c>
      <c r="G93" s="6">
        <f t="shared" ca="1" si="2"/>
        <v>-0.2</v>
      </c>
      <c r="H93" t="s">
        <v>1328</v>
      </c>
    </row>
    <row r="94" spans="1:8" x14ac:dyDescent="0.25">
      <c r="A94" t="s">
        <v>599</v>
      </c>
      <c r="B94" s="15" t="s">
        <v>595</v>
      </c>
      <c r="C94" s="16">
        <v>345</v>
      </c>
      <c r="D94" s="16">
        <v>201</v>
      </c>
      <c r="E94" s="17" t="s">
        <v>226</v>
      </c>
      <c r="F94">
        <f ca="1">IFERROR(IF(A94="","",OFFSET(Results!$AJ$1,MATCH(A94,Results!$A:$A,0)-1,0)),"")</f>
        <v>84</v>
      </c>
      <c r="G94" s="6" t="str">
        <f t="shared" ca="1" si="2"/>
        <v/>
      </c>
      <c r="H94" t="s">
        <v>226</v>
      </c>
    </row>
    <row r="95" spans="1:8" x14ac:dyDescent="0.25">
      <c r="A95" t="s">
        <v>600</v>
      </c>
      <c r="B95" s="15" t="s">
        <v>248</v>
      </c>
      <c r="C95" s="16">
        <v>64</v>
      </c>
      <c r="D95" s="16">
        <v>29</v>
      </c>
      <c r="E95" s="17" t="s">
        <v>226</v>
      </c>
      <c r="F95">
        <f ca="1">IFERROR(IF(A95="","",OFFSET(Results!$AJ$1,MATCH(A95,Results!$A:$A,0)-1,0)),"")</f>
        <v>7</v>
      </c>
      <c r="G95" s="6" t="str">
        <f t="shared" ca="1" si="2"/>
        <v/>
      </c>
      <c r="H95" t="s">
        <v>226</v>
      </c>
    </row>
    <row r="96" spans="1:8" x14ac:dyDescent="0.25">
      <c r="A96" t="s">
        <v>601</v>
      </c>
      <c r="B96" s="15" t="s">
        <v>300</v>
      </c>
      <c r="C96" s="16">
        <v>130</v>
      </c>
      <c r="D96" s="16">
        <v>71</v>
      </c>
      <c r="E96" s="17" t="s">
        <v>226</v>
      </c>
      <c r="F96">
        <f ca="1">IFERROR(IF(A96="","",OFFSET(Results!$AJ$1,MATCH(A96,Results!$A:$A,0)-1,0)),"")</f>
        <v>24</v>
      </c>
      <c r="G96" s="6" t="str">
        <f t="shared" ca="1" si="2"/>
        <v/>
      </c>
      <c r="H96" t="s">
        <v>226</v>
      </c>
    </row>
    <row r="97" spans="1:8" x14ac:dyDescent="0.25">
      <c r="A97" t="s">
        <v>602</v>
      </c>
      <c r="B97" s="15" t="s">
        <v>290</v>
      </c>
      <c r="C97" s="16">
        <v>149</v>
      </c>
      <c r="D97" s="16">
        <v>61</v>
      </c>
      <c r="E97" s="17" t="s">
        <v>226</v>
      </c>
      <c r="F97">
        <f ca="1">IFERROR(IF(A97="","",OFFSET(Results!$AJ$1,MATCH(A97,Results!$A:$A,0)-1,0)),"")</f>
        <v>27</v>
      </c>
      <c r="G97" s="6" t="str">
        <f t="shared" ca="1" si="2"/>
        <v/>
      </c>
      <c r="H97" t="s">
        <v>226</v>
      </c>
    </row>
    <row r="98" spans="1:8" x14ac:dyDescent="0.25">
      <c r="A98" t="s">
        <v>603</v>
      </c>
      <c r="B98" s="15" t="s">
        <v>281</v>
      </c>
      <c r="C98" s="16">
        <v>357</v>
      </c>
      <c r="D98" s="16">
        <v>251</v>
      </c>
      <c r="E98" s="17" t="s">
        <v>226</v>
      </c>
      <c r="F98">
        <f ca="1">IFERROR(IF(A98="","",OFFSET(Results!$AJ$1,MATCH(A98,Results!$A:$A,0)-1,0)),"")</f>
        <v>39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604</v>
      </c>
      <c r="B99" s="15" t="s">
        <v>605</v>
      </c>
      <c r="C99" s="16">
        <v>95</v>
      </c>
      <c r="D99" s="16">
        <v>126</v>
      </c>
      <c r="E99" s="17" t="s">
        <v>256</v>
      </c>
      <c r="F99">
        <f ca="1">IFERROR(IF(A99="","",OFFSET(Results!$AJ$1,MATCH(A99,Results!$A:$A,0)-1,0)),"")</f>
        <v>129</v>
      </c>
      <c r="G99" s="6">
        <f t="shared" ca="1" si="3"/>
        <v>-0.3</v>
      </c>
      <c r="H99" t="s">
        <v>1327</v>
      </c>
    </row>
    <row r="100" spans="1:8" x14ac:dyDescent="0.25">
      <c r="A100" t="s">
        <v>606</v>
      </c>
      <c r="B100" s="15" t="s">
        <v>290</v>
      </c>
      <c r="C100" s="16">
        <v>149</v>
      </c>
      <c r="D100" s="16">
        <v>81</v>
      </c>
      <c r="E100" s="17" t="s">
        <v>226</v>
      </c>
      <c r="F100">
        <f ca="1">IFERROR(IF(A100="","",OFFSET(Results!$AJ$1,MATCH(A100,Results!$A:$A,0)-1,0)),"")</f>
        <v>9</v>
      </c>
      <c r="G100" s="6" t="str">
        <f t="shared" ca="1" si="3"/>
        <v/>
      </c>
      <c r="H100" t="s">
        <v>226</v>
      </c>
    </row>
    <row r="101" spans="1:8" x14ac:dyDescent="0.25">
      <c r="A101" t="s">
        <v>607</v>
      </c>
      <c r="B101" s="15" t="s">
        <v>269</v>
      </c>
      <c r="C101" s="16">
        <v>833</v>
      </c>
      <c r="D101" s="16">
        <v>451</v>
      </c>
      <c r="E101" s="17" t="s">
        <v>226</v>
      </c>
      <c r="F101">
        <f ca="1">IFERROR(IF(A101="","",OFFSET(Results!$AJ$1,MATCH(A101,Results!$A:$A,0)-1,0)),"")</f>
        <v>15</v>
      </c>
      <c r="G101" s="6" t="str">
        <f t="shared" ca="1" si="3"/>
        <v/>
      </c>
      <c r="H101" t="s">
        <v>226</v>
      </c>
    </row>
    <row r="102" spans="1:8" x14ac:dyDescent="0.25">
      <c r="A102" t="s">
        <v>608</v>
      </c>
      <c r="B102" s="15" t="s">
        <v>609</v>
      </c>
      <c r="C102" s="16">
        <v>35</v>
      </c>
      <c r="D102" s="16">
        <v>41</v>
      </c>
      <c r="E102" s="17" t="s">
        <v>251</v>
      </c>
      <c r="F102">
        <f ca="1">IFERROR(IF(A102="","",OFFSET(Results!$AJ$1,MATCH(A102,Results!$A:$A,0)-1,0)),"")</f>
        <v>31</v>
      </c>
      <c r="G102" s="6">
        <f t="shared" ca="1" si="3"/>
        <v>-0.4</v>
      </c>
      <c r="H102" t="s">
        <v>1336</v>
      </c>
    </row>
    <row r="103" spans="1:8" x14ac:dyDescent="0.25">
      <c r="A103" t="s">
        <v>610</v>
      </c>
      <c r="B103" s="15" t="s">
        <v>243</v>
      </c>
      <c r="C103" s="16">
        <v>208</v>
      </c>
      <c r="D103" s="16">
        <v>161</v>
      </c>
      <c r="E103" s="17" t="s">
        <v>226</v>
      </c>
      <c r="F103">
        <f ca="1">IFERROR(IF(A103="","",OFFSET(Results!$AJ$1,MATCH(A103,Results!$A:$A,0)-1,0)),"")</f>
        <v>53</v>
      </c>
      <c r="G103" s="6" t="str">
        <f t="shared" ca="1" si="3"/>
        <v/>
      </c>
      <c r="H103" t="s">
        <v>226</v>
      </c>
    </row>
    <row r="104" spans="1:8" x14ac:dyDescent="0.25">
      <c r="A104" t="s">
        <v>611</v>
      </c>
      <c r="B104" s="15" t="s">
        <v>428</v>
      </c>
      <c r="C104" s="16">
        <v>161</v>
      </c>
      <c r="D104" s="16">
        <v>101</v>
      </c>
      <c r="E104" s="17" t="s">
        <v>226</v>
      </c>
      <c r="F104">
        <f ca="1">IFERROR(IF(A104="","",OFFSET(Results!$AJ$1,MATCH(A104,Results!$A:$A,0)-1,0)),"")</f>
        <v>15</v>
      </c>
      <c r="G104" s="6" t="str">
        <f t="shared" ca="1" si="3"/>
        <v/>
      </c>
      <c r="H104" t="s">
        <v>226</v>
      </c>
    </row>
    <row r="105" spans="1:8" x14ac:dyDescent="0.25">
      <c r="A105" t="s">
        <v>612</v>
      </c>
      <c r="B105" s="15" t="s">
        <v>513</v>
      </c>
      <c r="C105" s="16">
        <v>303</v>
      </c>
      <c r="D105" s="16">
        <v>161</v>
      </c>
      <c r="E105" s="17" t="s">
        <v>226</v>
      </c>
      <c r="F105">
        <f ca="1">IFERROR(IF(A105="","",OFFSET(Results!$AJ$1,MATCH(A105,Results!$A:$A,0)-1,0)),"")</f>
        <v>9</v>
      </c>
      <c r="G105" s="6" t="str">
        <f t="shared" ca="1" si="3"/>
        <v/>
      </c>
      <c r="H105" t="s">
        <v>226</v>
      </c>
    </row>
    <row r="106" spans="1:8" x14ac:dyDescent="0.25">
      <c r="A106" t="s">
        <v>613</v>
      </c>
      <c r="B106" s="15" t="s">
        <v>293</v>
      </c>
      <c r="C106" s="16">
        <v>55</v>
      </c>
      <c r="D106" s="16">
        <v>101</v>
      </c>
      <c r="E106" s="17" t="s">
        <v>541</v>
      </c>
      <c r="F106">
        <f ca="1">IFERROR(IF(A106="","",OFFSET(Results!$AJ$1,MATCH(A106,Results!$A:$A,0)-1,0)),"")</f>
        <v>9</v>
      </c>
      <c r="G106" s="6">
        <f t="shared" ca="1" si="3"/>
        <v>-0.8</v>
      </c>
      <c r="H106" t="s">
        <v>1337</v>
      </c>
    </row>
    <row r="107" spans="1:8" x14ac:dyDescent="0.25">
      <c r="A107" t="s">
        <v>614</v>
      </c>
      <c r="B107" s="15" t="s">
        <v>352</v>
      </c>
      <c r="C107" s="16">
        <v>139</v>
      </c>
      <c r="D107" s="16">
        <v>176</v>
      </c>
      <c r="E107" s="17" t="s">
        <v>258</v>
      </c>
      <c r="F107">
        <f ca="1">IFERROR(IF(A107="","",OFFSET(Results!$AJ$1,MATCH(A107,Results!$A:$A,0)-1,0)),"")</f>
        <v>45</v>
      </c>
      <c r="G107" s="6">
        <f t="shared" ca="1" si="3"/>
        <v>-0.2</v>
      </c>
      <c r="H107" t="s">
        <v>1338</v>
      </c>
    </row>
    <row r="108" spans="1:8" x14ac:dyDescent="0.25">
      <c r="A108" t="s">
        <v>615</v>
      </c>
      <c r="B108" s="15" t="s">
        <v>257</v>
      </c>
      <c r="C108" s="16">
        <v>167</v>
      </c>
      <c r="D108" s="16">
        <v>401</v>
      </c>
      <c r="E108" s="17" t="s">
        <v>251</v>
      </c>
      <c r="F108">
        <f ca="1">IFERROR(IF(A108="","",OFFSET(Results!$AJ$1,MATCH(A108,Results!$A:$A,0)-1,0)),"")</f>
        <v>76</v>
      </c>
      <c r="G108" s="6">
        <f t="shared" ca="1" si="3"/>
        <v>-0.4</v>
      </c>
      <c r="H108" t="s">
        <v>1339</v>
      </c>
    </row>
    <row r="109" spans="1:8" x14ac:dyDescent="0.25">
      <c r="A109" t="s">
        <v>616</v>
      </c>
      <c r="B109" s="15" t="s">
        <v>310</v>
      </c>
      <c r="C109" s="16">
        <v>455</v>
      </c>
      <c r="D109" s="16">
        <v>301</v>
      </c>
      <c r="E109" s="17" t="s">
        <v>226</v>
      </c>
      <c r="F109">
        <f ca="1">IFERROR(IF(A109="","",OFFSET(Results!$AJ$1,MATCH(A109,Results!$A:$A,0)-1,0)),"")</f>
        <v>83</v>
      </c>
      <c r="G109" s="6" t="str">
        <f t="shared" ca="1" si="3"/>
        <v/>
      </c>
      <c r="H109" t="s">
        <v>226</v>
      </c>
    </row>
    <row r="110" spans="1:8" x14ac:dyDescent="0.25">
      <c r="A110" t="s">
        <v>617</v>
      </c>
      <c r="B110" s="15" t="s">
        <v>374</v>
      </c>
      <c r="C110" s="16">
        <v>98</v>
      </c>
      <c r="D110" s="16">
        <v>126</v>
      </c>
      <c r="E110" s="17" t="s">
        <v>258</v>
      </c>
      <c r="F110">
        <f ca="1">IFERROR(IF(A110="","",OFFSET(Results!$AJ$1,MATCH(A110,Results!$A:$A,0)-1,0)),"")</f>
        <v>45</v>
      </c>
      <c r="G110" s="6">
        <f t="shared" ca="1" si="3"/>
        <v>-0.2</v>
      </c>
      <c r="H110" t="s">
        <v>1337</v>
      </c>
    </row>
    <row r="111" spans="1:8" x14ac:dyDescent="0.25">
      <c r="A111" t="s">
        <v>618</v>
      </c>
      <c r="B111" s="15" t="s">
        <v>380</v>
      </c>
      <c r="C111" s="16">
        <v>109</v>
      </c>
      <c r="D111" s="16">
        <v>81</v>
      </c>
      <c r="E111" s="17" t="s">
        <v>226</v>
      </c>
      <c r="F111">
        <f ca="1">IFERROR(IF(A111="","",OFFSET(Results!$AJ$1,MATCH(A111,Results!$A:$A,0)-1,0)),"")</f>
        <v>134</v>
      </c>
      <c r="G111" s="6" t="str">
        <f t="shared" ca="1" si="3"/>
        <v/>
      </c>
      <c r="H111" t="s">
        <v>226</v>
      </c>
    </row>
    <row r="112" spans="1:8" x14ac:dyDescent="0.25">
      <c r="A112" t="s">
        <v>619</v>
      </c>
      <c r="B112" s="15" t="s">
        <v>509</v>
      </c>
      <c r="C112" s="16">
        <v>526</v>
      </c>
      <c r="D112" s="16">
        <v>251</v>
      </c>
      <c r="E112" s="17" t="s">
        <v>226</v>
      </c>
      <c r="F112">
        <f ca="1">IFERROR(IF(A112="","",OFFSET(Results!$AJ$1,MATCH(A112,Results!$A:$A,0)-1,0)),"")</f>
        <v>59</v>
      </c>
      <c r="G112" s="6" t="str">
        <f t="shared" ca="1" si="3"/>
        <v/>
      </c>
      <c r="H112" t="s">
        <v>226</v>
      </c>
    </row>
    <row r="113" spans="1:8" x14ac:dyDescent="0.25">
      <c r="A113" t="s">
        <v>620</v>
      </c>
      <c r="B113" s="15" t="s">
        <v>309</v>
      </c>
      <c r="C113" s="16">
        <v>286</v>
      </c>
      <c r="D113" s="16">
        <v>201</v>
      </c>
      <c r="E113" s="17" t="s">
        <v>226</v>
      </c>
      <c r="F113">
        <f ca="1">IFERROR(IF(A113="","",OFFSET(Results!$AJ$1,MATCH(A113,Results!$A:$A,0)-1,0)),"")</f>
        <v>15</v>
      </c>
      <c r="G113" s="6" t="str">
        <f t="shared" ca="1" si="3"/>
        <v/>
      </c>
      <c r="H113" t="s">
        <v>226</v>
      </c>
    </row>
    <row r="114" spans="1:8" x14ac:dyDescent="0.25">
      <c r="A114" t="s">
        <v>621</v>
      </c>
      <c r="B114" s="15" t="s">
        <v>243</v>
      </c>
      <c r="C114" s="16">
        <v>208</v>
      </c>
      <c r="D114" s="16">
        <v>126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622</v>
      </c>
      <c r="B115" s="15" t="s">
        <v>553</v>
      </c>
      <c r="C115" s="16">
        <v>196</v>
      </c>
      <c r="D115" s="16">
        <v>201</v>
      </c>
      <c r="E115" s="17" t="s">
        <v>226</v>
      </c>
      <c r="F115">
        <f ca="1">IFERROR(IF(A115="","",OFFSET(Results!$AJ$1,MATCH(A115,Results!$A:$A,0)-1,0)),"")</f>
        <v>107</v>
      </c>
      <c r="G115" s="6" t="str">
        <f t="shared" ca="1" si="3"/>
        <v/>
      </c>
      <c r="H115" t="s">
        <v>226</v>
      </c>
    </row>
    <row r="116" spans="1:8" x14ac:dyDescent="0.25">
      <c r="A116" t="s">
        <v>623</v>
      </c>
      <c r="B116" s="15" t="s">
        <v>344</v>
      </c>
      <c r="C116" s="16">
        <v>119</v>
      </c>
      <c r="D116" s="16">
        <v>251</v>
      </c>
      <c r="E116" s="17" t="s">
        <v>251</v>
      </c>
      <c r="F116">
        <f ca="1">IFERROR(IF(A116="","",OFFSET(Results!$AJ$1,MATCH(A116,Results!$A:$A,0)-1,0)),"")</f>
        <v>136</v>
      </c>
      <c r="G116" s="6">
        <f t="shared" ca="1" si="3"/>
        <v>-0.4</v>
      </c>
      <c r="H116" t="s">
        <v>1340</v>
      </c>
    </row>
    <row r="117" spans="1:8" x14ac:dyDescent="0.25">
      <c r="A117" t="s">
        <v>624</v>
      </c>
      <c r="B117" s="15" t="s">
        <v>260</v>
      </c>
      <c r="C117" s="16">
        <v>200</v>
      </c>
      <c r="D117" s="16">
        <v>501</v>
      </c>
      <c r="E117" s="17" t="s">
        <v>256</v>
      </c>
      <c r="F117">
        <f ca="1">IFERROR(IF(A117="","",OFFSET(Results!$AJ$1,MATCH(A117,Results!$A:$A,0)-1,0)),"")</f>
        <v>98</v>
      </c>
      <c r="G117" s="6">
        <f t="shared" ca="1" si="3"/>
        <v>-0.3</v>
      </c>
      <c r="H117" t="s">
        <v>1339</v>
      </c>
    </row>
    <row r="118" spans="1:8" x14ac:dyDescent="0.25">
      <c r="A118" t="s">
        <v>625</v>
      </c>
      <c r="B118" s="15" t="s">
        <v>307</v>
      </c>
      <c r="C118" s="16">
        <v>5000</v>
      </c>
      <c r="D118" s="16">
        <v>501</v>
      </c>
      <c r="E118" s="17" t="s">
        <v>226</v>
      </c>
      <c r="F118">
        <f ca="1">IFERROR(IF(A118="","",OFFSET(Results!$AJ$1,MATCH(A118,Results!$A:$A,0)-1,0)),"")</f>
        <v>6</v>
      </c>
      <c r="G118" s="6" t="str">
        <f t="shared" ca="1" si="3"/>
        <v/>
      </c>
      <c r="H118" t="s">
        <v>226</v>
      </c>
    </row>
    <row r="119" spans="1:8" x14ac:dyDescent="0.25">
      <c r="A119" t="s">
        <v>626</v>
      </c>
      <c r="B119" s="15" t="s">
        <v>346</v>
      </c>
      <c r="C119" s="16">
        <v>50</v>
      </c>
      <c r="D119" s="16">
        <v>67</v>
      </c>
      <c r="E119" s="17" t="s">
        <v>260</v>
      </c>
      <c r="F119">
        <f ca="1">IFERROR(IF(A119="","",OFFSET(Results!$AJ$1,MATCH(A119,Results!$A:$A,0)-1,0)),"")</f>
        <v>2</v>
      </c>
      <c r="G119" s="6">
        <f t="shared" ca="1" si="3"/>
        <v>3.875</v>
      </c>
      <c r="H119" t="s">
        <v>1341</v>
      </c>
    </row>
    <row r="120" spans="1:8" x14ac:dyDescent="0.25">
      <c r="A120" t="s">
        <v>627</v>
      </c>
      <c r="B120" s="15" t="s">
        <v>253</v>
      </c>
      <c r="C120" s="16">
        <v>256</v>
      </c>
      <c r="D120" s="16">
        <v>301</v>
      </c>
      <c r="E120" s="17" t="s">
        <v>242</v>
      </c>
      <c r="F120">
        <f ca="1">IFERROR(IF(A120="","",OFFSET(Results!$AJ$1,MATCH(A120,Results!$A:$A,0)-1,0)),"")</f>
        <v>76</v>
      </c>
      <c r="G120" s="6">
        <f t="shared" ca="1" si="3"/>
        <v>-0.1</v>
      </c>
      <c r="H120" t="s">
        <v>1342</v>
      </c>
    </row>
    <row r="121" spans="1:8" x14ac:dyDescent="0.25">
      <c r="A121" t="s">
        <v>628</v>
      </c>
      <c r="B121" s="15" t="s">
        <v>268</v>
      </c>
      <c r="C121" s="16">
        <v>159</v>
      </c>
      <c r="D121" s="16">
        <v>91</v>
      </c>
      <c r="E121" s="17" t="s">
        <v>226</v>
      </c>
      <c r="F121">
        <f ca="1">IFERROR(IF(A121="","",OFFSET(Results!$AJ$1,MATCH(A121,Results!$A:$A,0)-1,0)),"")</f>
        <v>39</v>
      </c>
      <c r="G121" s="6" t="str">
        <f t="shared" ca="1" si="3"/>
        <v/>
      </c>
      <c r="H121" t="s">
        <v>226</v>
      </c>
    </row>
    <row r="122" spans="1:8" x14ac:dyDescent="0.25">
      <c r="A122" t="s">
        <v>629</v>
      </c>
      <c r="B122" s="15" t="s">
        <v>630</v>
      </c>
      <c r="C122" s="16">
        <v>37</v>
      </c>
      <c r="D122" s="16">
        <v>31</v>
      </c>
      <c r="E122" s="17" t="s">
        <v>226</v>
      </c>
      <c r="F122">
        <f ca="1">IFERROR(IF(A122="","",OFFSET(Results!$AJ$1,MATCH(A122,Results!$A:$A,0)-1,0)),"")</f>
        <v>15</v>
      </c>
      <c r="G122" s="6" t="str">
        <f t="shared" ca="1" si="3"/>
        <v/>
      </c>
      <c r="H122" t="s">
        <v>226</v>
      </c>
    </row>
    <row r="123" spans="1:8" x14ac:dyDescent="0.25">
      <c r="A123" t="s">
        <v>631</v>
      </c>
      <c r="B123" s="15" t="s">
        <v>390</v>
      </c>
      <c r="C123" s="16">
        <v>385</v>
      </c>
      <c r="D123" s="16" t="s">
        <v>226</v>
      </c>
      <c r="E123" s="17" t="s">
        <v>226</v>
      </c>
      <c r="F123">
        <f ca="1">IFERROR(IF(A123="","",OFFSET(Results!$AJ$1,MATCH(A123,Results!$A:$A,0)-1,0)),"")</f>
        <v>76</v>
      </c>
      <c r="G123" s="6" t="str">
        <f t="shared" ca="1" si="3"/>
        <v/>
      </c>
      <c r="H123" t="s">
        <v>226</v>
      </c>
    </row>
    <row r="124" spans="1:8" x14ac:dyDescent="0.25">
      <c r="A124" t="s">
        <v>632</v>
      </c>
      <c r="B124" s="15" t="s">
        <v>310</v>
      </c>
      <c r="C124" s="16">
        <v>455</v>
      </c>
      <c r="D124" s="16">
        <v>226</v>
      </c>
      <c r="E124" s="17" t="s">
        <v>226</v>
      </c>
      <c r="F124">
        <f ca="1">IFERROR(IF(A124="","",OFFSET(Results!$AJ$1,MATCH(A124,Results!$A:$A,0)-1,0)),"")</f>
        <v>137</v>
      </c>
      <c r="G124" s="6" t="str">
        <f t="shared" ca="1" si="3"/>
        <v/>
      </c>
      <c r="H124" t="s">
        <v>226</v>
      </c>
    </row>
    <row r="125" spans="1:8" x14ac:dyDescent="0.25">
      <c r="A125" t="s">
        <v>633</v>
      </c>
      <c r="B125" s="15" t="s">
        <v>249</v>
      </c>
      <c r="C125" s="16">
        <v>588</v>
      </c>
      <c r="D125" s="16">
        <v>201</v>
      </c>
      <c r="E125" s="17" t="s">
        <v>226</v>
      </c>
      <c r="F125">
        <f ca="1">IFERROR(IF(A125="","",OFFSET(Results!$AJ$1,MATCH(A125,Results!$A:$A,0)-1,0)),"")</f>
        <v>88</v>
      </c>
      <c r="G125" s="6" t="str">
        <f t="shared" ca="1" si="3"/>
        <v/>
      </c>
      <c r="H125" t="s">
        <v>226</v>
      </c>
    </row>
    <row r="126" spans="1:8" x14ac:dyDescent="0.25">
      <c r="A126" t="s">
        <v>634</v>
      </c>
      <c r="B126" s="15" t="s">
        <v>272</v>
      </c>
      <c r="C126" s="16">
        <v>35</v>
      </c>
      <c r="D126" s="16">
        <v>31</v>
      </c>
      <c r="E126" s="17" t="s">
        <v>226</v>
      </c>
      <c r="F126">
        <f ca="1">IFERROR(IF(A126="","",OFFSET(Results!$AJ$1,MATCH(A126,Results!$A:$A,0)-1,0)),"")</f>
        <v>65</v>
      </c>
      <c r="G126" s="6" t="str">
        <f t="shared" ca="1" si="3"/>
        <v/>
      </c>
      <c r="H126" t="s">
        <v>226</v>
      </c>
    </row>
    <row r="127" spans="1:8" x14ac:dyDescent="0.25">
      <c r="A127" t="s">
        <v>635</v>
      </c>
      <c r="B127" s="15" t="s">
        <v>338</v>
      </c>
      <c r="C127" s="16">
        <v>556</v>
      </c>
      <c r="D127" s="16">
        <v>451</v>
      </c>
      <c r="E127" s="17" t="s">
        <v>226</v>
      </c>
      <c r="F127">
        <f ca="1">IFERROR(IF(A127="","",OFFSET(Results!$AJ$1,MATCH(A127,Results!$A:$A,0)-1,0)),"")</f>
        <v>45</v>
      </c>
      <c r="G127" s="6" t="str">
        <f t="shared" ca="1" si="3"/>
        <v/>
      </c>
      <c r="H127" t="s">
        <v>226</v>
      </c>
    </row>
    <row r="128" spans="1:8" x14ac:dyDescent="0.25">
      <c r="A128" t="s">
        <v>636</v>
      </c>
      <c r="B128" s="15" t="s">
        <v>252</v>
      </c>
      <c r="C128" s="16">
        <v>147</v>
      </c>
      <c r="D128" s="16">
        <v>121</v>
      </c>
      <c r="E128" s="17" t="s">
        <v>226</v>
      </c>
      <c r="F128">
        <f ca="1">IFERROR(IF(A128="","",OFFSET(Results!$AJ$1,MATCH(A128,Results!$A:$A,0)-1,0)),"")</f>
        <v>138</v>
      </c>
      <c r="G128" s="6" t="str">
        <f t="shared" ca="1" si="3"/>
        <v/>
      </c>
      <c r="H128" t="s">
        <v>226</v>
      </c>
    </row>
    <row r="129" spans="1:8" x14ac:dyDescent="0.25">
      <c r="A129" t="s">
        <v>637</v>
      </c>
      <c r="B129" s="15" t="s">
        <v>467</v>
      </c>
      <c r="C129" s="16">
        <v>217</v>
      </c>
      <c r="D129" s="16">
        <v>201</v>
      </c>
      <c r="E129" s="17" t="s">
        <v>226</v>
      </c>
      <c r="F129">
        <f ca="1">IFERROR(IF(A129="","",OFFSET(Results!$AJ$1,MATCH(A129,Results!$A:$A,0)-1,0)),"")</f>
        <v>107</v>
      </c>
      <c r="G129" s="6" t="str">
        <f t="shared" ca="1" si="3"/>
        <v/>
      </c>
      <c r="H129" t="s">
        <v>226</v>
      </c>
    </row>
    <row r="130" spans="1:8" x14ac:dyDescent="0.25">
      <c r="A130" t="s">
        <v>638</v>
      </c>
      <c r="B130" s="15" t="s">
        <v>639</v>
      </c>
      <c r="C130" s="16">
        <v>75</v>
      </c>
      <c r="D130" s="16">
        <v>101</v>
      </c>
      <c r="E130" s="17" t="s">
        <v>251</v>
      </c>
      <c r="F130">
        <f ca="1">IFERROR(IF(A130="","",OFFSET(Results!$AJ$1,MATCH(A130,Results!$A:$A,0)-1,0)),"")</f>
        <v>88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-0.4</v>
      </c>
      <c r="H130" t="s">
        <v>1343</v>
      </c>
    </row>
    <row r="131" spans="1:8" x14ac:dyDescent="0.25">
      <c r="A131" t="s">
        <v>640</v>
      </c>
      <c r="B131" s="15" t="s">
        <v>322</v>
      </c>
      <c r="C131" s="16">
        <v>417</v>
      </c>
      <c r="D131" s="16">
        <v>401</v>
      </c>
      <c r="E131" s="17" t="s">
        <v>226</v>
      </c>
      <c r="F131">
        <f ca="1">IFERROR(IF(A131="","",OFFSET(Results!$AJ$1,MATCH(A131,Results!$A:$A,0)-1,0)),"")</f>
        <v>107</v>
      </c>
      <c r="G131" s="6" t="str">
        <f t="shared" ca="1" si="4"/>
        <v/>
      </c>
      <c r="H131" t="s">
        <v>226</v>
      </c>
    </row>
    <row r="132" spans="1:8" x14ac:dyDescent="0.25">
      <c r="A132" t="s">
        <v>641</v>
      </c>
      <c r="B132" s="15" t="s">
        <v>297</v>
      </c>
      <c r="C132" s="16">
        <v>123</v>
      </c>
      <c r="D132" s="16">
        <v>81</v>
      </c>
      <c r="E132" s="17" t="s">
        <v>226</v>
      </c>
      <c r="F132">
        <f ca="1">IFERROR(IF(A132="","",OFFSET(Results!$AJ$1,MATCH(A132,Results!$A:$A,0)-1,0)),"")</f>
        <v>9</v>
      </c>
      <c r="G132" s="6" t="str">
        <f t="shared" ca="1" si="4"/>
        <v/>
      </c>
      <c r="H132" t="s">
        <v>226</v>
      </c>
    </row>
    <row r="133" spans="1:8" x14ac:dyDescent="0.25">
      <c r="A133" t="s">
        <v>642</v>
      </c>
      <c r="B133" s="15" t="s">
        <v>359</v>
      </c>
      <c r="C133" s="16">
        <v>110</v>
      </c>
      <c r="D133" s="16">
        <v>201</v>
      </c>
      <c r="E133" s="17" t="s">
        <v>251</v>
      </c>
      <c r="F133">
        <f ca="1">IFERROR(IF(A133="","",OFFSET(Results!$AJ$1,MATCH(A133,Results!$A:$A,0)-1,0)),"")</f>
        <v>27</v>
      </c>
      <c r="G133" s="6">
        <f t="shared" ca="1" si="4"/>
        <v>-0.4</v>
      </c>
      <c r="H133" t="s">
        <v>1334</v>
      </c>
    </row>
    <row r="134" spans="1:8" x14ac:dyDescent="0.25">
      <c r="A134" t="s">
        <v>643</v>
      </c>
      <c r="B134" s="15" t="s">
        <v>266</v>
      </c>
      <c r="C134" s="16">
        <v>192</v>
      </c>
      <c r="D134" s="16">
        <v>91</v>
      </c>
      <c r="E134" s="17" t="s">
        <v>226</v>
      </c>
      <c r="F134">
        <f ca="1">IFERROR(IF(A134="","",OFFSET(Results!$AJ$1,MATCH(A134,Results!$A:$A,0)-1,0)),"")</f>
        <v>39</v>
      </c>
      <c r="G134" s="6" t="str">
        <f t="shared" ca="1" si="4"/>
        <v/>
      </c>
      <c r="H134" t="s">
        <v>226</v>
      </c>
    </row>
    <row r="135" spans="1:8" x14ac:dyDescent="0.25">
      <c r="A135" t="s">
        <v>644</v>
      </c>
      <c r="B135" s="15" t="s">
        <v>645</v>
      </c>
      <c r="C135" s="16">
        <v>74</v>
      </c>
      <c r="D135" s="16">
        <v>51</v>
      </c>
      <c r="E135" s="17" t="s">
        <v>226</v>
      </c>
      <c r="F135">
        <f ca="1">IFERROR(IF(A135="","",OFFSET(Results!$AJ$1,MATCH(A135,Results!$A:$A,0)-1,0)),"")</f>
        <v>65</v>
      </c>
      <c r="G135" s="6" t="str">
        <f t="shared" ca="1" si="4"/>
        <v/>
      </c>
      <c r="H135" t="s">
        <v>226</v>
      </c>
    </row>
    <row r="136" spans="1:8" x14ac:dyDescent="0.25">
      <c r="A136" t="s">
        <v>646</v>
      </c>
      <c r="B136" s="15" t="s">
        <v>299</v>
      </c>
      <c r="C136" s="16">
        <v>118</v>
      </c>
      <c r="D136" s="16">
        <v>151</v>
      </c>
      <c r="E136" s="17" t="s">
        <v>258</v>
      </c>
      <c r="F136">
        <f ca="1">IFERROR(IF(A136="","",OFFSET(Results!$AJ$1,MATCH(A136,Results!$A:$A,0)-1,0)),"")</f>
        <v>123</v>
      </c>
      <c r="G136" s="6">
        <f t="shared" ca="1" si="4"/>
        <v>-0.2</v>
      </c>
      <c r="H136" t="s">
        <v>1344</v>
      </c>
    </row>
    <row r="137" spans="1:8" x14ac:dyDescent="0.25">
      <c r="A137" t="s">
        <v>647</v>
      </c>
      <c r="B137" s="15" t="s">
        <v>286</v>
      </c>
      <c r="C137" s="16">
        <v>10000</v>
      </c>
      <c r="D137" s="16">
        <v>751</v>
      </c>
      <c r="E137" s="17" t="s">
        <v>226</v>
      </c>
      <c r="F137">
        <f ca="1">IFERROR(IF(A137="","",OFFSET(Results!$AJ$1,MATCH(A137,Results!$A:$A,0)-1,0)),"")</f>
        <v>65</v>
      </c>
      <c r="G137" s="6" t="str">
        <f t="shared" ca="1" si="4"/>
        <v/>
      </c>
      <c r="H137" t="s">
        <v>226</v>
      </c>
    </row>
    <row r="138" spans="1:8" x14ac:dyDescent="0.25">
      <c r="A138" t="s">
        <v>648</v>
      </c>
      <c r="B138" s="15" t="s">
        <v>297</v>
      </c>
      <c r="C138" s="16">
        <v>123</v>
      </c>
      <c r="D138" s="16">
        <v>176</v>
      </c>
      <c r="E138" s="17" t="s">
        <v>258</v>
      </c>
      <c r="F138">
        <f ca="1">IFERROR(IF(A138="","",OFFSET(Results!$AJ$1,MATCH(A138,Results!$A:$A,0)-1,0)),"")</f>
        <v>142</v>
      </c>
      <c r="G138" s="6">
        <f t="shared" ca="1" si="4"/>
        <v>-0.2</v>
      </c>
      <c r="H138" t="s">
        <v>1345</v>
      </c>
    </row>
    <row r="139" spans="1:8" x14ac:dyDescent="0.25">
      <c r="A139" t="s">
        <v>649</v>
      </c>
      <c r="B139" s="15" t="s">
        <v>253</v>
      </c>
      <c r="C139" s="16">
        <v>256</v>
      </c>
      <c r="D139" s="16">
        <v>201</v>
      </c>
      <c r="E139" s="17" t="s">
        <v>226</v>
      </c>
      <c r="F139">
        <f ca="1">IFERROR(IF(A139="","",OFFSET(Results!$AJ$1,MATCH(A139,Results!$A:$A,0)-1,0)),"")</f>
        <v>31</v>
      </c>
      <c r="G139" s="6" t="str">
        <f t="shared" ca="1" si="4"/>
        <v/>
      </c>
      <c r="H139" t="s">
        <v>226</v>
      </c>
    </row>
    <row r="140" spans="1:8" x14ac:dyDescent="0.25">
      <c r="A140" t="s">
        <v>650</v>
      </c>
      <c r="B140" s="15" t="s">
        <v>318</v>
      </c>
      <c r="C140" s="16">
        <v>86</v>
      </c>
      <c r="D140" s="16">
        <v>131</v>
      </c>
      <c r="E140" s="17" t="s">
        <v>251</v>
      </c>
      <c r="F140">
        <f ca="1">IFERROR(IF(A140="","",OFFSET(Results!$AJ$1,MATCH(A140,Results!$A:$A,0)-1,0)),"")</f>
        <v>98</v>
      </c>
      <c r="G140" s="6">
        <f t="shared" ca="1" si="4"/>
        <v>-0.4</v>
      </c>
      <c r="H140" t="s">
        <v>1346</v>
      </c>
    </row>
    <row r="141" spans="1:8" x14ac:dyDescent="0.25">
      <c r="A141" t="s">
        <v>651</v>
      </c>
      <c r="B141" s="15" t="s">
        <v>268</v>
      </c>
      <c r="C141" s="16">
        <v>159</v>
      </c>
      <c r="D141" s="16">
        <v>201</v>
      </c>
      <c r="E141" s="17" t="s">
        <v>242</v>
      </c>
      <c r="F141">
        <f ca="1">IFERROR(IF(A141="","",OFFSET(Results!$AJ$1,MATCH(A141,Results!$A:$A,0)-1,0)),"")</f>
        <v>107</v>
      </c>
      <c r="G141" s="6">
        <f t="shared" ca="1" si="4"/>
        <v>-0.1</v>
      </c>
      <c r="H141" t="s">
        <v>1333</v>
      </c>
    </row>
    <row r="142" spans="1:8" x14ac:dyDescent="0.25">
      <c r="A142" t="s">
        <v>652</v>
      </c>
      <c r="B142" s="15" t="s">
        <v>267</v>
      </c>
      <c r="C142" s="16">
        <v>63</v>
      </c>
      <c r="D142" s="16">
        <v>61</v>
      </c>
      <c r="E142" s="17" t="s">
        <v>226</v>
      </c>
      <c r="F142">
        <f ca="1">IFERROR(IF(A142="","",OFFSET(Results!$AJ$1,MATCH(A142,Results!$A:$A,0)-1,0)),"")</f>
        <v>15</v>
      </c>
      <c r="G142" s="6" t="str">
        <f t="shared" ca="1" si="4"/>
        <v/>
      </c>
      <c r="H142" t="s">
        <v>226</v>
      </c>
    </row>
    <row r="143" spans="1:8" x14ac:dyDescent="0.25">
      <c r="A143" t="s">
        <v>653</v>
      </c>
      <c r="B143" s="15" t="s">
        <v>320</v>
      </c>
      <c r="C143" s="16">
        <v>400</v>
      </c>
      <c r="D143" s="16">
        <v>251</v>
      </c>
      <c r="E143" s="17" t="s">
        <v>226</v>
      </c>
      <c r="F143">
        <f ca="1">IFERROR(IF(A143="","",OFFSET(Results!$AJ$1,MATCH(A143,Results!$A:$A,0)-1,0)),"")</f>
        <v>107</v>
      </c>
      <c r="G143" s="6" t="str">
        <f t="shared" ca="1" si="4"/>
        <v/>
      </c>
      <c r="H143" t="s">
        <v>226</v>
      </c>
    </row>
    <row r="144" spans="1:8" x14ac:dyDescent="0.25">
      <c r="A144" t="s">
        <v>654</v>
      </c>
      <c r="B144" s="15" t="s">
        <v>249</v>
      </c>
      <c r="C144" s="16">
        <v>588</v>
      </c>
      <c r="D144" s="16">
        <v>176</v>
      </c>
      <c r="E144" s="17" t="s">
        <v>226</v>
      </c>
      <c r="F144">
        <f ca="1">IFERROR(IF(A144="","",OFFSET(Results!$AJ$1,MATCH(A144,Results!$A:$A,0)-1,0)),"")</f>
        <v>118</v>
      </c>
      <c r="G144" s="6" t="str">
        <f t="shared" ca="1" si="4"/>
        <v/>
      </c>
      <c r="H144" t="s">
        <v>226</v>
      </c>
    </row>
    <row r="145" spans="1:8" x14ac:dyDescent="0.25">
      <c r="A145" t="s">
        <v>655</v>
      </c>
      <c r="B145" s="15" t="s">
        <v>656</v>
      </c>
      <c r="C145" s="16">
        <v>88</v>
      </c>
      <c r="D145" s="16">
        <v>81</v>
      </c>
      <c r="E145" s="17" t="s">
        <v>226</v>
      </c>
      <c r="F145">
        <f ca="1">IFERROR(IF(A145="","",OFFSET(Results!$AJ$1,MATCH(A145,Results!$A:$A,0)-1,0)),"")</f>
        <v>45</v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298</v>
      </c>
      <c r="C2" s="16">
        <v>57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657</v>
      </c>
      <c r="C3" s="16">
        <v>29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287</v>
      </c>
      <c r="C4" s="16">
        <v>60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467</v>
      </c>
      <c r="C5" s="16">
        <v>217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541</v>
      </c>
      <c r="C6" s="16">
        <v>125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324</v>
      </c>
      <c r="C7" s="16">
        <v>2000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247</v>
      </c>
      <c r="C8" s="16">
        <v>57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251</v>
      </c>
      <c r="C9" s="16">
        <v>250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485</v>
      </c>
      <c r="C10" s="16">
        <v>112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346</v>
      </c>
      <c r="C11" s="16">
        <v>50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381</v>
      </c>
      <c r="C12" s="16">
        <v>20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425</v>
      </c>
      <c r="C13" s="16">
        <v>25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658</v>
      </c>
      <c r="C14" s="16">
        <v>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544</v>
      </c>
      <c r="C15" s="16">
        <v>141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253</v>
      </c>
      <c r="C16" s="16">
        <v>256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444</v>
      </c>
      <c r="C17" s="16">
        <v>33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659</v>
      </c>
      <c r="C18" s="16">
        <v>93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298</v>
      </c>
      <c r="C19" s="16">
        <v>57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392</v>
      </c>
      <c r="C20" s="16">
        <v>83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358</v>
      </c>
      <c r="C21" s="16">
        <v>32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349</v>
      </c>
      <c r="C22" s="16">
        <v>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286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296</v>
      </c>
      <c r="C24" s="16">
        <v>40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660</v>
      </c>
      <c r="C25" s="16">
        <v>55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374</v>
      </c>
      <c r="C26" s="16">
        <v>98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362</v>
      </c>
      <c r="C27" s="16">
        <v>19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325</v>
      </c>
      <c r="C28" s="16">
        <v>294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661</v>
      </c>
      <c r="C29" s="16">
        <v>76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350</v>
      </c>
      <c r="C30" s="16">
        <v>137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368</v>
      </c>
      <c r="C31" s="16">
        <v>78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662</v>
      </c>
      <c r="C32" s="16">
        <v>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353</v>
      </c>
      <c r="C33" s="16">
        <v>65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361</v>
      </c>
      <c r="C34" s="16">
        <v>70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663</v>
      </c>
      <c r="C35" s="16">
        <v>78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664</v>
      </c>
      <c r="C36" s="16">
        <v>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342</v>
      </c>
      <c r="C37" s="16">
        <v>96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665</v>
      </c>
      <c r="C38" s="16">
        <v>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280</v>
      </c>
      <c r="C39" s="16">
        <v>72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263</v>
      </c>
      <c r="C40" s="16">
        <v>133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666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667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316</v>
      </c>
      <c r="C43" s="16">
        <v>41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245</v>
      </c>
      <c r="C44" s="16">
        <v>204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355</v>
      </c>
      <c r="C45" s="16">
        <v>46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668</v>
      </c>
      <c r="C46" s="16">
        <v>65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669</v>
      </c>
      <c r="C47" s="16">
        <v>15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254</v>
      </c>
      <c r="C48" s="16">
        <v>233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660</v>
      </c>
      <c r="C49" s="16">
        <v>55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333</v>
      </c>
      <c r="C50" s="16">
        <v>222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670</v>
      </c>
      <c r="C51" s="16">
        <v>74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247</v>
      </c>
      <c r="C52" s="16">
        <v>57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660</v>
      </c>
      <c r="C53" s="16">
        <v>55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376</v>
      </c>
      <c r="C54" s="16">
        <v>105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317</v>
      </c>
      <c r="C55" s="16">
        <v>227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288</v>
      </c>
      <c r="C56" s="16">
        <v>87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303</v>
      </c>
      <c r="C57" s="16">
        <v>81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322</v>
      </c>
      <c r="C58" s="16">
        <v>417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662</v>
      </c>
      <c r="C59" s="16">
        <v>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324</v>
      </c>
      <c r="C60" s="16">
        <v>2000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669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671</v>
      </c>
      <c r="C62" s="16">
        <v>45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373</v>
      </c>
      <c r="C63" s="16">
        <v>172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289</v>
      </c>
      <c r="C64" s="16">
        <v>81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672</v>
      </c>
      <c r="C65" s="16">
        <v>14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247</v>
      </c>
      <c r="C66" s="16">
        <v>57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673</v>
      </c>
      <c r="C67" s="16">
        <v>24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674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630</v>
      </c>
      <c r="C69" s="16">
        <v>37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675</v>
      </c>
      <c r="C70" s="16">
        <v>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676</v>
      </c>
      <c r="C71" s="16">
        <v>39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251</v>
      </c>
      <c r="C72" s="16">
        <v>250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298</v>
      </c>
      <c r="C73" s="16">
        <v>57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398</v>
      </c>
      <c r="C74" s="16">
        <v>108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310</v>
      </c>
      <c r="C75" s="16">
        <v>455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264</v>
      </c>
      <c r="C76" s="16">
        <v>53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677</v>
      </c>
      <c r="C77" s="16">
        <v>30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248</v>
      </c>
      <c r="C78" s="16">
        <v>64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259</v>
      </c>
      <c r="C79" s="16">
        <v>83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678</v>
      </c>
      <c r="C80" s="16">
        <v>39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392</v>
      </c>
      <c r="C81" s="16">
        <v>83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286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679</v>
      </c>
      <c r="C83" s="16">
        <v>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318</v>
      </c>
      <c r="C84" s="16">
        <v>86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639</v>
      </c>
      <c r="C85" s="16">
        <v>75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408</v>
      </c>
      <c r="C86" s="16">
        <v>47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605</v>
      </c>
      <c r="C87" s="16">
        <v>95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270</v>
      </c>
      <c r="C88" s="16">
        <v>42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286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659</v>
      </c>
      <c r="C90" s="16">
        <v>93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275</v>
      </c>
      <c r="C91" s="16">
        <v>101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261</v>
      </c>
      <c r="C92" s="16">
        <v>164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267</v>
      </c>
      <c r="C93" s="16">
        <v>63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282</v>
      </c>
      <c r="C94" s="16">
        <v>102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680</v>
      </c>
      <c r="C95" s="16">
        <v>23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360</v>
      </c>
      <c r="C96" s="16">
        <v>40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408</v>
      </c>
      <c r="C97" s="16">
        <v>47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398</v>
      </c>
      <c r="C98" s="16">
        <v>108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681</v>
      </c>
      <c r="C99" s="16">
        <v>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682</v>
      </c>
      <c r="C100" s="16">
        <v>49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333</v>
      </c>
      <c r="C101" s="16">
        <v>222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468</v>
      </c>
      <c r="C102" s="16">
        <v>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267</v>
      </c>
      <c r="C103" s="16">
        <v>63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424</v>
      </c>
      <c r="C104" s="16">
        <v>48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288</v>
      </c>
      <c r="C105" s="16">
        <v>87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381</v>
      </c>
      <c r="C106" s="16">
        <v>20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683</v>
      </c>
      <c r="C107" s="16">
        <v>46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684</v>
      </c>
      <c r="C108" s="16">
        <v>54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350</v>
      </c>
      <c r="C109" s="16">
        <v>137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685</v>
      </c>
      <c r="C110" s="16">
        <v>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272</v>
      </c>
      <c r="C111" s="16">
        <v>35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428</v>
      </c>
      <c r="C112" s="16">
        <v>161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656</v>
      </c>
      <c r="C113" s="16">
        <v>88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353</v>
      </c>
      <c r="C114" s="16">
        <v>65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686</v>
      </c>
      <c r="C115" s="16">
        <v>60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383</v>
      </c>
      <c r="C116" s="16">
        <v>37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247</v>
      </c>
      <c r="C117" s="16">
        <v>57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246</v>
      </c>
      <c r="C118" s="16">
        <v>1111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687</v>
      </c>
      <c r="C119" s="16">
        <v>19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323</v>
      </c>
      <c r="C120" s="16">
        <v>85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369</v>
      </c>
      <c r="C121" s="16">
        <v>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688</v>
      </c>
      <c r="C122" s="16">
        <v>15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348</v>
      </c>
      <c r="C123" s="16">
        <v>114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331</v>
      </c>
      <c r="C124" s="16">
        <v>135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268</v>
      </c>
      <c r="C125" s="16">
        <v>159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689</v>
      </c>
      <c r="C126" s="16">
        <v>14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428</v>
      </c>
      <c r="C127" s="16">
        <v>161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304</v>
      </c>
      <c r="C128" s="16">
        <v>44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690</v>
      </c>
      <c r="C129" s="16">
        <v>65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691</v>
      </c>
      <c r="C130" s="16">
        <v>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315</v>
      </c>
      <c r="C131" s="16">
        <v>115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630</v>
      </c>
      <c r="C132" s="16">
        <v>37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394</v>
      </c>
      <c r="C133" s="16">
        <v>36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276</v>
      </c>
      <c r="C134" s="16">
        <v>61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692</v>
      </c>
      <c r="C135" s="16">
        <v>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463</v>
      </c>
      <c r="C136" s="16">
        <v>38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286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389</v>
      </c>
      <c r="C138" s="16">
        <v>43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356</v>
      </c>
      <c r="C139" s="16">
        <v>79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386</v>
      </c>
      <c r="C140" s="16">
        <v>30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693</v>
      </c>
      <c r="C141" s="16">
        <v>51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451</v>
      </c>
      <c r="C142" s="16">
        <v>22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344</v>
      </c>
      <c r="C143" s="16">
        <v>119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541</v>
      </c>
      <c r="C144" s="16">
        <v>125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694</v>
      </c>
      <c r="C145" s="16">
        <v>30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334</v>
      </c>
      <c r="C2" s="16">
        <v>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695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351</v>
      </c>
      <c r="C4" s="16">
        <v>34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348</v>
      </c>
      <c r="C5" s="16">
        <v>114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696</v>
      </c>
      <c r="C6" s="16">
        <v>63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269</v>
      </c>
      <c r="C7" s="16">
        <v>833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419</v>
      </c>
      <c r="C8" s="16">
        <v>34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697</v>
      </c>
      <c r="C9" s="16">
        <v>120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294</v>
      </c>
      <c r="C10" s="16">
        <v>61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698</v>
      </c>
      <c r="C11" s="16">
        <v>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429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699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700</v>
      </c>
      <c r="C14" s="16">
        <v>17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701</v>
      </c>
      <c r="C15" s="16">
        <v>77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697</v>
      </c>
      <c r="C16" s="16">
        <v>120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702</v>
      </c>
      <c r="C17" s="16">
        <v>20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375</v>
      </c>
      <c r="C18" s="16">
        <v>52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419</v>
      </c>
      <c r="C19" s="16">
        <v>34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703</v>
      </c>
      <c r="C20" s="16">
        <v>45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704</v>
      </c>
      <c r="C21" s="16">
        <v>20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705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286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673</v>
      </c>
      <c r="C24" s="16">
        <v>24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706</v>
      </c>
      <c r="C25" s="16">
        <v>32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707</v>
      </c>
      <c r="C26" s="16">
        <v>55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430</v>
      </c>
      <c r="C27" s="16">
        <v>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352</v>
      </c>
      <c r="C28" s="16">
        <v>139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708</v>
      </c>
      <c r="C29" s="16">
        <v>45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391</v>
      </c>
      <c r="C30" s="16">
        <v>71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418</v>
      </c>
      <c r="C31" s="16">
        <v>44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709</v>
      </c>
      <c r="C32" s="16">
        <v>32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394</v>
      </c>
      <c r="C33" s="16">
        <v>36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710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355</v>
      </c>
      <c r="C35" s="16">
        <v>46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698</v>
      </c>
      <c r="C36" s="16">
        <v>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313</v>
      </c>
      <c r="C37" s="16">
        <v>52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336</v>
      </c>
      <c r="C38" s="16">
        <v>21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316</v>
      </c>
      <c r="C39" s="16">
        <v>41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391</v>
      </c>
      <c r="C40" s="16">
        <v>71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711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712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713</v>
      </c>
      <c r="C43" s="16">
        <v>24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398</v>
      </c>
      <c r="C44" s="16">
        <v>108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455</v>
      </c>
      <c r="C45" s="16">
        <v>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714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715</v>
      </c>
      <c r="C47" s="16">
        <v>9.6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311</v>
      </c>
      <c r="C48" s="16">
        <v>132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716</v>
      </c>
      <c r="C49" s="16">
        <v>32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398</v>
      </c>
      <c r="C50" s="16">
        <v>108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433</v>
      </c>
      <c r="C51" s="16">
        <v>38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444</v>
      </c>
      <c r="C52" s="16">
        <v>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717</v>
      </c>
      <c r="C53" s="16">
        <v>31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718</v>
      </c>
      <c r="C54" s="16">
        <v>61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372</v>
      </c>
      <c r="C55" s="16">
        <v>116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369</v>
      </c>
      <c r="C56" s="16">
        <v>50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708</v>
      </c>
      <c r="C57" s="16">
        <v>45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260</v>
      </c>
      <c r="C58" s="16">
        <v>200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719</v>
      </c>
      <c r="C59" s="16">
        <v>31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308</v>
      </c>
      <c r="C60" s="16">
        <v>909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720</v>
      </c>
      <c r="C61" s="16">
        <v>9.5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691</v>
      </c>
      <c r="C62" s="16">
        <v>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292</v>
      </c>
      <c r="C63" s="16">
        <v>91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418</v>
      </c>
      <c r="C64" s="16">
        <v>44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480</v>
      </c>
      <c r="C65" s="16">
        <v>9.1999999999999993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721</v>
      </c>
      <c r="C66" s="16">
        <v>32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722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723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724</v>
      </c>
      <c r="C69" s="16">
        <v>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404</v>
      </c>
      <c r="C70" s="16">
        <v>12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725</v>
      </c>
      <c r="C71" s="16">
        <v>23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379</v>
      </c>
      <c r="C72" s="16">
        <v>127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278</v>
      </c>
      <c r="C73" s="16">
        <v>32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305</v>
      </c>
      <c r="C74" s="16">
        <v>62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340</v>
      </c>
      <c r="C75" s="16">
        <v>263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726</v>
      </c>
      <c r="C76" s="16">
        <v>30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417</v>
      </c>
      <c r="C77" s="16">
        <v>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405</v>
      </c>
      <c r="C78" s="16">
        <v>37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424</v>
      </c>
      <c r="C79" s="16">
        <v>48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724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727</v>
      </c>
      <c r="C81" s="16">
        <v>47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286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271</v>
      </c>
      <c r="C83" s="16">
        <v>9.4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306</v>
      </c>
      <c r="C84" s="16">
        <v>51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397</v>
      </c>
      <c r="C85" s="16">
        <v>44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262</v>
      </c>
      <c r="C86" s="16">
        <v>27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346</v>
      </c>
      <c r="C87" s="16">
        <v>50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728</v>
      </c>
      <c r="C88" s="16">
        <v>25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286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293</v>
      </c>
      <c r="C90" s="16">
        <v>55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291</v>
      </c>
      <c r="C91" s="16">
        <v>53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729</v>
      </c>
      <c r="C92" s="16">
        <v>92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347</v>
      </c>
      <c r="C93" s="16">
        <v>35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247</v>
      </c>
      <c r="C94" s="16">
        <v>57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730</v>
      </c>
      <c r="C95" s="16">
        <v>14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425</v>
      </c>
      <c r="C96" s="16">
        <v>25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273</v>
      </c>
      <c r="C97" s="16">
        <v>27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276</v>
      </c>
      <c r="C98" s="16">
        <v>61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731</v>
      </c>
      <c r="C99" s="16">
        <v>20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395</v>
      </c>
      <c r="C100" s="16">
        <v>28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534</v>
      </c>
      <c r="C101" s="16">
        <v>104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732</v>
      </c>
      <c r="C102" s="16">
        <v>8.8000000000000007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609</v>
      </c>
      <c r="C103" s="16">
        <v>35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370</v>
      </c>
      <c r="C104" s="16">
        <v>29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346</v>
      </c>
      <c r="C105" s="16">
        <v>50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733</v>
      </c>
      <c r="C106" s="16">
        <v>12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734</v>
      </c>
      <c r="C107" s="16">
        <v>27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735</v>
      </c>
      <c r="C108" s="16">
        <v>31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639</v>
      </c>
      <c r="C109" s="16">
        <v>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736</v>
      </c>
      <c r="C110" s="16">
        <v>21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336</v>
      </c>
      <c r="C111" s="16">
        <v>21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301</v>
      </c>
      <c r="C112" s="16">
        <v>80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682</v>
      </c>
      <c r="C113" s="16">
        <v>49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382</v>
      </c>
      <c r="C114" s="16">
        <v>37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737</v>
      </c>
      <c r="C115" s="16">
        <v>32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738</v>
      </c>
      <c r="C116" s="16">
        <v>23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278</v>
      </c>
      <c r="C117" s="16">
        <v>32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509</v>
      </c>
      <c r="C118" s="16">
        <v>526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739</v>
      </c>
      <c r="C119" s="16">
        <v>12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388</v>
      </c>
      <c r="C120" s="16">
        <v>47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740</v>
      </c>
      <c r="C121" s="16">
        <v>29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271</v>
      </c>
      <c r="C122" s="16">
        <v>9.4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287</v>
      </c>
      <c r="C123" s="16">
        <v>60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361</v>
      </c>
      <c r="C124" s="16">
        <v>70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318</v>
      </c>
      <c r="C125" s="16">
        <v>86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741</v>
      </c>
      <c r="C126" s="16">
        <v>8.9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303</v>
      </c>
      <c r="C127" s="16">
        <v>81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274</v>
      </c>
      <c r="C128" s="16">
        <v>27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365</v>
      </c>
      <c r="C129" s="16">
        <v>37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742</v>
      </c>
      <c r="C130" s="16">
        <v>16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686</v>
      </c>
      <c r="C131" s="16">
        <v>60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743</v>
      </c>
      <c r="C132" s="16">
        <v>23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279</v>
      </c>
      <c r="C133" s="16">
        <v>22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665</v>
      </c>
      <c r="C134" s="16">
        <v>33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744</v>
      </c>
      <c r="C135" s="16">
        <v>16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420</v>
      </c>
      <c r="C136" s="16">
        <v>22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319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400</v>
      </c>
      <c r="C138" s="16">
        <v>25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418</v>
      </c>
      <c r="C139" s="16">
        <v>44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745</v>
      </c>
      <c r="C140" s="16">
        <v>18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746</v>
      </c>
      <c r="C141" s="16">
        <v>30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466</v>
      </c>
      <c r="C142" s="16">
        <v>14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377</v>
      </c>
      <c r="C143" s="16">
        <v>63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639</v>
      </c>
      <c r="C144" s="16">
        <v>75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747</v>
      </c>
      <c r="C145" s="16">
        <v>19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426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748</v>
      </c>
      <c r="C3" s="16">
        <v>9.1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749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418</v>
      </c>
      <c r="C5" s="16">
        <v>44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750</v>
      </c>
      <c r="C6" s="16">
        <v>29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325</v>
      </c>
      <c r="C7" s="16">
        <v>294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431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364</v>
      </c>
      <c r="C9" s="16">
        <v>50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354</v>
      </c>
      <c r="C10" s="16">
        <v>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751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752</v>
      </c>
      <c r="C12" s="16">
        <v>6.7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753</v>
      </c>
      <c r="C13" s="16">
        <v>8.1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754</v>
      </c>
      <c r="C14" s="16">
        <v>8.6999999999999993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755</v>
      </c>
      <c r="C15" s="16">
        <v>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375</v>
      </c>
      <c r="C16" s="16">
        <v>52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756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757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758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482</v>
      </c>
      <c r="C20" s="16">
        <v>21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465</v>
      </c>
      <c r="C21" s="16">
        <v>9.8000000000000007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759</v>
      </c>
      <c r="C22" s="16">
        <v>8.1999999999999993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286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760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761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454</v>
      </c>
      <c r="C26" s="16">
        <v>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762</v>
      </c>
      <c r="C27" s="16">
        <v>6.5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345</v>
      </c>
      <c r="C28" s="16">
        <v>59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763</v>
      </c>
      <c r="C29" s="16">
        <v>21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764</v>
      </c>
      <c r="C30" s="16">
        <v>31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765</v>
      </c>
      <c r="C31" s="16">
        <v>20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766</v>
      </c>
      <c r="C32" s="16">
        <v>15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421</v>
      </c>
      <c r="C33" s="16">
        <v>18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747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403</v>
      </c>
      <c r="C35" s="16">
        <v>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767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768</v>
      </c>
      <c r="C37" s="16">
        <v>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769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770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385</v>
      </c>
      <c r="C40" s="16">
        <v>30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771</v>
      </c>
      <c r="C41" s="16">
        <v>8.5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461</v>
      </c>
      <c r="C42" s="16">
        <v>7.3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772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389</v>
      </c>
      <c r="C44" s="16">
        <v>43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773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412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774</v>
      </c>
      <c r="C47" s="16">
        <v>5.4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693</v>
      </c>
      <c r="C48" s="16">
        <v>51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775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295</v>
      </c>
      <c r="C50" s="16">
        <v>48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417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742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776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262</v>
      </c>
      <c r="C54" s="16">
        <v>27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408</v>
      </c>
      <c r="C55" s="16">
        <v>47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667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777</v>
      </c>
      <c r="C57" s="16">
        <v>20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661</v>
      </c>
      <c r="C58" s="16">
        <v>76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778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281</v>
      </c>
      <c r="C60" s="16">
        <v>357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779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780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781</v>
      </c>
      <c r="C63" s="16">
        <v>37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702</v>
      </c>
      <c r="C64" s="16">
        <v>20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782</v>
      </c>
      <c r="C65" s="16">
        <v>5.2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436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783</v>
      </c>
      <c r="C67" s="16">
        <v>7.9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483</v>
      </c>
      <c r="C68" s="16">
        <v>6.1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784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785</v>
      </c>
      <c r="C70" s="16">
        <v>6.3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786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684</v>
      </c>
      <c r="C72" s="16">
        <v>54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393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262</v>
      </c>
      <c r="C74" s="16">
        <v>27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342</v>
      </c>
      <c r="C75" s="16">
        <v>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787</v>
      </c>
      <c r="C76" s="16">
        <v>15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788</v>
      </c>
      <c r="C77" s="16">
        <v>9.5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789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790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791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792</v>
      </c>
      <c r="C81" s="16">
        <v>21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286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793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794</v>
      </c>
      <c r="C84" s="16">
        <v>22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795</v>
      </c>
      <c r="C85" s="16">
        <v>19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796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797</v>
      </c>
      <c r="C87" s="16">
        <v>23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798</v>
      </c>
      <c r="C88" s="16">
        <v>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286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415</v>
      </c>
      <c r="C90" s="16">
        <v>24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799</v>
      </c>
      <c r="C91" s="16">
        <v>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587</v>
      </c>
      <c r="C92" s="16">
        <v>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435</v>
      </c>
      <c r="C93" s="16">
        <v>16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414</v>
      </c>
      <c r="C94" s="16">
        <v>24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800</v>
      </c>
      <c r="C95" s="16">
        <v>7.5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801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413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691</v>
      </c>
      <c r="C98" s="16">
        <v>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802</v>
      </c>
      <c r="C99" s="16">
        <v>9.9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401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367</v>
      </c>
      <c r="C101" s="16">
        <v>42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803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452</v>
      </c>
      <c r="C103" s="16">
        <v>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804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667</v>
      </c>
      <c r="C105" s="16">
        <v>22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805</v>
      </c>
      <c r="C106" s="16">
        <v>6.8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806</v>
      </c>
      <c r="C107" s="16">
        <v>13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688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807</v>
      </c>
      <c r="C109" s="16">
        <v>32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808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809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399</v>
      </c>
      <c r="C112" s="16">
        <v>36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441</v>
      </c>
      <c r="C113" s="16">
        <v>22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810</v>
      </c>
      <c r="C114" s="16">
        <v>17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811</v>
      </c>
      <c r="C115" s="16">
        <v>16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812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813</v>
      </c>
      <c r="C117" s="16">
        <v>16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328</v>
      </c>
      <c r="C118" s="16">
        <v>185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814</v>
      </c>
      <c r="C119" s="16">
        <v>6.5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396</v>
      </c>
      <c r="C120" s="16">
        <v>21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815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816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734</v>
      </c>
      <c r="C123" s="16">
        <v>27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716</v>
      </c>
      <c r="C124" s="16">
        <v>32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567</v>
      </c>
      <c r="C125" s="16">
        <v>36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803</v>
      </c>
      <c r="C126" s="16">
        <v>5.0999999999999996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817</v>
      </c>
      <c r="C127" s="16">
        <v>36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422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818</v>
      </c>
      <c r="C129" s="16">
        <v>18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819</v>
      </c>
      <c r="C130" s="16">
        <v>8.5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734</v>
      </c>
      <c r="C131" s="16">
        <v>27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786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820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409</v>
      </c>
      <c r="C134" s="16">
        <v>16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821</v>
      </c>
      <c r="C135" s="16">
        <v>8.3000000000000007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822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326</v>
      </c>
      <c r="C137" s="16">
        <v>2500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823</v>
      </c>
      <c r="C138" s="16">
        <v>12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702</v>
      </c>
      <c r="C139" s="16">
        <v>20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824</v>
      </c>
      <c r="C140" s="16">
        <v>9.1999999999999993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815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825</v>
      </c>
      <c r="C142" s="16">
        <v>7.6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826</v>
      </c>
      <c r="C143" s="16">
        <v>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706</v>
      </c>
      <c r="C144" s="16">
        <v>32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827</v>
      </c>
      <c r="C145" s="16">
        <v>9.4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828</v>
      </c>
      <c r="C2" s="16">
        <v>7.3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829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407</v>
      </c>
      <c r="C4" s="16">
        <v>7.6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830</v>
      </c>
      <c r="C5" s="16">
        <v>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475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341</v>
      </c>
      <c r="C7" s="16">
        <v>88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831</v>
      </c>
      <c r="C8" s="16">
        <v>7.5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832</v>
      </c>
      <c r="C9" s="16">
        <v>20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833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443</v>
      </c>
      <c r="C11" s="16">
        <v>6.7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834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835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836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837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702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838</v>
      </c>
      <c r="C17" s="16">
        <v>5.2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808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839</v>
      </c>
      <c r="C19" s="16">
        <v>7.7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840</v>
      </c>
      <c r="C20" s="16">
        <v>9.4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841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842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286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843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844</v>
      </c>
      <c r="C25" s="16">
        <v>7.2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845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846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847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848</v>
      </c>
      <c r="C29" s="16">
        <v>9.4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849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850</v>
      </c>
      <c r="C31" s="16">
        <v>9.1999999999999993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851</v>
      </c>
      <c r="C32" s="16">
        <v>7.3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366</v>
      </c>
      <c r="C33" s="16">
        <v>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284</v>
      </c>
      <c r="C34" s="16">
        <v>8.4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852</v>
      </c>
      <c r="C35" s="16">
        <v>9.1999999999999993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853</v>
      </c>
      <c r="C36" s="16">
        <v>6.7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854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855</v>
      </c>
      <c r="C38" s="16">
        <v>5.3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856</v>
      </c>
      <c r="C39" s="16">
        <v>8.6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857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858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859</v>
      </c>
      <c r="C42" s="16">
        <v>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860</v>
      </c>
      <c r="C43" s="16">
        <v>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861</v>
      </c>
      <c r="C44" s="16">
        <v>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862</v>
      </c>
      <c r="C45" s="16">
        <v>6.4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863</v>
      </c>
      <c r="C46" s="16">
        <v>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864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865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866</v>
      </c>
      <c r="C49" s="16">
        <v>7.1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867</v>
      </c>
      <c r="C50" s="16">
        <v>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423</v>
      </c>
      <c r="C51" s="16">
        <v>8.3000000000000007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868</v>
      </c>
      <c r="C52" s="16">
        <v>7.4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437</v>
      </c>
      <c r="C53" s="16">
        <v>7.3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277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675</v>
      </c>
      <c r="C55" s="16">
        <v>18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411</v>
      </c>
      <c r="C56" s="16">
        <v>9.6999999999999993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869</v>
      </c>
      <c r="C57" s="16">
        <v>9.3000000000000007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870</v>
      </c>
      <c r="C58" s="16">
        <v>28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871</v>
      </c>
      <c r="C59" s="16">
        <v>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292</v>
      </c>
      <c r="C60" s="16">
        <v>91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872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785</v>
      </c>
      <c r="C62" s="16">
        <v>6.3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873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874</v>
      </c>
      <c r="C64" s="16">
        <v>9.1999999999999993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875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876</v>
      </c>
      <c r="C66" s="16">
        <v>7.4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877</v>
      </c>
      <c r="C67" s="16">
        <v>4.3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878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879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880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406</v>
      </c>
      <c r="C71" s="16">
        <v>5.6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881</v>
      </c>
      <c r="C72" s="16">
        <v>21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882</v>
      </c>
      <c r="C73" s="16">
        <v>7.3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883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665</v>
      </c>
      <c r="C75" s="16">
        <v>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884</v>
      </c>
      <c r="C76" s="16">
        <v>6.9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885</v>
      </c>
      <c r="C77" s="16">
        <v>4.9000000000000004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886</v>
      </c>
      <c r="C78" s="16">
        <v>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887</v>
      </c>
      <c r="C79" s="16">
        <v>9.6999999999999993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888</v>
      </c>
      <c r="C80" s="16">
        <v>5.8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889</v>
      </c>
      <c r="C81" s="16">
        <v>9.6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286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890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891</v>
      </c>
      <c r="C84" s="16">
        <v>9.6999999999999993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892</v>
      </c>
      <c r="C85" s="16">
        <v>8.8000000000000007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893</v>
      </c>
      <c r="C86" s="16">
        <v>6.5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453</v>
      </c>
      <c r="C87" s="16">
        <v>10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894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286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895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896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897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410</v>
      </c>
      <c r="C93" s="16">
        <v>7.8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402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898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446</v>
      </c>
      <c r="C96" s="16">
        <v>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899</v>
      </c>
      <c r="C97" s="16">
        <v>6.5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900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901</v>
      </c>
      <c r="C99" s="16">
        <v>5.0999999999999996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902</v>
      </c>
      <c r="C100" s="16">
        <v>6.7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265</v>
      </c>
      <c r="C101" s="16">
        <v>17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903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904</v>
      </c>
      <c r="C103" s="16">
        <v>7.7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905</v>
      </c>
      <c r="C104" s="16">
        <v>6.6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906</v>
      </c>
      <c r="C105" s="16">
        <v>9.9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907</v>
      </c>
      <c r="C106" s="16">
        <v>3.8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908</v>
      </c>
      <c r="C107" s="16">
        <v>6.3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909</v>
      </c>
      <c r="C108" s="16">
        <v>6.9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449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448</v>
      </c>
      <c r="C110" s="16">
        <v>5.3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910</v>
      </c>
      <c r="C111" s="16">
        <v>5.4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911</v>
      </c>
      <c r="C112" s="16">
        <v>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912</v>
      </c>
      <c r="C113" s="16">
        <v>9.5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913</v>
      </c>
      <c r="C114" s="16">
        <v>8.1999999999999993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914</v>
      </c>
      <c r="C115" s="16">
        <v>7.3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915</v>
      </c>
      <c r="C116" s="16">
        <v>5.6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479</v>
      </c>
      <c r="C117" s="16">
        <v>7.3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305</v>
      </c>
      <c r="C118" s="16">
        <v>62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916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827</v>
      </c>
      <c r="C120" s="16">
        <v>9.4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458</v>
      </c>
      <c r="C121" s="16">
        <v>6.7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917</v>
      </c>
      <c r="C122" s="16">
        <v>3.2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918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712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378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919</v>
      </c>
      <c r="C126" s="16">
        <v>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371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785</v>
      </c>
      <c r="C128" s="16">
        <v>6.3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920</v>
      </c>
      <c r="C129" s="16">
        <v>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921</v>
      </c>
      <c r="C130" s="16">
        <v>4.5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739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922</v>
      </c>
      <c r="C132" s="16">
        <v>5.7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923</v>
      </c>
      <c r="C133" s="16">
        <v>5.5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831</v>
      </c>
      <c r="C134" s="16">
        <v>7.5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427</v>
      </c>
      <c r="C135" s="16">
        <v>4.5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924</v>
      </c>
      <c r="C136" s="16">
        <v>5.7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339</v>
      </c>
      <c r="C137" s="16">
        <v>625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925</v>
      </c>
      <c r="C138" s="16">
        <v>6.1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926</v>
      </c>
      <c r="C139" s="16">
        <v>9.3000000000000007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927</v>
      </c>
      <c r="C140" s="16">
        <v>4.8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928</v>
      </c>
      <c r="C141" s="16">
        <v>6.8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929</v>
      </c>
      <c r="C142" s="16">
        <v>4.0999999999999996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442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930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931</v>
      </c>
      <c r="C145" s="16">
        <v>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438</v>
      </c>
      <c r="C2" s="16">
        <v>4.8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932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439</v>
      </c>
      <c r="C4" s="16">
        <v>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933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461</v>
      </c>
      <c r="C6" s="16">
        <v>7.3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270</v>
      </c>
      <c r="C7" s="16">
        <v>42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934</v>
      </c>
      <c r="C8" s="16">
        <v>4.9000000000000004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935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936</v>
      </c>
      <c r="C10" s="16">
        <v>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937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938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939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940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941</v>
      </c>
      <c r="C15" s="16">
        <v>8.1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812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942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943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944</v>
      </c>
      <c r="C19" s="16">
        <v>4.9000000000000004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945</v>
      </c>
      <c r="C20" s="16">
        <v>5.8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946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477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286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947</v>
      </c>
      <c r="C24" s="16">
        <v>3.9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948</v>
      </c>
      <c r="C25" s="16">
        <v>4.7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949</v>
      </c>
      <c r="C26" s="16">
        <v>6.5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950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951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952</v>
      </c>
      <c r="C29" s="16">
        <v>5.9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440</v>
      </c>
      <c r="C30" s="16">
        <v>7.8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953</v>
      </c>
      <c r="C31" s="16">
        <v>5.7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954</v>
      </c>
      <c r="C32" s="16">
        <v>4.8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955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956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957</v>
      </c>
      <c r="C35" s="16">
        <v>5.7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958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959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960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961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962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963</v>
      </c>
      <c r="C41" s="16">
        <v>3.2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964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965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966</v>
      </c>
      <c r="C44" s="16">
        <v>9.9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967</v>
      </c>
      <c r="C45" s="16">
        <v>4.3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450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968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969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970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971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972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973</v>
      </c>
      <c r="C52" s="16">
        <v>4.7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974</v>
      </c>
      <c r="C53" s="16">
        <v>4.8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871</v>
      </c>
      <c r="C54" s="16">
        <v>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434</v>
      </c>
      <c r="C55" s="16">
        <v>10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975</v>
      </c>
      <c r="C56" s="16">
        <v>6.2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976</v>
      </c>
      <c r="C57" s="16">
        <v>5.8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977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978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979</v>
      </c>
      <c r="C60" s="16">
        <v>43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980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469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981</v>
      </c>
      <c r="C63" s="16">
        <v>8.8000000000000007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982</v>
      </c>
      <c r="C64" s="16">
        <v>5.9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983</v>
      </c>
      <c r="C65" s="16">
        <v>2.2999999999999998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984</v>
      </c>
      <c r="C66" s="16">
        <v>4.8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985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986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987</v>
      </c>
      <c r="C69" s="16">
        <v>3.8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988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989</v>
      </c>
      <c r="C71" s="16">
        <v>3.9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990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991</v>
      </c>
      <c r="C73" s="16">
        <v>4.8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992</v>
      </c>
      <c r="C74" s="16">
        <v>7.1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993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994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995</v>
      </c>
      <c r="C77" s="16">
        <v>3.4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996</v>
      </c>
      <c r="C78" s="16">
        <v>5.0999999999999996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283</v>
      </c>
      <c r="C79" s="16">
        <v>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997</v>
      </c>
      <c r="C80" s="16">
        <v>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998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286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999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1000</v>
      </c>
      <c r="C84" s="16">
        <v>6.1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456</v>
      </c>
      <c r="C85" s="16">
        <v>5.6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1001</v>
      </c>
      <c r="C86" s="16">
        <v>4.3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1002</v>
      </c>
      <c r="C87" s="16">
        <v>6.2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1003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286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893</v>
      </c>
      <c r="C90" s="16">
        <v>6.5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416</v>
      </c>
      <c r="C91" s="16">
        <v>6.5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1004</v>
      </c>
      <c r="C92" s="16">
        <v>9.1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841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1005</v>
      </c>
      <c r="C94" s="16">
        <v>6.6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1006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1007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1008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1009</v>
      </c>
      <c r="C98" s="16">
        <v>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1010</v>
      </c>
      <c r="C99" s="16">
        <v>3.5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1011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1012</v>
      </c>
      <c r="C101" s="16">
        <v>9.9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1013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901</v>
      </c>
      <c r="C103" s="16">
        <v>5.0999999999999996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486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1014</v>
      </c>
      <c r="C105" s="16">
        <v>6.1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1015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1016</v>
      </c>
      <c r="C107" s="16">
        <v>4.2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1017</v>
      </c>
      <c r="C108" s="16">
        <v>4.5999999999999996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1018</v>
      </c>
      <c r="C109" s="16">
        <v>7.8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1019</v>
      </c>
      <c r="C110" s="16">
        <v>3.6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1020</v>
      </c>
      <c r="C111" s="16">
        <v>3.6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1021</v>
      </c>
      <c r="C112" s="16">
        <v>8.6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1022</v>
      </c>
      <c r="C113" s="16">
        <v>6.1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1023</v>
      </c>
      <c r="C114" s="16">
        <v>5.2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1024</v>
      </c>
      <c r="C115" s="16">
        <v>4.8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1025</v>
      </c>
      <c r="C116" s="16">
        <v>3.8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1026</v>
      </c>
      <c r="C117" s="16">
        <v>4.8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1027</v>
      </c>
      <c r="C118" s="16">
        <v>32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1028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1029</v>
      </c>
      <c r="C120" s="16">
        <v>5.8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1030</v>
      </c>
      <c r="C121" s="16">
        <v>4.5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1031</v>
      </c>
      <c r="C122" s="16">
        <v>2.2999999999999998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1032</v>
      </c>
      <c r="C123" s="16">
        <v>7.1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1033</v>
      </c>
      <c r="C124" s="16">
        <v>7.8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1034</v>
      </c>
      <c r="C125" s="16">
        <v>8.6999999999999993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1035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1036</v>
      </c>
      <c r="C127" s="16">
        <v>8.6999999999999993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474</v>
      </c>
      <c r="C128" s="16">
        <v>4.0999999999999996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1037</v>
      </c>
      <c r="C129" s="16">
        <v>5.0999999999999996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1038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866</v>
      </c>
      <c r="C131" s="16">
        <v>7.1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1039</v>
      </c>
      <c r="C132" s="16">
        <v>3.8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1040</v>
      </c>
      <c r="C133" s="16">
        <v>3.7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1041</v>
      </c>
      <c r="C134" s="16">
        <v>4.9000000000000004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1042</v>
      </c>
      <c r="C135" s="16">
        <v>3.2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1043</v>
      </c>
      <c r="C136" s="16">
        <v>3.8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317</v>
      </c>
      <c r="C137" s="16">
        <v>227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1044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976</v>
      </c>
      <c r="C139" s="16">
        <v>5.8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1045</v>
      </c>
      <c r="C140" s="16">
        <v>3.3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1046</v>
      </c>
      <c r="C141" s="16">
        <v>4.4000000000000004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1047</v>
      </c>
      <c r="C142" s="16">
        <v>2.9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1048</v>
      </c>
      <c r="C143" s="16">
        <v>7.1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432</v>
      </c>
      <c r="C144" s="16">
        <v>8.1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1049</v>
      </c>
      <c r="C145" s="16">
        <v>3.4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1050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1051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1052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936</v>
      </c>
      <c r="C5" s="16">
        <v>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1053</v>
      </c>
      <c r="C6" s="16">
        <v>5.0999999999999996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415</v>
      </c>
      <c r="C7" s="16">
        <v>24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1054</v>
      </c>
      <c r="C8" s="16">
        <v>3.5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1055</v>
      </c>
      <c r="C9" s="16">
        <v>7.4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1056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1057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1058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1059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1060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1061</v>
      </c>
      <c r="C15" s="16">
        <v>5.6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1062</v>
      </c>
      <c r="C16" s="16">
        <v>7.5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1063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1064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1065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1066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1067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1068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319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1069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1070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1071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1072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783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1073</v>
      </c>
      <c r="C29" s="16">
        <v>4.2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1074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1075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1076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1077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1078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1079</v>
      </c>
      <c r="C35" s="16">
        <v>4.0999999999999996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1080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1081</v>
      </c>
      <c r="C37" s="16">
        <v>4.5999999999999996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1082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1083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1084</v>
      </c>
      <c r="C40" s="16">
        <v>5.3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1085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1086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1087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1088</v>
      </c>
      <c r="C44" s="16">
        <v>6.6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963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1089</v>
      </c>
      <c r="C46" s="16">
        <v>3.7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489</v>
      </c>
      <c r="C47" s="16">
        <v>1.93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476</v>
      </c>
      <c r="C48" s="16">
        <v>7.5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1090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1091</v>
      </c>
      <c r="C50" s="16">
        <v>7.2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462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1092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1093</v>
      </c>
      <c r="C53" s="16">
        <v>3.5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1094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1095</v>
      </c>
      <c r="C55" s="16">
        <v>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1096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1097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1098</v>
      </c>
      <c r="C58" s="16">
        <v>9.8000000000000007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457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1099</v>
      </c>
      <c r="C60" s="16">
        <v>27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484</v>
      </c>
      <c r="C61" s="16">
        <v>1.93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1100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1101</v>
      </c>
      <c r="C63" s="16">
        <v>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1102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1103</v>
      </c>
      <c r="C65" s="16">
        <v>1.89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460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473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1104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1105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1106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1047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1107</v>
      </c>
      <c r="C72" s="16">
        <v>7.7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1108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1109</v>
      </c>
      <c r="C74" s="16">
        <v>5.0999999999999996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1110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1111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387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1077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486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1112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1113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319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1114</v>
      </c>
      <c r="C83" s="16">
        <v>1.91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1115</v>
      </c>
      <c r="C84" s="16">
        <v>4.3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445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1116</v>
      </c>
      <c r="C86" s="16">
        <v>3.2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1117</v>
      </c>
      <c r="C87" s="16">
        <v>4.4000000000000004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1118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286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1119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1120</v>
      </c>
      <c r="C91" s="16">
        <v>4.5999999999999996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1121</v>
      </c>
      <c r="C92" s="16">
        <v>6.2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1122</v>
      </c>
      <c r="C93" s="16">
        <v>3.7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384</v>
      </c>
      <c r="C94" s="16">
        <v>4.7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464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1123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1124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1125</v>
      </c>
      <c r="C98" s="16">
        <v>4.8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1126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1127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1128</v>
      </c>
      <c r="C101" s="16">
        <v>6.7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492</v>
      </c>
      <c r="C102" s="16">
        <v>1.89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1129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470</v>
      </c>
      <c r="C104" s="16">
        <v>3.3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1130</v>
      </c>
      <c r="C105" s="16">
        <v>4.4000000000000004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1131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1132</v>
      </c>
      <c r="C107" s="16">
        <v>3.2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488</v>
      </c>
      <c r="C108" s="16">
        <v>3.4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1133</v>
      </c>
      <c r="C109" s="16">
        <v>5.4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1134</v>
      </c>
      <c r="C110" s="16">
        <v>2.7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1135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1136</v>
      </c>
      <c r="C112" s="16">
        <v>5.9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1137</v>
      </c>
      <c r="C113" s="16">
        <v>4.3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1138</v>
      </c>
      <c r="C114" s="16">
        <v>3.8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1139</v>
      </c>
      <c r="C115" s="16">
        <v>3.5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1140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946</v>
      </c>
      <c r="C117" s="16">
        <v>3.5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343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1141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1142</v>
      </c>
      <c r="C120" s="16">
        <v>4.2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1143</v>
      </c>
      <c r="C121" s="16">
        <v>3.3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1144</v>
      </c>
      <c r="C122" s="16">
        <v>1.93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1145</v>
      </c>
      <c r="C123" s="16">
        <v>4.9000000000000004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1146</v>
      </c>
      <c r="C124" s="16">
        <v>5.4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1147</v>
      </c>
      <c r="C125" s="16">
        <v>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1148</v>
      </c>
      <c r="C126" s="16">
        <v>1.87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1136</v>
      </c>
      <c r="C127" s="16">
        <v>5.9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1100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1149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1150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1151</v>
      </c>
      <c r="C131" s="16">
        <v>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1152</v>
      </c>
      <c r="C132" s="16">
        <v>2.9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1153</v>
      </c>
      <c r="C133" s="16">
        <v>2.9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1154</v>
      </c>
      <c r="C134" s="16">
        <v>3.6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478</v>
      </c>
      <c r="C135" s="16">
        <v>2.5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1155</v>
      </c>
      <c r="C136" s="16">
        <v>2.9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299</v>
      </c>
      <c r="C137" s="16">
        <v>118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1156</v>
      </c>
      <c r="C138" s="16">
        <v>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1157</v>
      </c>
      <c r="C139" s="16">
        <v>4.2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1158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1159</v>
      </c>
      <c r="C141" s="16">
        <v>3.3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1160</v>
      </c>
      <c r="C142" s="16">
        <v>2.2999999999999998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1161</v>
      </c>
      <c r="C143" s="16">
        <v>4.9000000000000004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1162</v>
      </c>
      <c r="C144" s="16">
        <v>5.5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1163</v>
      </c>
      <c r="C145" s="16">
        <v>2.6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136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1164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495</v>
      </c>
      <c r="B3" s="15" t="s">
        <v>447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496</v>
      </c>
      <c r="B4" s="15" t="s">
        <v>1165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497</v>
      </c>
      <c r="B5" s="15" t="s">
        <v>1166</v>
      </c>
      <c r="C5" s="16">
        <v>1.48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498</v>
      </c>
      <c r="B6" s="15" t="s">
        <v>1167</v>
      </c>
      <c r="C6" s="16">
        <v>1.66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499</v>
      </c>
      <c r="B7" s="15" t="s">
        <v>1168</v>
      </c>
      <c r="C7" s="16">
        <v>1.1499999999999999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500</v>
      </c>
      <c r="B8" s="15" t="s">
        <v>1169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502</v>
      </c>
      <c r="B9" s="15" t="s">
        <v>1170</v>
      </c>
      <c r="C9" s="16">
        <v>1.44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503</v>
      </c>
      <c r="B10" s="15" t="s">
        <v>1171</v>
      </c>
      <c r="C10" s="16">
        <v>1.7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504</v>
      </c>
      <c r="B11" s="15" t="s">
        <v>1172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505</v>
      </c>
      <c r="B12" s="15" t="s">
        <v>1173</v>
      </c>
      <c r="C12" s="16">
        <v>3.2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506</v>
      </c>
      <c r="B13" s="15" t="s">
        <v>1174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507</v>
      </c>
      <c r="B14" s="15" t="s">
        <v>1175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508</v>
      </c>
      <c r="B15" s="15" t="s">
        <v>1176</v>
      </c>
      <c r="C15" s="16">
        <v>1.59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510</v>
      </c>
      <c r="B16" s="15" t="s">
        <v>1177</v>
      </c>
      <c r="C16" s="16">
        <v>1.44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511</v>
      </c>
      <c r="B17" s="15" t="s">
        <v>490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1178</v>
      </c>
      <c r="C18" s="16">
        <v>1.76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514</v>
      </c>
      <c r="B19" s="15" t="s">
        <v>1179</v>
      </c>
      <c r="C19" s="16">
        <v>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515</v>
      </c>
      <c r="B20" s="15" t="s">
        <v>1180</v>
      </c>
      <c r="C20" s="16">
        <v>1.83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516</v>
      </c>
      <c r="B21" s="15" t="s">
        <v>1181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517</v>
      </c>
      <c r="B22" s="15" t="s">
        <v>1182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518</v>
      </c>
      <c r="B23" s="15" t="s">
        <v>1183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519</v>
      </c>
      <c r="B24" s="15" t="s">
        <v>999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520</v>
      </c>
      <c r="B25" s="15" t="s">
        <v>1184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521</v>
      </c>
      <c r="B26" s="15" t="s">
        <v>1185</v>
      </c>
      <c r="C26" s="16">
        <v>1.74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522</v>
      </c>
      <c r="B27" s="15" t="s">
        <v>472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523</v>
      </c>
      <c r="B28" s="15" t="s">
        <v>1186</v>
      </c>
      <c r="C28" s="16">
        <v>1.41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524</v>
      </c>
      <c r="B29" s="15" t="s">
        <v>1187</v>
      </c>
      <c r="C29" s="16">
        <v>1.83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525</v>
      </c>
      <c r="B30" s="15" t="s">
        <v>1188</v>
      </c>
      <c r="C30" s="16">
        <v>1.62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1189</v>
      </c>
      <c r="C31" s="16">
        <v>1.85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527</v>
      </c>
      <c r="B32" s="15" t="s">
        <v>1190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528</v>
      </c>
      <c r="B33" s="15" t="s">
        <v>1191</v>
      </c>
      <c r="C33" s="16">
        <v>1.95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529</v>
      </c>
      <c r="B34" s="15" t="s">
        <v>1192</v>
      </c>
      <c r="C34" s="16">
        <v>1.92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487</v>
      </c>
      <c r="C35" s="16">
        <v>1.85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1193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1194</v>
      </c>
      <c r="C37" s="16">
        <v>1.77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533</v>
      </c>
      <c r="B38" s="15" t="s">
        <v>1195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535</v>
      </c>
      <c r="B39" s="15" t="s">
        <v>1196</v>
      </c>
      <c r="C39" s="16">
        <v>1.89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536</v>
      </c>
      <c r="B40" s="15" t="s">
        <v>1197</v>
      </c>
      <c r="C40" s="16">
        <v>1.64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537</v>
      </c>
      <c r="B41" s="15" t="s">
        <v>1198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539</v>
      </c>
      <c r="B42" s="15" t="s">
        <v>1199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540</v>
      </c>
      <c r="B43" s="15" t="s">
        <v>1200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542</v>
      </c>
      <c r="B44" s="15" t="s">
        <v>1201</v>
      </c>
      <c r="C44" s="16">
        <v>1.5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543</v>
      </c>
      <c r="B45" s="15" t="s">
        <v>1202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545</v>
      </c>
      <c r="B46" s="15" t="s">
        <v>1203</v>
      </c>
      <c r="C46" s="16">
        <v>1.98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546</v>
      </c>
      <c r="B47" s="15" t="s">
        <v>1204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548</v>
      </c>
      <c r="B48" s="15" t="s">
        <v>1205</v>
      </c>
      <c r="C48" s="16">
        <v>1.43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549</v>
      </c>
      <c r="B49" s="15" t="s">
        <v>1206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550</v>
      </c>
      <c r="B50" s="15" t="s">
        <v>1207</v>
      </c>
      <c r="C50" s="16">
        <v>1.46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551</v>
      </c>
      <c r="B51" s="15" t="s">
        <v>459</v>
      </c>
      <c r="C51" s="16">
        <v>1.93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552</v>
      </c>
      <c r="B52" s="15" t="s">
        <v>1208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554</v>
      </c>
      <c r="B53" s="15" t="s">
        <v>1209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555</v>
      </c>
      <c r="B54" s="15" t="s">
        <v>1210</v>
      </c>
      <c r="C54" s="16">
        <v>1.69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556</v>
      </c>
      <c r="B55" s="15" t="s">
        <v>1211</v>
      </c>
      <c r="C55" s="16">
        <v>1.48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557</v>
      </c>
      <c r="B56" s="15" t="s">
        <v>1212</v>
      </c>
      <c r="C56" s="16">
        <v>1.79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558</v>
      </c>
      <c r="B57" s="15" t="s">
        <v>1213</v>
      </c>
      <c r="C57" s="16">
        <v>1.84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559</v>
      </c>
      <c r="B58" s="15" t="s">
        <v>1214</v>
      </c>
      <c r="C58" s="16">
        <v>1.34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560</v>
      </c>
      <c r="B59" s="15" t="s">
        <v>1215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561</v>
      </c>
      <c r="B60" s="15" t="s">
        <v>1216</v>
      </c>
      <c r="C60" s="16">
        <v>1.1399999999999999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562</v>
      </c>
      <c r="B61" s="15" t="s">
        <v>1217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563</v>
      </c>
      <c r="B62" s="15" t="s">
        <v>1218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564</v>
      </c>
      <c r="B63" s="15" t="s">
        <v>1219</v>
      </c>
      <c r="C63" s="16">
        <v>1.55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565</v>
      </c>
      <c r="B64" s="15" t="s">
        <v>1220</v>
      </c>
      <c r="C64" s="16">
        <v>1.85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566</v>
      </c>
      <c r="B65" s="15" t="s">
        <v>1221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568</v>
      </c>
      <c r="B66" s="15" t="s">
        <v>1222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569</v>
      </c>
      <c r="B67" s="15" t="s">
        <v>1223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570</v>
      </c>
      <c r="B68" s="15" t="s">
        <v>1224</v>
      </c>
      <c r="C68" s="16">
        <v>3.4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572</v>
      </c>
      <c r="B69" s="15" t="s">
        <v>1225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573</v>
      </c>
      <c r="B70" s="15" t="s">
        <v>1226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574</v>
      </c>
      <c r="B71" s="15" t="s">
        <v>1227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575</v>
      </c>
      <c r="B72" s="15" t="s">
        <v>1228</v>
      </c>
      <c r="C72" s="16">
        <v>1.43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576</v>
      </c>
      <c r="B73" s="15" t="s">
        <v>1229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577</v>
      </c>
      <c r="B74" s="15" t="s">
        <v>1230</v>
      </c>
      <c r="C74" s="16">
        <v>1.68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578</v>
      </c>
      <c r="B75" s="15" t="s">
        <v>1231</v>
      </c>
      <c r="C75" s="16">
        <v>1.29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579</v>
      </c>
      <c r="B76" s="15" t="s">
        <v>1232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580</v>
      </c>
      <c r="B77" s="15" t="s">
        <v>1233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581</v>
      </c>
      <c r="B78" s="15" t="s">
        <v>1234</v>
      </c>
      <c r="C78" s="16">
        <v>1.96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582</v>
      </c>
      <c r="B79" s="15" t="s">
        <v>1235</v>
      </c>
      <c r="C79" s="16">
        <v>1.79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583</v>
      </c>
      <c r="B80" s="15" t="s">
        <v>1236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584</v>
      </c>
      <c r="B81" s="15" t="s">
        <v>1237</v>
      </c>
      <c r="C81" s="16">
        <v>1.82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585</v>
      </c>
      <c r="B82" s="15" t="s">
        <v>1183</v>
      </c>
      <c r="C82" s="16">
        <v>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586</v>
      </c>
      <c r="B83" s="15" t="s">
        <v>1238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588</v>
      </c>
      <c r="B84" s="15" t="s">
        <v>1239</v>
      </c>
      <c r="C84" s="16">
        <v>1.79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589</v>
      </c>
      <c r="B85" s="15" t="s">
        <v>1240</v>
      </c>
      <c r="C85" s="16">
        <v>1.88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590</v>
      </c>
      <c r="B86" s="15" t="s">
        <v>471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591</v>
      </c>
      <c r="B87" s="15" t="s">
        <v>1241</v>
      </c>
      <c r="C87" s="16">
        <v>1.77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592</v>
      </c>
      <c r="B88" s="15" t="s">
        <v>1242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593</v>
      </c>
      <c r="B89" s="15" t="s">
        <v>1243</v>
      </c>
      <c r="C89" s="16">
        <v>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594</v>
      </c>
      <c r="B90" s="15" t="s">
        <v>1244</v>
      </c>
      <c r="C90" s="16">
        <v>1.74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596</v>
      </c>
      <c r="B91" s="15" t="s">
        <v>1245</v>
      </c>
      <c r="C91" s="16">
        <v>1.74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597</v>
      </c>
      <c r="B92" s="15" t="s">
        <v>1246</v>
      </c>
      <c r="C92" s="16">
        <v>1.53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598</v>
      </c>
      <c r="B93" s="15" t="s">
        <v>1247</v>
      </c>
      <c r="C93" s="16">
        <v>1.99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599</v>
      </c>
      <c r="B94" s="15" t="s">
        <v>1248</v>
      </c>
      <c r="C94" s="16">
        <v>1.73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600</v>
      </c>
      <c r="B95" s="15" t="s">
        <v>481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601</v>
      </c>
      <c r="B96" s="15" t="s">
        <v>1249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602</v>
      </c>
      <c r="B97" s="15" t="s">
        <v>1250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603</v>
      </c>
      <c r="B98" s="15" t="s">
        <v>1251</v>
      </c>
      <c r="C98" s="16">
        <v>1.69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604</v>
      </c>
      <c r="B99" s="15" t="s">
        <v>1252</v>
      </c>
      <c r="C99" s="16">
        <v>2.5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606</v>
      </c>
      <c r="B100" s="15" t="s">
        <v>1253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607</v>
      </c>
      <c r="B101" s="15" t="s">
        <v>1254</v>
      </c>
      <c r="C101" s="16">
        <v>1.49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608</v>
      </c>
      <c r="B102" s="15" t="s">
        <v>1255</v>
      </c>
      <c r="C102" s="16">
        <v>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610</v>
      </c>
      <c r="B103" s="15" t="s">
        <v>491</v>
      </c>
      <c r="C103" s="16">
        <v>1.98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611</v>
      </c>
      <c r="B104" s="15" t="s">
        <v>1256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612</v>
      </c>
      <c r="B105" s="15" t="s">
        <v>1257</v>
      </c>
      <c r="C105" s="16">
        <v>1.8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613</v>
      </c>
      <c r="B106" s="15" t="s">
        <v>1258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614</v>
      </c>
      <c r="B107" s="15" t="s">
        <v>1259</v>
      </c>
      <c r="C107" s="16">
        <v>2.2000000000000002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615</v>
      </c>
      <c r="B108" s="15" t="s">
        <v>1260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616</v>
      </c>
      <c r="B109" s="15" t="s">
        <v>1261</v>
      </c>
      <c r="C109" s="16">
        <v>1.63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617</v>
      </c>
      <c r="B110" s="15" t="s">
        <v>1262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1263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1264</v>
      </c>
      <c r="C112" s="16">
        <v>1.57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620</v>
      </c>
      <c r="B113" s="15" t="s">
        <v>1265</v>
      </c>
      <c r="C113" s="16">
        <v>1.81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621</v>
      </c>
      <c r="B114" s="15" t="s">
        <v>1266</v>
      </c>
      <c r="C114" s="16">
        <v>1.96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622</v>
      </c>
      <c r="B115" s="15" t="s">
        <v>1267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623</v>
      </c>
      <c r="B116" s="15" t="s">
        <v>1268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624</v>
      </c>
      <c r="B117" s="15" t="s">
        <v>1269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625</v>
      </c>
      <c r="B118" s="15" t="s">
        <v>1270</v>
      </c>
      <c r="C118" s="16">
        <v>1.19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626</v>
      </c>
      <c r="B119" s="15" t="s">
        <v>1271</v>
      </c>
      <c r="C119" s="16">
        <v>3.3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627</v>
      </c>
      <c r="B120" s="15" t="s">
        <v>1187</v>
      </c>
      <c r="C120" s="16">
        <v>1.83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628</v>
      </c>
      <c r="B121" s="15" t="s">
        <v>1272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629</v>
      </c>
      <c r="B122" s="15" t="s">
        <v>1273</v>
      </c>
      <c r="C122" s="16">
        <v>3.8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1274</v>
      </c>
      <c r="C123" s="16">
        <v>1.69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632</v>
      </c>
      <c r="B124" s="15" t="s">
        <v>1275</v>
      </c>
      <c r="C124" s="16">
        <v>1.62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633</v>
      </c>
      <c r="B125" s="15" t="s">
        <v>1276</v>
      </c>
      <c r="C125" s="16">
        <v>1.56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634</v>
      </c>
      <c r="B126" s="15" t="s">
        <v>1277</v>
      </c>
      <c r="C126" s="16">
        <v>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635</v>
      </c>
      <c r="B127" s="15" t="s">
        <v>1278</v>
      </c>
      <c r="C127" s="16">
        <v>1.56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1279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1280</v>
      </c>
      <c r="C129" s="16">
        <v>1.94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638</v>
      </c>
      <c r="B130" s="15" t="s">
        <v>1198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640</v>
      </c>
      <c r="B131" s="15" t="s">
        <v>1281</v>
      </c>
      <c r="C131" s="16">
        <v>1.68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641</v>
      </c>
      <c r="B132" s="15" t="s">
        <v>1282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642</v>
      </c>
      <c r="B133" s="15" t="s">
        <v>1283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643</v>
      </c>
      <c r="B134" s="15" t="s">
        <v>1284</v>
      </c>
      <c r="C134" s="16">
        <v>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644</v>
      </c>
      <c r="B135" s="15" t="s">
        <v>1285</v>
      </c>
      <c r="C135" s="16">
        <v>2.8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646</v>
      </c>
      <c r="B136" s="15" t="s">
        <v>1286</v>
      </c>
      <c r="C136" s="16">
        <v>2.4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647</v>
      </c>
      <c r="B137" s="15" t="s">
        <v>1287</v>
      </c>
      <c r="C137" s="16">
        <v>1.04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648</v>
      </c>
      <c r="B138" s="15" t="s">
        <v>1288</v>
      </c>
      <c r="C138" s="16">
        <v>2.2999999999999998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649</v>
      </c>
      <c r="B139" s="15" t="s">
        <v>1289</v>
      </c>
      <c r="C139" s="16">
        <v>1.84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650</v>
      </c>
      <c r="B140" s="15" t="s">
        <v>1290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651</v>
      </c>
      <c r="B141" s="15" t="s">
        <v>1291</v>
      </c>
      <c r="C141" s="16">
        <v>2.1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652</v>
      </c>
      <c r="B142" s="15" t="s">
        <v>1292</v>
      </c>
      <c r="C142" s="16">
        <v>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653</v>
      </c>
      <c r="B143" s="15" t="s">
        <v>1293</v>
      </c>
      <c r="C143" s="16">
        <v>1.69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654</v>
      </c>
      <c r="B144" s="15" t="s">
        <v>1294</v>
      </c>
      <c r="C144" s="16">
        <v>1.6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655</v>
      </c>
      <c r="B145" s="15" t="s">
        <v>1295</v>
      </c>
      <c r="C145" s="16">
        <v>2.6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285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493</v>
      </c>
      <c r="B2" s="15" t="s">
        <v>257</v>
      </c>
      <c r="C2">
        <v>167</v>
      </c>
      <c r="D2">
        <v>161</v>
      </c>
      <c r="E2" s="17" t="s">
        <v>226</v>
      </c>
      <c r="F2">
        <f ca="1">IFERROR(IF(A2="","",OFFSET(Results!$Z$1,MATCH(A2,Results!$A:$A,0)-1,0)),"")</f>
        <v>10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495</v>
      </c>
      <c r="B3" s="15" t="s">
        <v>1296</v>
      </c>
      <c r="C3">
        <v>111</v>
      </c>
      <c r="D3">
        <v>41</v>
      </c>
      <c r="E3" s="17" t="s">
        <v>226</v>
      </c>
      <c r="F3">
        <f ca="1">IFERROR(IF(A3="","",OFFSET(Results!$Z$1,MATCH(A3,Results!$A:$A,0)-1,0)),"")</f>
        <v>77</v>
      </c>
      <c r="G3" s="6" t="str">
        <f t="shared" ca="1" si="0"/>
        <v/>
      </c>
      <c r="H3" t="s">
        <v>226</v>
      </c>
    </row>
    <row r="4" spans="1:8" x14ac:dyDescent="0.25">
      <c r="A4" t="s">
        <v>496</v>
      </c>
      <c r="B4" s="15" t="s">
        <v>261</v>
      </c>
      <c r="C4">
        <v>164</v>
      </c>
      <c r="D4">
        <v>111</v>
      </c>
      <c r="E4" s="17" t="s">
        <v>226</v>
      </c>
      <c r="F4">
        <f ca="1">IFERROR(IF(A4="","",OFFSET(Results!$Z$1,MATCH(A4,Results!$A:$A,0)-1,0)),"")</f>
        <v>10</v>
      </c>
      <c r="G4" s="6" t="str">
        <f t="shared" ca="1" si="0"/>
        <v/>
      </c>
      <c r="H4" t="s">
        <v>226</v>
      </c>
    </row>
    <row r="5" spans="1:8" x14ac:dyDescent="0.25">
      <c r="A5" t="s">
        <v>498</v>
      </c>
      <c r="B5" s="15" t="s">
        <v>251</v>
      </c>
      <c r="C5">
        <v>250</v>
      </c>
      <c r="D5">
        <v>176</v>
      </c>
      <c r="E5" s="17" t="s">
        <v>226</v>
      </c>
      <c r="F5">
        <f ca="1">IFERROR(IF(A5="","",OFFSET(Results!$Z$1,MATCH(A5,Results!$A:$A,0)-1,0)),"")</f>
        <v>133</v>
      </c>
      <c r="G5" s="6" t="str">
        <f t="shared" ca="1" si="0"/>
        <v/>
      </c>
      <c r="H5" t="s">
        <v>226</v>
      </c>
    </row>
    <row r="6" spans="1:8" x14ac:dyDescent="0.25">
      <c r="A6" t="s">
        <v>499</v>
      </c>
      <c r="B6" s="15" t="s">
        <v>255</v>
      </c>
      <c r="C6">
        <v>769</v>
      </c>
      <c r="D6">
        <v>201</v>
      </c>
      <c r="E6" s="17" t="s">
        <v>226</v>
      </c>
      <c r="F6">
        <f ca="1">IFERROR(IF(A6="","",OFFSET(Results!$Z$1,MATCH(A6,Results!$A:$A,0)-1,0)),"")</f>
        <v>49</v>
      </c>
      <c r="G6" s="6" t="str">
        <f t="shared" ca="1" si="0"/>
        <v/>
      </c>
      <c r="H6" t="s">
        <v>226</v>
      </c>
    </row>
    <row r="7" spans="1:8" x14ac:dyDescent="0.25">
      <c r="A7" t="s">
        <v>500</v>
      </c>
      <c r="B7" s="15" t="s">
        <v>1297</v>
      </c>
      <c r="C7">
        <v>169</v>
      </c>
      <c r="D7">
        <v>141</v>
      </c>
      <c r="E7" s="17" t="s">
        <v>226</v>
      </c>
      <c r="F7">
        <f ca="1">IFERROR(IF(A7="","",OFFSET(Results!$Z$1,MATCH(A7,Results!$A:$A,0)-1,0)),"")</f>
        <v>92</v>
      </c>
      <c r="G7" s="6" t="str">
        <f t="shared" ca="1" si="0"/>
        <v/>
      </c>
      <c r="H7" t="s">
        <v>226</v>
      </c>
    </row>
    <row r="8" spans="1:8" x14ac:dyDescent="0.25">
      <c r="A8" t="s">
        <v>502</v>
      </c>
      <c r="B8" s="15" t="s">
        <v>337</v>
      </c>
      <c r="C8">
        <v>270</v>
      </c>
      <c r="D8">
        <v>201</v>
      </c>
      <c r="E8" s="17" t="s">
        <v>226</v>
      </c>
      <c r="F8">
        <f ca="1">IFERROR(IF(A8="","",OFFSET(Results!$Z$1,MATCH(A8,Results!$A:$A,0)-1,0)),"")</f>
        <v>115</v>
      </c>
      <c r="G8" s="6" t="str">
        <f t="shared" ca="1" si="0"/>
        <v/>
      </c>
      <c r="H8" t="s">
        <v>226</v>
      </c>
    </row>
    <row r="9" spans="1:8" x14ac:dyDescent="0.25">
      <c r="A9" t="s">
        <v>503</v>
      </c>
      <c r="B9" s="15" t="s">
        <v>243</v>
      </c>
      <c r="C9">
        <v>208</v>
      </c>
      <c r="D9">
        <v>201</v>
      </c>
      <c r="E9" s="17" t="s">
        <v>226</v>
      </c>
      <c r="F9">
        <f ca="1">IFERROR(IF(A9="","",OFFSET(Results!$Z$1,MATCH(A9,Results!$A:$A,0)-1,0)),"")</f>
        <v>33</v>
      </c>
      <c r="G9" s="6" t="str">
        <f t="shared" ca="1" si="0"/>
        <v/>
      </c>
      <c r="H9" t="s">
        <v>226</v>
      </c>
    </row>
    <row r="10" spans="1:8" x14ac:dyDescent="0.25">
      <c r="A10" t="s">
        <v>504</v>
      </c>
      <c r="B10" s="15" t="s">
        <v>1298</v>
      </c>
      <c r="C10">
        <v>128</v>
      </c>
      <c r="D10">
        <v>101</v>
      </c>
      <c r="E10" s="17" t="s">
        <v>226</v>
      </c>
      <c r="F10">
        <f ca="1">IFERROR(IF(A10="","",OFFSET(Results!$Z$1,MATCH(A10,Results!$A:$A,0)-1,0)),"")</f>
        <v>21</v>
      </c>
      <c r="G10" s="6" t="str">
        <f t="shared" ca="1" si="0"/>
        <v/>
      </c>
      <c r="H10" t="s">
        <v>226</v>
      </c>
    </row>
    <row r="11" spans="1:8" x14ac:dyDescent="0.25">
      <c r="A11" t="s">
        <v>505</v>
      </c>
      <c r="B11" s="15" t="s">
        <v>639</v>
      </c>
      <c r="C11">
        <v>75</v>
      </c>
      <c r="D11">
        <v>61</v>
      </c>
      <c r="E11" s="17" t="s">
        <v>226</v>
      </c>
      <c r="F11">
        <f ca="1">IFERROR(IF(A11="","",OFFSET(Results!$Z$1,MATCH(A11,Results!$A:$A,0)-1,0)),"")</f>
        <v>21</v>
      </c>
      <c r="G11" s="6" t="str">
        <f t="shared" ca="1" si="0"/>
        <v/>
      </c>
      <c r="H11" t="s">
        <v>226</v>
      </c>
    </row>
    <row r="12" spans="1:8" x14ac:dyDescent="0.25">
      <c r="A12" t="s">
        <v>506</v>
      </c>
      <c r="B12" s="15" t="s">
        <v>318</v>
      </c>
      <c r="C12">
        <v>86</v>
      </c>
      <c r="D12">
        <v>91</v>
      </c>
      <c r="E12" s="17" t="s">
        <v>242</v>
      </c>
      <c r="F12">
        <f ca="1">IFERROR(IF(A12="","",OFFSET(Results!$Z$1,MATCH(A12,Results!$A:$A,0)-1,0)),"")</f>
        <v>49</v>
      </c>
      <c r="G12" s="6">
        <f t="shared" ca="1" si="0"/>
        <v>-0.1</v>
      </c>
      <c r="H12" t="s">
        <v>1347</v>
      </c>
    </row>
    <row r="13" spans="1:8" x14ac:dyDescent="0.25">
      <c r="A13" t="s">
        <v>507</v>
      </c>
      <c r="B13" s="15" t="s">
        <v>1299</v>
      </c>
      <c r="C13">
        <v>97</v>
      </c>
      <c r="D13">
        <v>111</v>
      </c>
      <c r="E13" s="17" t="s">
        <v>242</v>
      </c>
      <c r="F13">
        <f ca="1">IFERROR(IF(A13="","",OFFSET(Results!$Z$1,MATCH(A13,Results!$A:$A,0)-1,0)),"")</f>
        <v>49</v>
      </c>
      <c r="G13" s="6">
        <f t="shared" ca="1" si="0"/>
        <v>-0.1</v>
      </c>
      <c r="H13" t="s">
        <v>1348</v>
      </c>
    </row>
    <row r="14" spans="1:8" x14ac:dyDescent="0.25">
      <c r="A14" t="s">
        <v>508</v>
      </c>
      <c r="B14" s="15" t="s">
        <v>553</v>
      </c>
      <c r="C14">
        <v>196</v>
      </c>
      <c r="D14">
        <v>176</v>
      </c>
      <c r="E14" s="17" t="s">
        <v>226</v>
      </c>
      <c r="F14">
        <f ca="1">IFERROR(IF(A14="","",OFFSET(Results!$Z$1,MATCH(A14,Results!$A:$A,0)-1,0)),"")</f>
        <v>49</v>
      </c>
      <c r="G14" s="6" t="str">
        <f t="shared" ca="1" si="0"/>
        <v/>
      </c>
      <c r="H14" t="s">
        <v>226</v>
      </c>
    </row>
    <row r="15" spans="1:8" x14ac:dyDescent="0.25">
      <c r="A15" t="s">
        <v>1300</v>
      </c>
      <c r="B15" s="15" t="s">
        <v>256</v>
      </c>
      <c r="C15">
        <v>333</v>
      </c>
      <c r="D15">
        <v>401</v>
      </c>
      <c r="E15" s="17" t="s">
        <v>242</v>
      </c>
      <c r="F15">
        <f ca="1">IFERROR(IF(A15="","",OFFSET(Results!$Z$1,MATCH(A15,Results!$A:$A,0)-1,0)),"")</f>
        <v>92</v>
      </c>
      <c r="G15" s="6">
        <f t="shared" ca="1" si="0"/>
        <v>-0.1</v>
      </c>
      <c r="H15" t="s">
        <v>1339</v>
      </c>
    </row>
    <row r="16" spans="1:8" x14ac:dyDescent="0.25">
      <c r="A16" t="s">
        <v>510</v>
      </c>
      <c r="B16" s="15" t="s">
        <v>253</v>
      </c>
      <c r="C16">
        <v>256</v>
      </c>
      <c r="D16">
        <v>276</v>
      </c>
      <c r="E16" s="17" t="s">
        <v>226</v>
      </c>
      <c r="F16">
        <f ca="1">IFERROR(IF(A16="","",OFFSET(Results!$Z$1,MATCH(A16,Results!$A:$A,0)-1,0)),"")</f>
        <v>49</v>
      </c>
      <c r="G16" s="6" t="str">
        <f t="shared" ca="1" si="0"/>
        <v/>
      </c>
      <c r="H16" t="s">
        <v>226</v>
      </c>
    </row>
    <row r="17" spans="1:8" x14ac:dyDescent="0.25">
      <c r="A17" t="s">
        <v>511</v>
      </c>
      <c r="B17" s="15" t="s">
        <v>1301</v>
      </c>
      <c r="C17">
        <v>100</v>
      </c>
      <c r="D17">
        <v>81</v>
      </c>
      <c r="E17" s="17" t="s">
        <v>226</v>
      </c>
      <c r="F17">
        <f ca="1">IFERROR(IF(A17="","",OFFSET(Results!$Z$1,MATCH(A17,Results!$A:$A,0)-1,0)),"")</f>
        <v>77</v>
      </c>
      <c r="G17" s="6" t="str">
        <f t="shared" ca="1" si="0"/>
        <v/>
      </c>
      <c r="H17" t="s">
        <v>226</v>
      </c>
    </row>
    <row r="18" spans="1:8" x14ac:dyDescent="0.25">
      <c r="A18" t="s">
        <v>512</v>
      </c>
      <c r="B18" s="15" t="s">
        <v>257</v>
      </c>
      <c r="C18">
        <v>167</v>
      </c>
      <c r="D18">
        <v>151</v>
      </c>
      <c r="E18" s="17" t="s">
        <v>226</v>
      </c>
      <c r="F18">
        <f ca="1">IFERROR(IF(A18="","",OFFSET(Results!$Z$1,MATCH(A18,Results!$A:$A,0)-1,0)),"")</f>
        <v>21</v>
      </c>
      <c r="G18" s="6" t="str">
        <f t="shared" ca="1" si="0"/>
        <v/>
      </c>
      <c r="H18" t="s">
        <v>226</v>
      </c>
    </row>
    <row r="19" spans="1:8" x14ac:dyDescent="0.25">
      <c r="A19" t="s">
        <v>515</v>
      </c>
      <c r="B19" s="15" t="s">
        <v>1302</v>
      </c>
      <c r="C19">
        <v>156</v>
      </c>
      <c r="D19">
        <v>176</v>
      </c>
      <c r="E19" s="17" t="s">
        <v>242</v>
      </c>
      <c r="F19">
        <f ca="1">IFERROR(IF(A19="","",OFFSET(Results!$Z$1,MATCH(A19,Results!$A:$A,0)-1,0)),"")</f>
        <v>77</v>
      </c>
      <c r="G19" s="6">
        <f t="shared" ca="1" si="0"/>
        <v>-0.1</v>
      </c>
      <c r="H19" t="s">
        <v>1349</v>
      </c>
    </row>
    <row r="20" spans="1:8" x14ac:dyDescent="0.25">
      <c r="A20" t="s">
        <v>516</v>
      </c>
      <c r="B20" s="15" t="s">
        <v>1303</v>
      </c>
      <c r="C20">
        <v>94</v>
      </c>
      <c r="D20">
        <v>81</v>
      </c>
      <c r="E20" s="17" t="s">
        <v>226</v>
      </c>
      <c r="F20">
        <f ca="1">IFERROR(IF(A20="","",OFFSET(Results!$Z$1,MATCH(A20,Results!$A:$A,0)-1,0)),"")</f>
        <v>33</v>
      </c>
      <c r="G20" s="6" t="str">
        <f t="shared" ca="1" si="0"/>
        <v/>
      </c>
      <c r="H20" t="s">
        <v>226</v>
      </c>
    </row>
    <row r="21" spans="1:8" x14ac:dyDescent="0.25">
      <c r="A21" t="s">
        <v>517</v>
      </c>
      <c r="B21" s="15" t="s">
        <v>376</v>
      </c>
      <c r="C21">
        <v>105</v>
      </c>
      <c r="D21">
        <v>67</v>
      </c>
      <c r="E21" s="17" t="s">
        <v>226</v>
      </c>
      <c r="F21">
        <f ca="1">IFERROR(IF(A21="","",OFFSET(Results!$Z$1,MATCH(A21,Results!$A:$A,0)-1,0)),"")</f>
        <v>10</v>
      </c>
      <c r="G21" s="6" t="str">
        <f t="shared" ca="1" si="0"/>
        <v/>
      </c>
      <c r="H21" t="s">
        <v>226</v>
      </c>
    </row>
    <row r="22" spans="1:8" x14ac:dyDescent="0.25">
      <c r="A22" t="s">
        <v>518</v>
      </c>
      <c r="B22" s="15" t="s">
        <v>286</v>
      </c>
      <c r="C22">
        <v>10000</v>
      </c>
      <c r="D22">
        <v>401</v>
      </c>
      <c r="E22" s="17" t="s">
        <v>226</v>
      </c>
      <c r="F22">
        <f ca="1">IFERROR(IF(A22="","",OFFSET(Results!$Z$1,MATCH(A22,Results!$A:$A,0)-1,0)),"")</f>
        <v>137</v>
      </c>
      <c r="G22" s="6" t="str">
        <f t="shared" ca="1" si="0"/>
        <v/>
      </c>
      <c r="H22" t="s">
        <v>226</v>
      </c>
    </row>
    <row r="23" spans="1:8" x14ac:dyDescent="0.25">
      <c r="A23" t="s">
        <v>519</v>
      </c>
      <c r="B23" s="15" t="s">
        <v>311</v>
      </c>
      <c r="C23">
        <v>132</v>
      </c>
      <c r="D23">
        <v>111</v>
      </c>
      <c r="E23" s="17" t="s">
        <v>226</v>
      </c>
      <c r="F23">
        <f ca="1">IFERROR(IF(A23="","",OFFSET(Results!$Z$1,MATCH(A23,Results!$A:$A,0)-1,0)),"")</f>
        <v>49</v>
      </c>
      <c r="G23" s="6" t="str">
        <f t="shared" ca="1" si="0"/>
        <v/>
      </c>
      <c r="H23" t="s">
        <v>226</v>
      </c>
    </row>
    <row r="24" spans="1:8" x14ac:dyDescent="0.25">
      <c r="A24" t="s">
        <v>520</v>
      </c>
      <c r="B24" s="15" t="s">
        <v>261</v>
      </c>
      <c r="C24">
        <v>164</v>
      </c>
      <c r="D24">
        <v>81</v>
      </c>
      <c r="E24" s="17" t="s">
        <v>226</v>
      </c>
      <c r="F24">
        <f ca="1">IFERROR(IF(A24="","",OFFSET(Results!$Z$1,MATCH(A24,Results!$A:$A,0)-1,0)),"")</f>
        <v>133</v>
      </c>
      <c r="G24" s="6" t="str">
        <f t="shared" ca="1" si="0"/>
        <v/>
      </c>
      <c r="H24" t="s">
        <v>226</v>
      </c>
    </row>
    <row r="25" spans="1:8" x14ac:dyDescent="0.25">
      <c r="A25" t="s">
        <v>521</v>
      </c>
      <c r="B25" s="15" t="s">
        <v>428</v>
      </c>
      <c r="C25">
        <v>161</v>
      </c>
      <c r="D25">
        <v>111</v>
      </c>
      <c r="E25" s="17" t="s">
        <v>226</v>
      </c>
      <c r="F25">
        <f ca="1">IFERROR(IF(A25="","",OFFSET(Results!$Z$1,MATCH(A25,Results!$A:$A,0)-1,0)),"")</f>
        <v>49</v>
      </c>
      <c r="G25" s="6" t="str">
        <f t="shared" ca="1" si="0"/>
        <v/>
      </c>
      <c r="H25" t="s">
        <v>226</v>
      </c>
    </row>
    <row r="26" spans="1:8" x14ac:dyDescent="0.25">
      <c r="A26" t="s">
        <v>522</v>
      </c>
      <c r="B26" s="15" t="s">
        <v>1304</v>
      </c>
      <c r="C26">
        <v>73</v>
      </c>
      <c r="D26">
        <v>51</v>
      </c>
      <c r="E26" s="17" t="s">
        <v>226</v>
      </c>
      <c r="F26">
        <f ca="1">IFERROR(IF(A26="","",OFFSET(Results!$Z$1,MATCH(A26,Results!$A:$A,0)-1,0)),"")</f>
        <v>49</v>
      </c>
      <c r="G26" s="6" t="str">
        <f t="shared" ca="1" si="0"/>
        <v/>
      </c>
      <c r="H26" t="s">
        <v>226</v>
      </c>
    </row>
    <row r="27" spans="1:8" x14ac:dyDescent="0.25">
      <c r="A27" t="s">
        <v>523</v>
      </c>
      <c r="B27" s="15" t="s">
        <v>253</v>
      </c>
      <c r="C27">
        <v>256</v>
      </c>
      <c r="D27">
        <v>351</v>
      </c>
      <c r="E27" s="17" t="s">
        <v>242</v>
      </c>
      <c r="F27">
        <f ca="1">IFERROR(IF(A27="","",OFFSET(Results!$Z$1,MATCH(A27,Results!$A:$A,0)-1,0)),"")</f>
        <v>133</v>
      </c>
      <c r="G27" s="6">
        <f t="shared" ca="1" si="0"/>
        <v>-0.1</v>
      </c>
      <c r="H27" t="s">
        <v>1350</v>
      </c>
    </row>
    <row r="28" spans="1:8" x14ac:dyDescent="0.25">
      <c r="A28" t="s">
        <v>524</v>
      </c>
      <c r="B28" s="15" t="s">
        <v>335</v>
      </c>
      <c r="C28">
        <v>182</v>
      </c>
      <c r="D28">
        <v>111</v>
      </c>
      <c r="E28" s="17" t="s">
        <v>226</v>
      </c>
      <c r="F28">
        <f ca="1">IFERROR(IF(A28="","",OFFSET(Results!$Z$1,MATCH(A28,Results!$A:$A,0)-1,0)),"")</f>
        <v>115</v>
      </c>
      <c r="G28" s="6" t="str">
        <f t="shared" ca="1" si="0"/>
        <v/>
      </c>
      <c r="H28" t="s">
        <v>226</v>
      </c>
    </row>
    <row r="29" spans="1:8" x14ac:dyDescent="0.25">
      <c r="A29" t="s">
        <v>525</v>
      </c>
      <c r="B29" s="15" t="s">
        <v>501</v>
      </c>
      <c r="C29">
        <v>189</v>
      </c>
      <c r="D29">
        <v>201</v>
      </c>
      <c r="E29" s="17" t="s">
        <v>226</v>
      </c>
      <c r="F29">
        <f ca="1">IFERROR(IF(A29="","",OFFSET(Results!$Z$1,MATCH(A29,Results!$A:$A,0)-1,0)),"")</f>
        <v>92</v>
      </c>
      <c r="G29" s="6" t="str">
        <f t="shared" ca="1" si="0"/>
        <v/>
      </c>
      <c r="H29" t="s">
        <v>226</v>
      </c>
    </row>
    <row r="30" spans="1:8" x14ac:dyDescent="0.25">
      <c r="A30" t="s">
        <v>526</v>
      </c>
      <c r="B30" s="15" t="s">
        <v>553</v>
      </c>
      <c r="C30">
        <v>196</v>
      </c>
      <c r="D30">
        <v>101</v>
      </c>
      <c r="E30" s="17" t="s">
        <v>226</v>
      </c>
      <c r="F30">
        <f ca="1">IFERROR(IF(A30="","",OFFSET(Results!$Z$1,MATCH(A30,Results!$A:$A,0)-1,0)),"")</f>
        <v>139</v>
      </c>
      <c r="G30" s="6" t="str">
        <f t="shared" ca="1" si="0"/>
        <v/>
      </c>
      <c r="H30" t="s">
        <v>226</v>
      </c>
    </row>
    <row r="31" spans="1:8" x14ac:dyDescent="0.25">
      <c r="A31" t="s">
        <v>527</v>
      </c>
      <c r="B31" s="15" t="s">
        <v>268</v>
      </c>
      <c r="C31">
        <v>159</v>
      </c>
      <c r="D31">
        <v>111</v>
      </c>
      <c r="E31" s="17" t="s">
        <v>226</v>
      </c>
      <c r="F31">
        <f ca="1">IFERROR(IF(A31="","",OFFSET(Results!$Z$1,MATCH(A31,Results!$A:$A,0)-1,0)),"")</f>
        <v>92</v>
      </c>
      <c r="G31" s="6" t="str">
        <f t="shared" ca="1" si="0"/>
        <v/>
      </c>
      <c r="H31" t="s">
        <v>226</v>
      </c>
    </row>
    <row r="32" spans="1:8" x14ac:dyDescent="0.25">
      <c r="A32" t="s">
        <v>1305</v>
      </c>
      <c r="B32" s="15" t="s">
        <v>290</v>
      </c>
      <c r="C32">
        <v>149</v>
      </c>
      <c r="D32" t="s">
        <v>226</v>
      </c>
      <c r="E32" s="17" t="s">
        <v>226</v>
      </c>
      <c r="F32">
        <f ca="1">IFERROR(IF(A32="","",OFFSET(Results!$Z$1,MATCH(A32,Results!$A:$A,0)-1,0)),"")</f>
        <v>21</v>
      </c>
      <c r="G32" s="6" t="str">
        <f t="shared" ca="1" si="0"/>
        <v/>
      </c>
      <c r="H32" t="s">
        <v>226</v>
      </c>
    </row>
    <row r="33" spans="1:8" x14ac:dyDescent="0.25">
      <c r="A33" t="s">
        <v>528</v>
      </c>
      <c r="B33" s="15" t="s">
        <v>363</v>
      </c>
      <c r="C33">
        <v>179</v>
      </c>
      <c r="D33">
        <v>201</v>
      </c>
      <c r="E33" s="17" t="s">
        <v>242</v>
      </c>
      <c r="F33">
        <f ca="1">IFERROR(IF(A33="","",OFFSET(Results!$Z$1,MATCH(A33,Results!$A:$A,0)-1,0)),"")</f>
        <v>92</v>
      </c>
      <c r="G33" s="6">
        <f t="shared" ca="1" si="0"/>
        <v>-0.1</v>
      </c>
      <c r="H33" t="s">
        <v>1333</v>
      </c>
    </row>
    <row r="34" spans="1:8" x14ac:dyDescent="0.25">
      <c r="A34" t="s">
        <v>529</v>
      </c>
      <c r="B34" s="15" t="s">
        <v>363</v>
      </c>
      <c r="C34">
        <v>179</v>
      </c>
      <c r="D34">
        <v>81</v>
      </c>
      <c r="E34" s="17" t="s">
        <v>226</v>
      </c>
      <c r="F34">
        <f ca="1">IFERROR(IF(A34="","",OFFSET(Results!$Z$1,MATCH(A34,Results!$A:$A,0)-1,0)),"")</f>
        <v>92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530</v>
      </c>
      <c r="B35" s="15" t="s">
        <v>266</v>
      </c>
      <c r="C35">
        <v>192</v>
      </c>
      <c r="D35">
        <v>201</v>
      </c>
      <c r="E35" s="17" t="s">
        <v>226</v>
      </c>
      <c r="F35">
        <f ca="1">IFERROR(IF(A35="","",OFFSET(Results!$Z$1,MATCH(A35,Results!$A:$A,0)-1,0)),"")</f>
        <v>92</v>
      </c>
      <c r="G35" s="6" t="str">
        <f t="shared" ca="1" si="1"/>
        <v/>
      </c>
      <c r="H35" t="s">
        <v>226</v>
      </c>
    </row>
    <row r="36" spans="1:8" x14ac:dyDescent="0.25">
      <c r="A36" t="s">
        <v>531</v>
      </c>
      <c r="B36" s="15" t="s">
        <v>1306</v>
      </c>
      <c r="C36">
        <v>122</v>
      </c>
      <c r="D36">
        <v>101</v>
      </c>
      <c r="E36" s="17" t="s">
        <v>226</v>
      </c>
      <c r="F36">
        <f ca="1">IFERROR(IF(A36="","",OFFSET(Results!$Z$1,MATCH(A36,Results!$A:$A,0)-1,0)),"")</f>
        <v>92</v>
      </c>
      <c r="G36" s="6" t="str">
        <f t="shared" ca="1" si="1"/>
        <v/>
      </c>
      <c r="H36" t="s">
        <v>226</v>
      </c>
    </row>
    <row r="37" spans="1:8" x14ac:dyDescent="0.25">
      <c r="A37" t="s">
        <v>532</v>
      </c>
      <c r="B37" s="15" t="s">
        <v>257</v>
      </c>
      <c r="C37">
        <v>167</v>
      </c>
      <c r="D37" t="s">
        <v>226</v>
      </c>
      <c r="E37" s="17" t="s">
        <v>226</v>
      </c>
      <c r="F37">
        <f ca="1">IFERROR(IF(A37="","",OFFSET(Results!$Z$1,MATCH(A37,Results!$A:$A,0)-1,0)),"")</f>
        <v>33</v>
      </c>
      <c r="G37" s="6" t="str">
        <f t="shared" ca="1" si="1"/>
        <v/>
      </c>
      <c r="H37" t="s">
        <v>226</v>
      </c>
    </row>
    <row r="38" spans="1:8" x14ac:dyDescent="0.25">
      <c r="A38" t="s">
        <v>533</v>
      </c>
      <c r="B38" s="15" t="s">
        <v>379</v>
      </c>
      <c r="C38">
        <v>127</v>
      </c>
      <c r="D38">
        <v>81</v>
      </c>
      <c r="E38" s="17" t="s">
        <v>226</v>
      </c>
      <c r="F38">
        <f ca="1">IFERROR(IF(A38="","",OFFSET(Results!$Z$1,MATCH(A38,Results!$A:$A,0)-1,0)),"")</f>
        <v>21</v>
      </c>
      <c r="G38" s="6" t="str">
        <f t="shared" ca="1" si="1"/>
        <v/>
      </c>
      <c r="H38" t="s">
        <v>226</v>
      </c>
    </row>
    <row r="39" spans="1:8" x14ac:dyDescent="0.25">
      <c r="A39" t="s">
        <v>535</v>
      </c>
      <c r="B39" s="15" t="s">
        <v>290</v>
      </c>
      <c r="C39">
        <v>149</v>
      </c>
      <c r="D39">
        <v>161</v>
      </c>
      <c r="E39" s="17" t="s">
        <v>226</v>
      </c>
      <c r="F39">
        <f ca="1">IFERROR(IF(A39="","",OFFSET(Results!$Z$1,MATCH(A39,Results!$A:$A,0)-1,0)),"")</f>
        <v>10</v>
      </c>
      <c r="G39" s="6" t="str">
        <f t="shared" ca="1" si="1"/>
        <v/>
      </c>
      <c r="H39" t="s">
        <v>226</v>
      </c>
    </row>
    <row r="40" spans="1:8" x14ac:dyDescent="0.25">
      <c r="A40" t="s">
        <v>536</v>
      </c>
      <c r="B40" s="15" t="s">
        <v>253</v>
      </c>
      <c r="C40">
        <v>256</v>
      </c>
      <c r="D40">
        <v>351</v>
      </c>
      <c r="E40" s="17" t="s">
        <v>242</v>
      </c>
      <c r="F40">
        <f ca="1">IFERROR(IF(A40="","",OFFSET(Results!$Z$1,MATCH(A40,Results!$A:$A,0)-1,0)),"")</f>
        <v>139</v>
      </c>
      <c r="G40" s="6">
        <f t="shared" ca="1" si="1"/>
        <v>-0.1</v>
      </c>
      <c r="H40" t="s">
        <v>1350</v>
      </c>
    </row>
    <row r="41" spans="1:8" x14ac:dyDescent="0.25">
      <c r="A41" t="s">
        <v>537</v>
      </c>
      <c r="B41" s="15" t="s">
        <v>1307</v>
      </c>
      <c r="C41">
        <v>106</v>
      </c>
      <c r="D41">
        <v>51</v>
      </c>
      <c r="E41" s="17" t="s">
        <v>226</v>
      </c>
      <c r="F41">
        <f ca="1">IFERROR(IF(A41="","",OFFSET(Results!$Z$1,MATCH(A41,Results!$A:$A,0)-1,0)),"")</f>
        <v>129</v>
      </c>
      <c r="G41" s="6" t="str">
        <f t="shared" ca="1" si="1"/>
        <v/>
      </c>
      <c r="H41" t="s">
        <v>226</v>
      </c>
    </row>
    <row r="42" spans="1:8" x14ac:dyDescent="0.25">
      <c r="A42" t="s">
        <v>539</v>
      </c>
      <c r="B42" s="15" t="s">
        <v>301</v>
      </c>
      <c r="C42">
        <v>80</v>
      </c>
      <c r="D42">
        <v>56</v>
      </c>
      <c r="E42" s="17" t="s">
        <v>226</v>
      </c>
      <c r="F42">
        <f ca="1">IFERROR(IF(A42="","",OFFSET(Results!$Z$1,MATCH(A42,Results!$A:$A,0)-1,0)),"")</f>
        <v>33</v>
      </c>
      <c r="G42" s="6" t="str">
        <f t="shared" ca="1" si="1"/>
        <v/>
      </c>
      <c r="H42" t="s">
        <v>226</v>
      </c>
    </row>
    <row r="43" spans="1:8" x14ac:dyDescent="0.25">
      <c r="A43" t="s">
        <v>540</v>
      </c>
      <c r="B43" s="15" t="s">
        <v>311</v>
      </c>
      <c r="C43">
        <v>132</v>
      </c>
      <c r="D43">
        <v>101</v>
      </c>
      <c r="E43" s="17" t="s">
        <v>226</v>
      </c>
      <c r="F43">
        <f ca="1">IFERROR(IF(A43="","",OFFSET(Results!$Z$1,MATCH(A43,Results!$A:$A,0)-1,0)),"")</f>
        <v>10</v>
      </c>
      <c r="G43" s="6" t="str">
        <f t="shared" ca="1" si="1"/>
        <v/>
      </c>
      <c r="H43" t="s">
        <v>226</v>
      </c>
    </row>
    <row r="44" spans="1:8" x14ac:dyDescent="0.25">
      <c r="A44" t="s">
        <v>542</v>
      </c>
      <c r="B44" s="15" t="s">
        <v>1308</v>
      </c>
      <c r="C44">
        <v>313</v>
      </c>
      <c r="D44">
        <v>351</v>
      </c>
      <c r="E44" s="17" t="s">
        <v>226</v>
      </c>
      <c r="F44">
        <f ca="1">IFERROR(IF(A44="","",OFFSET(Results!$Z$1,MATCH(A44,Results!$A:$A,0)-1,0)),"")</f>
        <v>144</v>
      </c>
      <c r="G44" s="6" t="str">
        <f t="shared" ca="1" si="1"/>
        <v/>
      </c>
      <c r="H44" t="s">
        <v>226</v>
      </c>
    </row>
    <row r="45" spans="1:8" x14ac:dyDescent="0.25">
      <c r="A45" t="s">
        <v>543</v>
      </c>
      <c r="B45" s="15" t="s">
        <v>1306</v>
      </c>
      <c r="C45">
        <v>122</v>
      </c>
      <c r="D45">
        <v>151</v>
      </c>
      <c r="E45" s="17" t="s">
        <v>258</v>
      </c>
      <c r="F45">
        <f ca="1">IFERROR(IF(A45="","",OFFSET(Results!$Z$1,MATCH(A45,Results!$A:$A,0)-1,0)),"")</f>
        <v>115</v>
      </c>
      <c r="G45" s="6">
        <f t="shared" ca="1" si="1"/>
        <v>-0.2</v>
      </c>
      <c r="H45" t="s">
        <v>1351</v>
      </c>
    </row>
    <row r="46" spans="1:8" x14ac:dyDescent="0.25">
      <c r="A46" t="s">
        <v>545</v>
      </c>
      <c r="B46" s="15" t="s">
        <v>300</v>
      </c>
      <c r="C46">
        <v>130</v>
      </c>
      <c r="D46">
        <v>81</v>
      </c>
      <c r="E46" s="17" t="s">
        <v>226</v>
      </c>
      <c r="F46">
        <f ca="1">IFERROR(IF(A46="","",OFFSET(Results!$Z$1,MATCH(A46,Results!$A:$A,0)-1,0)),"")</f>
        <v>92</v>
      </c>
      <c r="G46" s="6" t="str">
        <f t="shared" ca="1" si="1"/>
        <v/>
      </c>
      <c r="H46" t="s">
        <v>226</v>
      </c>
    </row>
    <row r="47" spans="1:8" x14ac:dyDescent="0.25">
      <c r="A47" t="s">
        <v>546</v>
      </c>
      <c r="B47" s="15" t="s">
        <v>377</v>
      </c>
      <c r="C47">
        <v>63</v>
      </c>
      <c r="D47">
        <v>56</v>
      </c>
      <c r="E47" s="17" t="s">
        <v>226</v>
      </c>
      <c r="F47">
        <f ca="1">IFERROR(IF(A47="","",OFFSET(Results!$Z$1,MATCH(A47,Results!$A:$A,0)-1,0)),"")</f>
        <v>33</v>
      </c>
      <c r="G47" s="6" t="str">
        <f t="shared" ca="1" si="1"/>
        <v/>
      </c>
      <c r="H47" t="s">
        <v>226</v>
      </c>
    </row>
    <row r="48" spans="1:8" x14ac:dyDescent="0.25">
      <c r="A48" t="s">
        <v>1309</v>
      </c>
      <c r="B48" s="15" t="s">
        <v>320</v>
      </c>
      <c r="C48">
        <v>400</v>
      </c>
      <c r="D48">
        <v>351</v>
      </c>
      <c r="E48" s="17" t="s">
        <v>226</v>
      </c>
      <c r="F48">
        <f ca="1">IFERROR(IF(A48="","",OFFSET(Results!$Z$1,MATCH(A48,Results!$A:$A,0)-1,0)),"")</f>
        <v>10</v>
      </c>
      <c r="G48" s="6" t="str">
        <f t="shared" ca="1" si="1"/>
        <v/>
      </c>
      <c r="H48" t="s">
        <v>226</v>
      </c>
    </row>
    <row r="49" spans="1:8" x14ac:dyDescent="0.25">
      <c r="A49" t="s">
        <v>548</v>
      </c>
      <c r="B49" s="15" t="s">
        <v>595</v>
      </c>
      <c r="C49">
        <v>345</v>
      </c>
      <c r="D49">
        <v>201</v>
      </c>
      <c r="E49" s="17" t="s">
        <v>226</v>
      </c>
      <c r="F49">
        <f ca="1">IFERROR(IF(A49="","",OFFSET(Results!$Z$1,MATCH(A49,Results!$A:$A,0)-1,0)),"")</f>
        <v>49</v>
      </c>
      <c r="G49" s="6" t="str">
        <f t="shared" ca="1" si="1"/>
        <v/>
      </c>
      <c r="H49" t="s">
        <v>226</v>
      </c>
    </row>
    <row r="50" spans="1:8" x14ac:dyDescent="0.25">
      <c r="A50" t="s">
        <v>549</v>
      </c>
      <c r="B50" s="15" t="s">
        <v>257</v>
      </c>
      <c r="C50">
        <v>167</v>
      </c>
      <c r="D50">
        <v>101</v>
      </c>
      <c r="E50" s="17" t="s">
        <v>226</v>
      </c>
      <c r="F50">
        <f ca="1">IFERROR(IF(A50="","",OFFSET(Results!$Z$1,MATCH(A50,Results!$A:$A,0)-1,0)),"")</f>
        <v>33</v>
      </c>
      <c r="G50" s="6" t="str">
        <f t="shared" ca="1" si="1"/>
        <v/>
      </c>
      <c r="H50" t="s">
        <v>226</v>
      </c>
    </row>
    <row r="51" spans="1:8" x14ac:dyDescent="0.25">
      <c r="A51" t="s">
        <v>550</v>
      </c>
      <c r="B51" s="15" t="s">
        <v>329</v>
      </c>
      <c r="C51">
        <v>323</v>
      </c>
      <c r="D51">
        <v>161</v>
      </c>
      <c r="E51" s="17" t="s">
        <v>226</v>
      </c>
      <c r="F51">
        <f ca="1">IFERROR(IF(A51="","",OFFSET(Results!$Z$1,MATCH(A51,Results!$A:$A,0)-1,0)),"")</f>
        <v>129</v>
      </c>
      <c r="G51" s="6" t="str">
        <f t="shared" ca="1" si="1"/>
        <v/>
      </c>
      <c r="H51" t="s">
        <v>226</v>
      </c>
    </row>
    <row r="52" spans="1:8" x14ac:dyDescent="0.25">
      <c r="A52" t="s">
        <v>551</v>
      </c>
      <c r="B52" s="15" t="s">
        <v>250</v>
      </c>
      <c r="C52">
        <v>145</v>
      </c>
      <c r="D52">
        <v>111</v>
      </c>
      <c r="E52" s="17" t="s">
        <v>226</v>
      </c>
      <c r="F52">
        <f ca="1">IFERROR(IF(A52="","",OFFSET(Results!$Z$1,MATCH(A52,Results!$A:$A,0)-1,0)),"")</f>
        <v>33</v>
      </c>
      <c r="G52" s="6" t="str">
        <f t="shared" ca="1" si="1"/>
        <v/>
      </c>
      <c r="H52" t="s">
        <v>226</v>
      </c>
    </row>
    <row r="53" spans="1:8" x14ac:dyDescent="0.25">
      <c r="A53" t="s">
        <v>552</v>
      </c>
      <c r="B53" s="15" t="s">
        <v>311</v>
      </c>
      <c r="C53">
        <v>132</v>
      </c>
      <c r="D53">
        <v>101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1:8" x14ac:dyDescent="0.25">
      <c r="A54" t="s">
        <v>554</v>
      </c>
      <c r="B54" s="15" t="s">
        <v>300</v>
      </c>
      <c r="C54">
        <v>130</v>
      </c>
      <c r="D54">
        <v>111</v>
      </c>
      <c r="E54" s="17" t="s">
        <v>226</v>
      </c>
      <c r="F54">
        <f ca="1">IFERROR(IF(A54="","",OFFSET(Results!$Z$1,MATCH(A54,Results!$A:$A,0)-1,0)),"")</f>
        <v>143</v>
      </c>
      <c r="G54" s="6" t="str">
        <f t="shared" ca="1" si="1"/>
        <v/>
      </c>
      <c r="H54" t="s">
        <v>226</v>
      </c>
    </row>
    <row r="55" spans="1:8" x14ac:dyDescent="0.25">
      <c r="A55" t="s">
        <v>555</v>
      </c>
      <c r="B55" s="15" t="s">
        <v>363</v>
      </c>
      <c r="C55">
        <v>179</v>
      </c>
      <c r="D55">
        <v>111</v>
      </c>
      <c r="E55" s="17" t="s">
        <v>226</v>
      </c>
      <c r="F55">
        <f ca="1">IFERROR(IF(A55="","",OFFSET(Results!$Z$1,MATCH(A55,Results!$A:$A,0)-1,0)),"")</f>
        <v>4</v>
      </c>
      <c r="G55" s="6" t="str">
        <f t="shared" ca="1" si="1"/>
        <v/>
      </c>
      <c r="H55" t="s">
        <v>226</v>
      </c>
    </row>
    <row r="56" spans="1:8" x14ac:dyDescent="0.25">
      <c r="A56" t="s">
        <v>556</v>
      </c>
      <c r="B56" s="15" t="s">
        <v>509</v>
      </c>
      <c r="C56">
        <v>526</v>
      </c>
      <c r="D56">
        <v>351</v>
      </c>
      <c r="E56" s="17" t="s">
        <v>226</v>
      </c>
      <c r="F56">
        <f ca="1">IFERROR(IF(A56="","",OFFSET(Results!$Z$1,MATCH(A56,Results!$A:$A,0)-1,0)),"")</f>
        <v>92</v>
      </c>
      <c r="G56" s="6" t="str">
        <f t="shared" ca="1" si="1"/>
        <v/>
      </c>
      <c r="H56" t="s">
        <v>226</v>
      </c>
    </row>
    <row r="57" spans="1:8" x14ac:dyDescent="0.25">
      <c r="A57" t="s">
        <v>557</v>
      </c>
      <c r="B57" s="15" t="s">
        <v>333</v>
      </c>
      <c r="C57">
        <v>222</v>
      </c>
      <c r="D57">
        <v>201</v>
      </c>
      <c r="E57" s="17" t="s">
        <v>226</v>
      </c>
      <c r="F57">
        <f ca="1">IFERROR(IF(A57="","",OFFSET(Results!$Z$1,MATCH(A57,Results!$A:$A,0)-1,0)),"")</f>
        <v>115</v>
      </c>
      <c r="G57" s="6" t="str">
        <f t="shared" ca="1" si="1"/>
        <v/>
      </c>
      <c r="H57" t="s">
        <v>226</v>
      </c>
    </row>
    <row r="58" spans="1:8" x14ac:dyDescent="0.25">
      <c r="A58" t="s">
        <v>558</v>
      </c>
      <c r="B58" s="15" t="s">
        <v>268</v>
      </c>
      <c r="C58">
        <v>159</v>
      </c>
      <c r="D58">
        <v>176</v>
      </c>
      <c r="E58" s="17" t="s">
        <v>242</v>
      </c>
      <c r="F58">
        <f ca="1">IFERROR(IF(A58="","",OFFSET(Results!$Z$1,MATCH(A58,Results!$A:$A,0)-1,0)),"")</f>
        <v>77</v>
      </c>
      <c r="G58" s="6">
        <f t="shared" ca="1" si="1"/>
        <v>-0.1</v>
      </c>
      <c r="H58" t="s">
        <v>1345</v>
      </c>
    </row>
    <row r="59" spans="1:8" x14ac:dyDescent="0.25">
      <c r="A59" t="s">
        <v>559</v>
      </c>
      <c r="B59" s="15" t="s">
        <v>330</v>
      </c>
      <c r="C59">
        <v>435</v>
      </c>
      <c r="D59">
        <v>151</v>
      </c>
      <c r="E59" s="17" t="s">
        <v>226</v>
      </c>
      <c r="F59">
        <f ca="1">IFERROR(IF(A59="","",OFFSET(Results!$Z$1,MATCH(A59,Results!$A:$A,0)-1,0)),"")</f>
        <v>49</v>
      </c>
      <c r="G59" s="6" t="str">
        <f t="shared" ca="1" si="1"/>
        <v/>
      </c>
      <c r="H59" t="s">
        <v>226</v>
      </c>
    </row>
    <row r="60" spans="1:8" x14ac:dyDescent="0.25">
      <c r="A60" t="s">
        <v>560</v>
      </c>
      <c r="B60" s="15" t="s">
        <v>263</v>
      </c>
      <c r="C60">
        <v>133</v>
      </c>
      <c r="D60">
        <v>111</v>
      </c>
      <c r="E60" s="17" t="s">
        <v>226</v>
      </c>
      <c r="F60">
        <f ca="1">IFERROR(IF(A60="","",OFFSET(Results!$Z$1,MATCH(A60,Results!$A:$A,0)-1,0)),"")</f>
        <v>92</v>
      </c>
      <c r="G60" s="6" t="str">
        <f t="shared" ca="1" si="1"/>
        <v/>
      </c>
      <c r="H60" t="s">
        <v>226</v>
      </c>
    </row>
    <row r="61" spans="1:8" x14ac:dyDescent="0.25">
      <c r="A61" t="s">
        <v>561</v>
      </c>
      <c r="B61" s="15" t="s">
        <v>339</v>
      </c>
      <c r="C61">
        <v>625</v>
      </c>
      <c r="D61">
        <v>351</v>
      </c>
      <c r="E61" s="17" t="s">
        <v>226</v>
      </c>
      <c r="F61">
        <f ca="1">IFERROR(IF(A61="","",OFFSET(Results!$Z$1,MATCH(A61,Results!$A:$A,0)-1,0)),"")</f>
        <v>115</v>
      </c>
      <c r="G61" s="6" t="str">
        <f t="shared" ca="1" si="1"/>
        <v/>
      </c>
      <c r="H61" t="s">
        <v>226</v>
      </c>
    </row>
    <row r="62" spans="1:8" x14ac:dyDescent="0.25">
      <c r="A62" t="s">
        <v>562</v>
      </c>
      <c r="B62" s="15" t="s">
        <v>267</v>
      </c>
      <c r="C62">
        <v>63</v>
      </c>
      <c r="D62">
        <v>36</v>
      </c>
      <c r="E62" s="17" t="s">
        <v>226</v>
      </c>
      <c r="F62">
        <f ca="1">IFERROR(IF(A62="","",OFFSET(Results!$Z$1,MATCH(A62,Results!$A:$A,0)-1,0)),"")</f>
        <v>77</v>
      </c>
      <c r="G62" s="6" t="str">
        <f t="shared" ca="1" si="1"/>
        <v/>
      </c>
      <c r="H62" t="s">
        <v>226</v>
      </c>
    </row>
    <row r="63" spans="1:8" x14ac:dyDescent="0.25">
      <c r="A63" t="s">
        <v>563</v>
      </c>
      <c r="B63" s="15" t="s">
        <v>1306</v>
      </c>
      <c r="C63">
        <v>122</v>
      </c>
      <c r="D63">
        <v>91</v>
      </c>
      <c r="E63" s="17" t="s">
        <v>226</v>
      </c>
      <c r="F63">
        <f ca="1">IFERROR(IF(A63="","",OFFSET(Results!$Z$1,MATCH(A63,Results!$A:$A,0)-1,0)),"")</f>
        <v>1</v>
      </c>
      <c r="G63" s="6" t="str">
        <f t="shared" ca="1" si="1"/>
        <v/>
      </c>
      <c r="H63" t="s">
        <v>226</v>
      </c>
    </row>
    <row r="64" spans="1:8" x14ac:dyDescent="0.25">
      <c r="A64" t="s">
        <v>564</v>
      </c>
      <c r="B64" s="15" t="s">
        <v>243</v>
      </c>
      <c r="C64">
        <v>208</v>
      </c>
      <c r="D64">
        <v>101</v>
      </c>
      <c r="E64" s="17" t="s">
        <v>226</v>
      </c>
      <c r="F64">
        <f ca="1">IFERROR(IF(A64="","",OFFSET(Results!$Z$1,MATCH(A64,Results!$A:$A,0)-1,0)),"")</f>
        <v>7</v>
      </c>
      <c r="G64" s="6" t="str">
        <f t="shared" ca="1" si="1"/>
        <v/>
      </c>
      <c r="H64" t="s">
        <v>226</v>
      </c>
    </row>
    <row r="65" spans="1:8" x14ac:dyDescent="0.25">
      <c r="A65" t="s">
        <v>566</v>
      </c>
      <c r="B65" s="15" t="s">
        <v>1310</v>
      </c>
      <c r="C65">
        <v>66</v>
      </c>
      <c r="D65">
        <v>46</v>
      </c>
      <c r="E65" s="17" t="s">
        <v>226</v>
      </c>
      <c r="F65">
        <f ca="1">IFERROR(IF(A65="","",OFFSET(Results!$Z$1,MATCH(A65,Results!$A:$A,0)-1,0)),"")</f>
        <v>92</v>
      </c>
      <c r="G65" s="6" t="str">
        <f t="shared" ca="1" si="1"/>
        <v/>
      </c>
      <c r="H65" t="s">
        <v>226</v>
      </c>
    </row>
    <row r="66" spans="1:8" x14ac:dyDescent="0.25">
      <c r="A66" t="s">
        <v>568</v>
      </c>
      <c r="B66" s="15" t="s">
        <v>428</v>
      </c>
      <c r="C66">
        <v>161</v>
      </c>
      <c r="D66">
        <v>201</v>
      </c>
      <c r="E66" s="17" t="s">
        <v>242</v>
      </c>
      <c r="F66">
        <f ca="1">IFERROR(IF(A66="","",OFFSET(Results!$Z$1,MATCH(A66,Results!$A:$A,0)-1,0)),"")</f>
        <v>77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">
        <v>1333</v>
      </c>
    </row>
    <row r="67" spans="1:8" x14ac:dyDescent="0.25">
      <c r="A67" t="s">
        <v>569</v>
      </c>
      <c r="B67" s="15" t="s">
        <v>1311</v>
      </c>
      <c r="C67">
        <v>82</v>
      </c>
      <c r="D67">
        <v>61</v>
      </c>
      <c r="E67" s="17" t="s">
        <v>226</v>
      </c>
      <c r="F67">
        <f ca="1">IFERROR(IF(A67="","",OFFSET(Results!$Z$1,MATCH(A67,Results!$A:$A,0)-1,0)),"")</f>
        <v>115</v>
      </c>
      <c r="G67" s="6" t="str">
        <f t="shared" ca="1" si="2"/>
        <v/>
      </c>
      <c r="H67" t="s">
        <v>226</v>
      </c>
    </row>
    <row r="68" spans="1:8" x14ac:dyDescent="0.25">
      <c r="A68" t="s">
        <v>570</v>
      </c>
      <c r="B68" s="15" t="s">
        <v>538</v>
      </c>
      <c r="C68">
        <v>75</v>
      </c>
      <c r="D68">
        <v>61</v>
      </c>
      <c r="E68" s="17" t="s">
        <v>226</v>
      </c>
      <c r="F68">
        <f ca="1">IFERROR(IF(A68="","",OFFSET(Results!$Z$1,MATCH(A68,Results!$A:$A,0)-1,0)),"")</f>
        <v>92</v>
      </c>
      <c r="G68" s="6" t="str">
        <f t="shared" ca="1" si="2"/>
        <v/>
      </c>
      <c r="H68" t="s">
        <v>226</v>
      </c>
    </row>
    <row r="69" spans="1:8" x14ac:dyDescent="0.25">
      <c r="A69" t="s">
        <v>572</v>
      </c>
      <c r="B69" s="15" t="s">
        <v>252</v>
      </c>
      <c r="C69">
        <v>147</v>
      </c>
      <c r="D69">
        <v>111</v>
      </c>
      <c r="E69" s="17" t="s">
        <v>226</v>
      </c>
      <c r="F69">
        <f ca="1">IFERROR(IF(A69="","",OFFSET(Results!$Z$1,MATCH(A69,Results!$A:$A,0)-1,0)),"")</f>
        <v>115</v>
      </c>
      <c r="G69" s="6" t="str">
        <f t="shared" ca="1" si="2"/>
        <v/>
      </c>
      <c r="H69" t="s">
        <v>226</v>
      </c>
    </row>
    <row r="70" spans="1:8" x14ac:dyDescent="0.25">
      <c r="A70" t="s">
        <v>573</v>
      </c>
      <c r="B70" s="15" t="s">
        <v>1304</v>
      </c>
      <c r="C70">
        <v>73</v>
      </c>
      <c r="D70">
        <v>67</v>
      </c>
      <c r="E70" s="17" t="s">
        <v>226</v>
      </c>
      <c r="F70">
        <f ca="1">IFERROR(IF(A70="","",OFFSET(Results!$Z$1,MATCH(A70,Results!$A:$A,0)-1,0)),"")</f>
        <v>7</v>
      </c>
      <c r="G70" s="6" t="str">
        <f t="shared" ca="1" si="2"/>
        <v/>
      </c>
      <c r="H70" t="s">
        <v>226</v>
      </c>
    </row>
    <row r="71" spans="1:8" x14ac:dyDescent="0.25">
      <c r="A71" t="s">
        <v>574</v>
      </c>
      <c r="B71" s="15" t="s">
        <v>485</v>
      </c>
      <c r="C71">
        <v>112</v>
      </c>
      <c r="D71">
        <v>91</v>
      </c>
      <c r="E71" s="17" t="s">
        <v>226</v>
      </c>
      <c r="F71">
        <f ca="1">IFERROR(IF(A71="","",OFFSET(Results!$Z$1,MATCH(A71,Results!$A:$A,0)-1,0)),"")</f>
        <v>33</v>
      </c>
      <c r="G71" s="6" t="str">
        <f t="shared" ca="1" si="2"/>
        <v/>
      </c>
      <c r="H71" t="s">
        <v>226</v>
      </c>
    </row>
    <row r="72" spans="1:8" x14ac:dyDescent="0.25">
      <c r="A72" t="s">
        <v>575</v>
      </c>
      <c r="B72" s="15" t="s">
        <v>595</v>
      </c>
      <c r="C72">
        <v>345</v>
      </c>
      <c r="D72">
        <v>161</v>
      </c>
      <c r="E72" s="17" t="s">
        <v>226</v>
      </c>
      <c r="F72">
        <f ca="1">IFERROR(IF(A72="","",OFFSET(Results!$Z$1,MATCH(A72,Results!$A:$A,0)-1,0)),"")</f>
        <v>49</v>
      </c>
      <c r="G72" s="6" t="str">
        <f t="shared" ca="1" si="2"/>
        <v/>
      </c>
      <c r="H72" t="s">
        <v>226</v>
      </c>
    </row>
    <row r="73" spans="1:8" x14ac:dyDescent="0.25">
      <c r="A73" t="s">
        <v>576</v>
      </c>
      <c r="B73" s="15" t="s">
        <v>428</v>
      </c>
      <c r="C73">
        <v>161</v>
      </c>
      <c r="D73">
        <v>111</v>
      </c>
      <c r="E73" s="17" t="s">
        <v>226</v>
      </c>
      <c r="F73">
        <f ca="1">IFERROR(IF(A73="","",OFFSET(Results!$Z$1,MATCH(A73,Results!$A:$A,0)-1,0)),"")</f>
        <v>115</v>
      </c>
      <c r="G73" s="6" t="str">
        <f t="shared" ca="1" si="2"/>
        <v/>
      </c>
      <c r="H73" t="s">
        <v>226</v>
      </c>
    </row>
    <row r="74" spans="1:8" x14ac:dyDescent="0.25">
      <c r="A74" t="s">
        <v>577</v>
      </c>
      <c r="B74" s="15" t="s">
        <v>494</v>
      </c>
      <c r="C74">
        <v>213</v>
      </c>
      <c r="D74">
        <v>151</v>
      </c>
      <c r="E74" s="17" t="s">
        <v>226</v>
      </c>
      <c r="F74">
        <f ca="1">IFERROR(IF(A74="","",OFFSET(Results!$Z$1,MATCH(A74,Results!$A:$A,0)-1,0)),"")</f>
        <v>49</v>
      </c>
      <c r="G74" s="6" t="str">
        <f t="shared" ca="1" si="2"/>
        <v/>
      </c>
      <c r="H74" t="s">
        <v>226</v>
      </c>
    </row>
    <row r="75" spans="1:8" x14ac:dyDescent="0.25">
      <c r="A75" t="s">
        <v>578</v>
      </c>
      <c r="B75" s="15" t="s">
        <v>1312</v>
      </c>
      <c r="C75">
        <v>476</v>
      </c>
      <c r="D75">
        <v>141</v>
      </c>
      <c r="E75" s="17" t="s">
        <v>226</v>
      </c>
      <c r="F75">
        <f ca="1">IFERROR(IF(A75="","",OFFSET(Results!$Z$1,MATCH(A75,Results!$A:$A,0)-1,0)),"")</f>
        <v>49</v>
      </c>
      <c r="G75" s="6" t="str">
        <f t="shared" ca="1" si="2"/>
        <v/>
      </c>
      <c r="H75" t="s">
        <v>226</v>
      </c>
    </row>
    <row r="76" spans="1:8" x14ac:dyDescent="0.25">
      <c r="A76" t="s">
        <v>579</v>
      </c>
      <c r="B76" s="15" t="s">
        <v>1298</v>
      </c>
      <c r="C76">
        <v>128</v>
      </c>
      <c r="D76">
        <v>141</v>
      </c>
      <c r="E76" s="17" t="s">
        <v>242</v>
      </c>
      <c r="F76">
        <f ca="1">IFERROR(IF(A76="","",OFFSET(Results!$Z$1,MATCH(A76,Results!$A:$A,0)-1,0)),"")</f>
        <v>77</v>
      </c>
      <c r="G76" s="6">
        <f t="shared" ca="1" si="2"/>
        <v>-0.1</v>
      </c>
      <c r="H76" t="s">
        <v>1352</v>
      </c>
    </row>
    <row r="77" spans="1:8" x14ac:dyDescent="0.25">
      <c r="A77" t="s">
        <v>580</v>
      </c>
      <c r="B77" s="15" t="s">
        <v>1299</v>
      </c>
      <c r="C77">
        <v>97</v>
      </c>
      <c r="D77">
        <v>81</v>
      </c>
      <c r="E77" s="17" t="s">
        <v>226</v>
      </c>
      <c r="F77">
        <f ca="1">IFERROR(IF(A77="","",OFFSET(Results!$Z$1,MATCH(A77,Results!$A:$A,0)-1,0)),"")</f>
        <v>49</v>
      </c>
      <c r="G77" s="6" t="str">
        <f t="shared" ca="1" si="2"/>
        <v/>
      </c>
      <c r="H77" t="s">
        <v>226</v>
      </c>
    </row>
    <row r="78" spans="1:8" x14ac:dyDescent="0.25">
      <c r="A78" t="s">
        <v>581</v>
      </c>
      <c r="B78" s="15" t="s">
        <v>331</v>
      </c>
      <c r="C78">
        <v>135</v>
      </c>
      <c r="D78">
        <v>141</v>
      </c>
      <c r="E78" s="17" t="s">
        <v>226</v>
      </c>
      <c r="F78">
        <f ca="1">IFERROR(IF(A78="","",OFFSET(Results!$Z$1,MATCH(A78,Results!$A:$A,0)-1,0)),"")</f>
        <v>92</v>
      </c>
      <c r="G78" s="6" t="str">
        <f t="shared" ca="1" si="2"/>
        <v/>
      </c>
      <c r="H78" t="s">
        <v>226</v>
      </c>
    </row>
    <row r="79" spans="1:8" x14ac:dyDescent="0.25">
      <c r="A79" t="s">
        <v>582</v>
      </c>
      <c r="B79" s="15" t="s">
        <v>501</v>
      </c>
      <c r="C79">
        <v>189</v>
      </c>
      <c r="D79">
        <v>151</v>
      </c>
      <c r="E79" s="17" t="s">
        <v>226</v>
      </c>
      <c r="F79">
        <f ca="1">IFERROR(IF(A79="","",OFFSET(Results!$Z$1,MATCH(A79,Results!$A:$A,0)-1,0)),"")</f>
        <v>92</v>
      </c>
      <c r="G79" s="6" t="str">
        <f t="shared" ca="1" si="2"/>
        <v/>
      </c>
      <c r="H79" t="s">
        <v>226</v>
      </c>
    </row>
    <row r="80" spans="1:8" x14ac:dyDescent="0.25">
      <c r="A80" t="s">
        <v>583</v>
      </c>
      <c r="B80" s="15" t="s">
        <v>544</v>
      </c>
      <c r="C80">
        <v>141</v>
      </c>
      <c r="D80">
        <v>101</v>
      </c>
      <c r="E80" s="17" t="s">
        <v>226</v>
      </c>
      <c r="F80">
        <f ca="1">IFERROR(IF(A80="","",OFFSET(Results!$Z$1,MATCH(A80,Results!$A:$A,0)-1,0)),"")</f>
        <v>33</v>
      </c>
      <c r="G80" s="6" t="str">
        <f t="shared" ca="1" si="2"/>
        <v/>
      </c>
      <c r="H80" t="s">
        <v>226</v>
      </c>
    </row>
    <row r="81" spans="1:8" x14ac:dyDescent="0.25">
      <c r="A81" t="s">
        <v>584</v>
      </c>
      <c r="B81" s="15" t="s">
        <v>335</v>
      </c>
      <c r="C81">
        <v>182</v>
      </c>
      <c r="D81">
        <v>151</v>
      </c>
      <c r="E81" s="17" t="s">
        <v>226</v>
      </c>
      <c r="F81">
        <f ca="1">IFERROR(IF(A81="","",OFFSET(Results!$Z$1,MATCH(A81,Results!$A:$A,0)-1,0)),"")</f>
        <v>92</v>
      </c>
      <c r="G81" s="6" t="str">
        <f t="shared" ca="1" si="2"/>
        <v/>
      </c>
      <c r="H81" t="s">
        <v>226</v>
      </c>
    </row>
    <row r="82" spans="1:8" x14ac:dyDescent="0.25">
      <c r="A82" t="s">
        <v>585</v>
      </c>
      <c r="B82" s="15" t="s">
        <v>286</v>
      </c>
      <c r="C82">
        <v>10000</v>
      </c>
      <c r="D82">
        <v>91</v>
      </c>
      <c r="E82" s="17" t="s">
        <v>226</v>
      </c>
      <c r="F82">
        <f ca="1">IFERROR(IF(A82="","",OFFSET(Results!$Z$1,MATCH(A82,Results!$A:$A,0)-1,0)),"")</f>
        <v>77</v>
      </c>
      <c r="G82" s="6" t="str">
        <f t="shared" ca="1" si="2"/>
        <v/>
      </c>
      <c r="H82" t="s">
        <v>226</v>
      </c>
    </row>
    <row r="83" spans="1:8" x14ac:dyDescent="0.25">
      <c r="A83" t="s">
        <v>586</v>
      </c>
      <c r="B83" s="15" t="s">
        <v>276</v>
      </c>
      <c r="C83">
        <v>61</v>
      </c>
      <c r="D83">
        <v>41</v>
      </c>
      <c r="E83" s="17" t="s">
        <v>226</v>
      </c>
      <c r="F83">
        <f ca="1">IFERROR(IF(A83="","",OFFSET(Results!$Z$1,MATCH(A83,Results!$A:$A,0)-1,0)),"")</f>
        <v>92</v>
      </c>
      <c r="G83" s="6" t="str">
        <f t="shared" ca="1" si="2"/>
        <v/>
      </c>
      <c r="H83" t="s">
        <v>226</v>
      </c>
    </row>
    <row r="84" spans="1:8" x14ac:dyDescent="0.25">
      <c r="A84" t="s">
        <v>588</v>
      </c>
      <c r="B84" s="15" t="s">
        <v>261</v>
      </c>
      <c r="C84">
        <v>164</v>
      </c>
      <c r="D84">
        <v>201</v>
      </c>
      <c r="E84" s="17" t="s">
        <v>242</v>
      </c>
      <c r="F84">
        <f ca="1">IFERROR(IF(A84="","",OFFSET(Results!$Z$1,MATCH(A84,Results!$A:$A,0)-1,0)),"")</f>
        <v>92</v>
      </c>
      <c r="G84" s="6">
        <f t="shared" ca="1" si="2"/>
        <v>-0.1</v>
      </c>
      <c r="H84" t="s">
        <v>1333</v>
      </c>
    </row>
    <row r="85" spans="1:8" x14ac:dyDescent="0.25">
      <c r="A85" t="s">
        <v>589</v>
      </c>
      <c r="B85" s="15" t="s">
        <v>1313</v>
      </c>
      <c r="C85">
        <v>152</v>
      </c>
      <c r="D85">
        <v>101</v>
      </c>
      <c r="E85" s="17" t="s">
        <v>226</v>
      </c>
      <c r="F85">
        <f ca="1">IFERROR(IF(A85="","",OFFSET(Results!$Z$1,MATCH(A85,Results!$A:$A,0)-1,0)),"")</f>
        <v>33</v>
      </c>
      <c r="G85" s="6" t="str">
        <f t="shared" ca="1" si="2"/>
        <v/>
      </c>
      <c r="H85" t="s">
        <v>226</v>
      </c>
    </row>
    <row r="86" spans="1:8" x14ac:dyDescent="0.25">
      <c r="A86" t="s">
        <v>590</v>
      </c>
      <c r="B86" s="15" t="s">
        <v>344</v>
      </c>
      <c r="C86">
        <v>119</v>
      </c>
      <c r="D86">
        <v>111</v>
      </c>
      <c r="E86" s="17" t="s">
        <v>226</v>
      </c>
      <c r="F86">
        <f ca="1">IFERROR(IF(A86="","",OFFSET(Results!$Z$1,MATCH(A86,Results!$A:$A,0)-1,0)),"")</f>
        <v>33</v>
      </c>
      <c r="G86" s="6" t="str">
        <f t="shared" ca="1" si="2"/>
        <v/>
      </c>
      <c r="H86" t="s">
        <v>226</v>
      </c>
    </row>
    <row r="87" spans="1:8" x14ac:dyDescent="0.25">
      <c r="A87" t="s">
        <v>591</v>
      </c>
      <c r="B87" s="15" t="s">
        <v>257</v>
      </c>
      <c r="C87">
        <v>167</v>
      </c>
      <c r="D87">
        <v>101</v>
      </c>
      <c r="E87" s="17" t="s">
        <v>226</v>
      </c>
      <c r="F87">
        <f ca="1">IFERROR(IF(A87="","",OFFSET(Results!$Z$1,MATCH(A87,Results!$A:$A,0)-1,0)),"")</f>
        <v>49</v>
      </c>
      <c r="G87" s="6" t="str">
        <f t="shared" ca="1" si="2"/>
        <v/>
      </c>
      <c r="H87" t="s">
        <v>226</v>
      </c>
    </row>
    <row r="88" spans="1:8" x14ac:dyDescent="0.25">
      <c r="A88" t="s">
        <v>593</v>
      </c>
      <c r="B88" s="15" t="s">
        <v>286</v>
      </c>
      <c r="C88">
        <v>10000</v>
      </c>
      <c r="D88">
        <v>201</v>
      </c>
      <c r="E88" s="17" t="s">
        <v>226</v>
      </c>
      <c r="F88">
        <f ca="1">IFERROR(IF(A88="","",OFFSET(Results!$Z$1,MATCH(A88,Results!$A:$A,0)-1,0)),"")</f>
        <v>49</v>
      </c>
      <c r="G88" s="6" t="str">
        <f t="shared" ca="1" si="2"/>
        <v/>
      </c>
      <c r="H88" t="s">
        <v>226</v>
      </c>
    </row>
    <row r="89" spans="1:8" x14ac:dyDescent="0.25">
      <c r="A89" t="s">
        <v>594</v>
      </c>
      <c r="B89" s="15" t="s">
        <v>260</v>
      </c>
      <c r="C89">
        <v>200</v>
      </c>
      <c r="D89">
        <v>201</v>
      </c>
      <c r="E89" s="17" t="s">
        <v>226</v>
      </c>
      <c r="F89">
        <f ca="1">IFERROR(IF(A89="","",OFFSET(Results!$Z$1,MATCH(A89,Results!$A:$A,0)-1,0)),"")</f>
        <v>92</v>
      </c>
      <c r="G89" s="6" t="str">
        <f t="shared" ca="1" si="2"/>
        <v/>
      </c>
      <c r="H89" t="s">
        <v>226</v>
      </c>
    </row>
    <row r="90" spans="1:8" x14ac:dyDescent="0.25">
      <c r="A90" t="s">
        <v>596</v>
      </c>
      <c r="B90" s="15" t="s">
        <v>312</v>
      </c>
      <c r="C90">
        <v>175</v>
      </c>
      <c r="D90">
        <v>176</v>
      </c>
      <c r="E90" s="17" t="s">
        <v>226</v>
      </c>
      <c r="F90">
        <f ca="1">IFERROR(IF(A90="","",OFFSET(Results!$Z$1,MATCH(A90,Results!$A:$A,0)-1,0)),"")</f>
        <v>49</v>
      </c>
      <c r="G90" s="6" t="str">
        <f t="shared" ca="1" si="2"/>
        <v/>
      </c>
      <c r="H90" t="s">
        <v>226</v>
      </c>
    </row>
    <row r="91" spans="1:8" x14ac:dyDescent="0.25">
      <c r="A91" t="s">
        <v>597</v>
      </c>
      <c r="B91" s="15" t="s">
        <v>309</v>
      </c>
      <c r="C91">
        <v>286</v>
      </c>
      <c r="D91" t="s">
        <v>226</v>
      </c>
      <c r="E91" s="17" t="s">
        <v>226</v>
      </c>
      <c r="F91">
        <f ca="1">IFERROR(IF(A91="","",OFFSET(Results!$Z$1,MATCH(A91,Results!$A:$A,0)-1,0)),"")</f>
        <v>49</v>
      </c>
      <c r="G91" s="6" t="str">
        <f t="shared" ca="1" si="2"/>
        <v/>
      </c>
      <c r="H91" t="s">
        <v>226</v>
      </c>
    </row>
    <row r="92" spans="1:8" x14ac:dyDescent="0.25">
      <c r="A92" t="s">
        <v>598</v>
      </c>
      <c r="B92" s="15" t="s">
        <v>252</v>
      </c>
      <c r="C92">
        <v>147</v>
      </c>
      <c r="D92">
        <v>201</v>
      </c>
      <c r="E92" s="17" t="s">
        <v>258</v>
      </c>
      <c r="F92">
        <f ca="1">IFERROR(IF(A92="","",OFFSET(Results!$Z$1,MATCH(A92,Results!$A:$A,0)-1,0)),"")</f>
        <v>33</v>
      </c>
      <c r="G92" s="6">
        <f t="shared" ca="1" si="2"/>
        <v>-0.2</v>
      </c>
      <c r="H92" t="s">
        <v>1333</v>
      </c>
    </row>
    <row r="93" spans="1:8" x14ac:dyDescent="0.25">
      <c r="A93" t="s">
        <v>599</v>
      </c>
      <c r="B93" s="15" t="s">
        <v>245</v>
      </c>
      <c r="C93">
        <v>204</v>
      </c>
      <c r="D93">
        <v>141</v>
      </c>
      <c r="E93" s="17" t="s">
        <v>226</v>
      </c>
      <c r="F93">
        <f ca="1">IFERROR(IF(A93="","",OFFSET(Results!$Z$1,MATCH(A93,Results!$A:$A,0)-1,0)),"")</f>
        <v>49</v>
      </c>
      <c r="G93" s="6" t="str">
        <f t="shared" ca="1" si="2"/>
        <v/>
      </c>
      <c r="H93" t="s">
        <v>226</v>
      </c>
    </row>
    <row r="94" spans="1:8" x14ac:dyDescent="0.25">
      <c r="A94" t="s">
        <v>600</v>
      </c>
      <c r="B94" s="15" t="s">
        <v>1301</v>
      </c>
      <c r="C94">
        <v>100</v>
      </c>
      <c r="D94">
        <v>46</v>
      </c>
      <c r="E94" s="17" t="s">
        <v>226</v>
      </c>
      <c r="F94">
        <f ca="1">IFERROR(IF(A94="","",OFFSET(Results!$Z$1,MATCH(A94,Results!$A:$A,0)-1,0)),"")</f>
        <v>2</v>
      </c>
      <c r="G94" s="6" t="str">
        <f t="shared" ca="1" si="2"/>
        <v/>
      </c>
      <c r="H94" t="s">
        <v>226</v>
      </c>
    </row>
    <row r="95" spans="1:8" x14ac:dyDescent="0.25">
      <c r="A95" t="s">
        <v>601</v>
      </c>
      <c r="B95" s="15" t="s">
        <v>1296</v>
      </c>
      <c r="C95">
        <v>111</v>
      </c>
      <c r="D95">
        <v>91</v>
      </c>
      <c r="E95" s="17" t="s">
        <v>226</v>
      </c>
      <c r="F95">
        <f ca="1">IFERROR(IF(A95="","",OFFSET(Results!$Z$1,MATCH(A95,Results!$A:$A,0)-1,0)),"")</f>
        <v>77</v>
      </c>
      <c r="G95" s="6" t="str">
        <f t="shared" ca="1" si="2"/>
        <v/>
      </c>
      <c r="H95" t="s">
        <v>226</v>
      </c>
    </row>
    <row r="96" spans="1:8" x14ac:dyDescent="0.25">
      <c r="A96" t="s">
        <v>602</v>
      </c>
      <c r="B96" s="15" t="s">
        <v>290</v>
      </c>
      <c r="C96">
        <v>149</v>
      </c>
      <c r="D96">
        <v>71</v>
      </c>
      <c r="E96" s="17" t="s">
        <v>226</v>
      </c>
      <c r="F96">
        <f ca="1">IFERROR(IF(A96="","",OFFSET(Results!$Z$1,MATCH(A96,Results!$A:$A,0)-1,0)),"")</f>
        <v>49</v>
      </c>
      <c r="G96" s="6" t="str">
        <f t="shared" ca="1" si="2"/>
        <v/>
      </c>
      <c r="H96" t="s">
        <v>226</v>
      </c>
    </row>
    <row r="97" spans="1:8" x14ac:dyDescent="0.25">
      <c r="A97" t="s">
        <v>603</v>
      </c>
      <c r="B97" s="15" t="s">
        <v>333</v>
      </c>
      <c r="C97">
        <v>222</v>
      </c>
      <c r="D97">
        <v>176</v>
      </c>
      <c r="E97" s="17" t="s">
        <v>226</v>
      </c>
      <c r="F97">
        <f ca="1">IFERROR(IF(A97="","",OFFSET(Results!$Z$1,MATCH(A97,Results!$A:$A,0)-1,0)),"")</f>
        <v>10</v>
      </c>
      <c r="G97" s="6" t="str">
        <f t="shared" ca="1" si="2"/>
        <v/>
      </c>
      <c r="H97" t="s">
        <v>226</v>
      </c>
    </row>
    <row r="98" spans="1:8" x14ac:dyDescent="0.25">
      <c r="A98" t="s">
        <v>604</v>
      </c>
      <c r="B98" s="15" t="s">
        <v>1314</v>
      </c>
      <c r="C98">
        <v>99</v>
      </c>
      <c r="D98">
        <v>111</v>
      </c>
      <c r="E98" s="17" t="s">
        <v>242</v>
      </c>
      <c r="F98">
        <f ca="1">IFERROR(IF(A98="","",OFFSET(Results!$Z$1,MATCH(A98,Results!$A:$A,0)-1,0)),"")</f>
        <v>77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">
        <v>1348</v>
      </c>
    </row>
    <row r="99" spans="1:8" x14ac:dyDescent="0.25">
      <c r="A99" t="s">
        <v>606</v>
      </c>
      <c r="B99" s="15" t="s">
        <v>297</v>
      </c>
      <c r="C99">
        <v>123</v>
      </c>
      <c r="D99">
        <v>91</v>
      </c>
      <c r="E99" s="17" t="s">
        <v>226</v>
      </c>
      <c r="F99">
        <f ca="1">IFERROR(IF(A99="","",OFFSET(Results!$Z$1,MATCH(A99,Results!$A:$A,0)-1,0)),"")</f>
        <v>2</v>
      </c>
      <c r="G99" s="6" t="str">
        <f t="shared" ca="1" si="3"/>
        <v/>
      </c>
      <c r="H99" t="s">
        <v>226</v>
      </c>
    </row>
    <row r="100" spans="1:8" x14ac:dyDescent="0.25">
      <c r="A100" t="s">
        <v>607</v>
      </c>
      <c r="B100" s="15" t="s">
        <v>321</v>
      </c>
      <c r="C100">
        <v>278</v>
      </c>
      <c r="D100">
        <v>351</v>
      </c>
      <c r="E100" s="17" t="s">
        <v>242</v>
      </c>
      <c r="F100">
        <f ca="1">IFERROR(IF(A100="","",OFFSET(Results!$Z$1,MATCH(A100,Results!$A:$A,0)-1,0)),"")</f>
        <v>33</v>
      </c>
      <c r="G100" s="6">
        <f t="shared" ca="1" si="3"/>
        <v>-0.1</v>
      </c>
      <c r="H100" t="s">
        <v>1350</v>
      </c>
    </row>
    <row r="101" spans="1:8" x14ac:dyDescent="0.25">
      <c r="A101" t="s">
        <v>608</v>
      </c>
      <c r="B101" s="15" t="s">
        <v>1315</v>
      </c>
      <c r="C101">
        <v>64</v>
      </c>
      <c r="D101">
        <v>51</v>
      </c>
      <c r="E101" s="17" t="s">
        <v>226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">
        <v>226</v>
      </c>
    </row>
    <row r="102" spans="1:8" x14ac:dyDescent="0.25">
      <c r="A102" t="s">
        <v>610</v>
      </c>
      <c r="B102" s="15" t="s">
        <v>1297</v>
      </c>
      <c r="C102">
        <v>169</v>
      </c>
      <c r="D102">
        <v>111</v>
      </c>
      <c r="E102" s="17" t="s">
        <v>226</v>
      </c>
      <c r="F102">
        <f ca="1">IFERROR(IF(A102="","",OFFSET(Results!$Z$1,MATCH(A102,Results!$A:$A,0)-1,0)),"")</f>
        <v>77</v>
      </c>
      <c r="G102" s="6" t="str">
        <f t="shared" ca="1" si="3"/>
        <v/>
      </c>
      <c r="H102" t="s">
        <v>226</v>
      </c>
    </row>
    <row r="103" spans="1:8" x14ac:dyDescent="0.25">
      <c r="A103" t="s">
        <v>611</v>
      </c>
      <c r="B103" s="15" t="s">
        <v>1313</v>
      </c>
      <c r="C103">
        <v>152</v>
      </c>
      <c r="D103">
        <v>91</v>
      </c>
      <c r="E103" s="17" t="s">
        <v>226</v>
      </c>
      <c r="F103">
        <f ca="1">IFERROR(IF(A103="","",OFFSET(Results!$Z$1,MATCH(A103,Results!$A:$A,0)-1,0)),"")</f>
        <v>21</v>
      </c>
      <c r="G103" s="6" t="str">
        <f t="shared" ca="1" si="3"/>
        <v/>
      </c>
      <c r="H103" t="s">
        <v>226</v>
      </c>
    </row>
    <row r="104" spans="1:8" x14ac:dyDescent="0.25">
      <c r="A104" t="s">
        <v>612</v>
      </c>
      <c r="B104" s="15" t="s">
        <v>266</v>
      </c>
      <c r="C104">
        <v>192</v>
      </c>
      <c r="D104">
        <v>111</v>
      </c>
      <c r="E104" s="17" t="s">
        <v>226</v>
      </c>
      <c r="F104">
        <f ca="1">IFERROR(IF(A104="","",OFFSET(Results!$Z$1,MATCH(A104,Results!$A:$A,0)-1,0)),"")</f>
        <v>49</v>
      </c>
      <c r="G104" s="6" t="str">
        <f t="shared" ca="1" si="3"/>
        <v/>
      </c>
      <c r="H104" t="s">
        <v>226</v>
      </c>
    </row>
    <row r="105" spans="1:8" x14ac:dyDescent="0.25">
      <c r="A105" t="s">
        <v>613</v>
      </c>
      <c r="B105" s="15" t="s">
        <v>1316</v>
      </c>
      <c r="C105">
        <v>76</v>
      </c>
      <c r="D105">
        <v>91</v>
      </c>
      <c r="E105" s="17" t="s">
        <v>258</v>
      </c>
      <c r="F105">
        <f ca="1">IFERROR(IF(A105="","",OFFSET(Results!$Z$1,MATCH(A105,Results!$A:$A,0)-1,0)),"")</f>
        <v>129</v>
      </c>
      <c r="G105" s="6">
        <f t="shared" ca="1" si="3"/>
        <v>-0.2</v>
      </c>
      <c r="H105" t="s">
        <v>1347</v>
      </c>
    </row>
    <row r="106" spans="1:8" x14ac:dyDescent="0.25">
      <c r="A106" t="s">
        <v>614</v>
      </c>
      <c r="B106" s="15" t="s">
        <v>250</v>
      </c>
      <c r="C106">
        <v>145</v>
      </c>
      <c r="D106">
        <v>126</v>
      </c>
      <c r="E106" s="17" t="s">
        <v>226</v>
      </c>
      <c r="F106">
        <f ca="1">IFERROR(IF(A106="","",OFFSET(Results!$Z$1,MATCH(A106,Results!$A:$A,0)-1,0)),"")</f>
        <v>10</v>
      </c>
      <c r="G106" s="6" t="str">
        <f t="shared" ca="1" si="3"/>
        <v/>
      </c>
      <c r="H106" t="s">
        <v>226</v>
      </c>
    </row>
    <row r="107" spans="1:8" x14ac:dyDescent="0.25">
      <c r="A107" t="s">
        <v>615</v>
      </c>
      <c r="B107" s="15" t="s">
        <v>541</v>
      </c>
      <c r="C107">
        <v>125</v>
      </c>
      <c r="D107">
        <v>351</v>
      </c>
      <c r="E107" s="17" t="s">
        <v>260</v>
      </c>
      <c r="F107">
        <f ca="1">IFERROR(IF(A107="","",OFFSET(Results!$Z$1,MATCH(A107,Results!$A:$A,0)-1,0)),"")</f>
        <v>7</v>
      </c>
      <c r="G107" s="6">
        <f t="shared" ca="1" si="3"/>
        <v>-0.5</v>
      </c>
      <c r="H107" t="s">
        <v>1350</v>
      </c>
    </row>
    <row r="108" spans="1:8" x14ac:dyDescent="0.25">
      <c r="A108" t="s">
        <v>616</v>
      </c>
      <c r="B108" s="15" t="s">
        <v>254</v>
      </c>
      <c r="C108">
        <v>233</v>
      </c>
      <c r="D108">
        <v>201</v>
      </c>
      <c r="E108" s="17" t="s">
        <v>226</v>
      </c>
      <c r="F108">
        <f ca="1">IFERROR(IF(A108="","",OFFSET(Results!$Z$1,MATCH(A108,Results!$A:$A,0)-1,0)),"")</f>
        <v>115</v>
      </c>
      <c r="G108" s="6" t="str">
        <f t="shared" ca="1" si="3"/>
        <v/>
      </c>
      <c r="H108" t="s">
        <v>226</v>
      </c>
    </row>
    <row r="109" spans="1:8" x14ac:dyDescent="0.25">
      <c r="A109" t="s">
        <v>617</v>
      </c>
      <c r="B109" s="15" t="s">
        <v>1306</v>
      </c>
      <c r="C109">
        <v>122</v>
      </c>
      <c r="D109">
        <v>111</v>
      </c>
      <c r="E109" s="17" t="s">
        <v>226</v>
      </c>
      <c r="F109">
        <f ca="1">IFERROR(IF(A109="","",OFFSET(Results!$Z$1,MATCH(A109,Results!$A:$A,0)-1,0)),"")</f>
        <v>92</v>
      </c>
      <c r="G109" s="6" t="str">
        <f t="shared" ca="1" si="3"/>
        <v/>
      </c>
      <c r="H109" t="s">
        <v>226</v>
      </c>
    </row>
    <row r="110" spans="1:8" x14ac:dyDescent="0.25">
      <c r="A110" t="s">
        <v>618</v>
      </c>
      <c r="B110" s="15" t="s">
        <v>379</v>
      </c>
      <c r="C110">
        <v>127</v>
      </c>
      <c r="D110">
        <v>91</v>
      </c>
      <c r="E110" s="17" t="s">
        <v>226</v>
      </c>
      <c r="F110">
        <f ca="1">IFERROR(IF(A110="","",OFFSET(Results!$Z$1,MATCH(A110,Results!$A:$A,0)-1,0)),"")</f>
        <v>115</v>
      </c>
      <c r="G110" s="6" t="str">
        <f t="shared" ca="1" si="3"/>
        <v/>
      </c>
      <c r="H110" t="s">
        <v>226</v>
      </c>
    </row>
    <row r="111" spans="1:8" x14ac:dyDescent="0.25">
      <c r="A111" t="s">
        <v>619</v>
      </c>
      <c r="B111" s="15" t="s">
        <v>1317</v>
      </c>
      <c r="C111">
        <v>244</v>
      </c>
      <c r="D111">
        <v>161</v>
      </c>
      <c r="E111" s="17" t="s">
        <v>226</v>
      </c>
      <c r="F111">
        <f ca="1">IFERROR(IF(A111="","",OFFSET(Results!$Z$1,MATCH(A111,Results!$A:$A,0)-1,0)),"")</f>
        <v>49</v>
      </c>
      <c r="G111" s="6" t="str">
        <f t="shared" ca="1" si="3"/>
        <v/>
      </c>
      <c r="H111" t="s">
        <v>226</v>
      </c>
    </row>
    <row r="112" spans="1:8" x14ac:dyDescent="0.25">
      <c r="A112" t="s">
        <v>620</v>
      </c>
      <c r="B112" s="15" t="s">
        <v>245</v>
      </c>
      <c r="C112">
        <v>204</v>
      </c>
      <c r="D112">
        <v>141</v>
      </c>
      <c r="E112" s="17" t="s">
        <v>226</v>
      </c>
      <c r="F112">
        <f ca="1">IFERROR(IF(A112="","",OFFSET(Results!$Z$1,MATCH(A112,Results!$A:$A,0)-1,0)),"")</f>
        <v>21</v>
      </c>
      <c r="G112" s="6" t="str">
        <f t="shared" ca="1" si="3"/>
        <v/>
      </c>
      <c r="H112" t="s">
        <v>226</v>
      </c>
    </row>
    <row r="113" spans="1:8" x14ac:dyDescent="0.25">
      <c r="A113" t="s">
        <v>622</v>
      </c>
      <c r="B113" s="15" t="s">
        <v>544</v>
      </c>
      <c r="C113">
        <v>141</v>
      </c>
      <c r="D113">
        <v>126</v>
      </c>
      <c r="E113" s="17" t="s">
        <v>226</v>
      </c>
      <c r="F113">
        <f ca="1">IFERROR(IF(A113="","",OFFSET(Results!$Z$1,MATCH(A113,Results!$A:$A,0)-1,0)),"")</f>
        <v>49</v>
      </c>
      <c r="G113" s="6" t="str">
        <f t="shared" ca="1" si="3"/>
        <v/>
      </c>
      <c r="H113" t="s">
        <v>226</v>
      </c>
    </row>
    <row r="114" spans="1:8" x14ac:dyDescent="0.25">
      <c r="A114" t="s">
        <v>623</v>
      </c>
      <c r="B114" s="15" t="s">
        <v>1298</v>
      </c>
      <c r="C114">
        <v>128</v>
      </c>
      <c r="D114">
        <v>201</v>
      </c>
      <c r="E114" s="17" t="s">
        <v>256</v>
      </c>
      <c r="F114">
        <f ca="1">IFERROR(IF(A114="","",OFFSET(Results!$Z$1,MATCH(A114,Results!$A:$A,0)-1,0)),"")</f>
        <v>115</v>
      </c>
      <c r="G114" s="6">
        <f t="shared" ca="1" si="3"/>
        <v>-0.3</v>
      </c>
      <c r="H114" t="s">
        <v>1333</v>
      </c>
    </row>
    <row r="115" spans="1:8" x14ac:dyDescent="0.25">
      <c r="A115" t="s">
        <v>624</v>
      </c>
      <c r="B115" s="15" t="s">
        <v>263</v>
      </c>
      <c r="C115">
        <v>133</v>
      </c>
      <c r="D115">
        <v>351</v>
      </c>
      <c r="E115" s="17" t="s">
        <v>260</v>
      </c>
      <c r="F115">
        <f ca="1">IFERROR(IF(A115="","",OFFSET(Results!$Z$1,MATCH(A115,Results!$A:$A,0)-1,0)),"")</f>
        <v>77</v>
      </c>
      <c r="G115" s="6">
        <f t="shared" ca="1" si="3"/>
        <v>-0.5</v>
      </c>
      <c r="H115" t="s">
        <v>1350</v>
      </c>
    </row>
    <row r="116" spans="1:8" x14ac:dyDescent="0.25">
      <c r="A116" t="s">
        <v>625</v>
      </c>
      <c r="B116" s="15" t="s">
        <v>509</v>
      </c>
      <c r="C116">
        <v>526</v>
      </c>
      <c r="D116">
        <v>351</v>
      </c>
      <c r="E116" s="17" t="s">
        <v>226</v>
      </c>
      <c r="F116">
        <f ca="1">IFERROR(IF(A116="","",OFFSET(Results!$Z$1,MATCH(A116,Results!$A:$A,0)-1,0)),"")</f>
        <v>92</v>
      </c>
      <c r="G116" s="6" t="str">
        <f t="shared" ca="1" si="3"/>
        <v/>
      </c>
      <c r="H116" t="s">
        <v>226</v>
      </c>
    </row>
    <row r="117" spans="1:8" x14ac:dyDescent="0.25">
      <c r="A117" t="s">
        <v>626</v>
      </c>
      <c r="B117" s="15" t="s">
        <v>538</v>
      </c>
      <c r="C117">
        <v>75</v>
      </c>
      <c r="D117">
        <v>81</v>
      </c>
      <c r="E117" s="17" t="s">
        <v>242</v>
      </c>
      <c r="F117">
        <f ca="1">IFERROR(IF(A117="","",OFFSET(Results!$Z$1,MATCH(A117,Results!$A:$A,0)-1,0)),"")</f>
        <v>21</v>
      </c>
      <c r="G117" s="6">
        <f t="shared" ca="1" si="3"/>
        <v>-0.1</v>
      </c>
      <c r="H117" t="s">
        <v>1353</v>
      </c>
    </row>
    <row r="118" spans="1:8" x14ac:dyDescent="0.25">
      <c r="A118" t="s">
        <v>627</v>
      </c>
      <c r="B118" s="15" t="s">
        <v>312</v>
      </c>
      <c r="C118">
        <v>175</v>
      </c>
      <c r="D118">
        <v>201</v>
      </c>
      <c r="E118" s="17" t="s">
        <v>242</v>
      </c>
      <c r="F118">
        <f ca="1">IFERROR(IF(A118="","",OFFSET(Results!$Z$1,MATCH(A118,Results!$A:$A,0)-1,0)),"")</f>
        <v>21</v>
      </c>
      <c r="G118" s="6">
        <f t="shared" ca="1" si="3"/>
        <v>-0.1</v>
      </c>
      <c r="H118" t="s">
        <v>1333</v>
      </c>
    </row>
    <row r="119" spans="1:8" x14ac:dyDescent="0.25">
      <c r="A119" t="s">
        <v>628</v>
      </c>
      <c r="B119" s="15" t="s">
        <v>290</v>
      </c>
      <c r="C119">
        <v>149</v>
      </c>
      <c r="D119">
        <v>91</v>
      </c>
      <c r="E119" s="17" t="s">
        <v>226</v>
      </c>
      <c r="F119">
        <f ca="1">IFERROR(IF(A119="","",OFFSET(Results!$Z$1,MATCH(A119,Results!$A:$A,0)-1,0)),"")</f>
        <v>33</v>
      </c>
      <c r="G119" s="6" t="str">
        <f t="shared" ca="1" si="3"/>
        <v/>
      </c>
      <c r="H119" t="s">
        <v>226</v>
      </c>
    </row>
    <row r="120" spans="1:8" x14ac:dyDescent="0.25">
      <c r="A120" t="s">
        <v>629</v>
      </c>
      <c r="B120" s="15" t="s">
        <v>368</v>
      </c>
      <c r="C120">
        <v>78</v>
      </c>
      <c r="D120">
        <v>46</v>
      </c>
      <c r="E120" s="17" t="s">
        <v>226</v>
      </c>
      <c r="F120">
        <f ca="1">IFERROR(IF(A120="","",OFFSET(Results!$Z$1,MATCH(A120,Results!$A:$A,0)-1,0)),"")</f>
        <v>10</v>
      </c>
      <c r="G120" s="6" t="str">
        <f t="shared" ca="1" si="3"/>
        <v/>
      </c>
      <c r="H120" t="s">
        <v>226</v>
      </c>
    </row>
    <row r="121" spans="1:8" x14ac:dyDescent="0.25">
      <c r="A121" t="s">
        <v>631</v>
      </c>
      <c r="B121" s="15" t="s">
        <v>335</v>
      </c>
      <c r="C121">
        <v>182</v>
      </c>
      <c r="D121" t="s">
        <v>226</v>
      </c>
      <c r="E121" s="17" t="s">
        <v>226</v>
      </c>
      <c r="F121">
        <f ca="1">IFERROR(IF(A121="","",OFFSET(Results!$Z$1,MATCH(A121,Results!$A:$A,0)-1,0)),"")</f>
        <v>49</v>
      </c>
      <c r="G121" s="6" t="str">
        <f t="shared" ca="1" si="3"/>
        <v/>
      </c>
      <c r="H121" t="s">
        <v>226</v>
      </c>
    </row>
    <row r="122" spans="1:8" x14ac:dyDescent="0.25">
      <c r="A122" t="s">
        <v>632</v>
      </c>
      <c r="B122" s="15" t="s">
        <v>266</v>
      </c>
      <c r="C122">
        <v>192</v>
      </c>
      <c r="D122">
        <v>151</v>
      </c>
      <c r="E122" s="17" t="s">
        <v>226</v>
      </c>
      <c r="F122">
        <f ca="1">IFERROR(IF(A122="","",OFFSET(Results!$Z$1,MATCH(A122,Results!$A:$A,0)-1,0)),"")</f>
        <v>139</v>
      </c>
      <c r="G122" s="6" t="str">
        <f t="shared" ca="1" si="3"/>
        <v/>
      </c>
      <c r="H122" t="s">
        <v>226</v>
      </c>
    </row>
    <row r="123" spans="1:8" x14ac:dyDescent="0.25">
      <c r="A123" t="s">
        <v>633</v>
      </c>
      <c r="B123" s="15" t="s">
        <v>325</v>
      </c>
      <c r="C123">
        <v>294</v>
      </c>
      <c r="D123">
        <v>151</v>
      </c>
      <c r="E123" s="17" t="s">
        <v>226</v>
      </c>
      <c r="F123">
        <f ca="1">IFERROR(IF(A123="","",OFFSET(Results!$Z$1,MATCH(A123,Results!$A:$A,0)-1,0)),"")</f>
        <v>49</v>
      </c>
      <c r="G123" s="6" t="str">
        <f t="shared" ca="1" si="3"/>
        <v/>
      </c>
      <c r="H123" t="s">
        <v>226</v>
      </c>
    </row>
    <row r="124" spans="1:8" x14ac:dyDescent="0.25">
      <c r="A124" t="s">
        <v>1318</v>
      </c>
      <c r="B124" s="15" t="s">
        <v>266</v>
      </c>
      <c r="C124">
        <v>192</v>
      </c>
      <c r="D124" t="s">
        <v>226</v>
      </c>
      <c r="E124" s="17" t="s">
        <v>226</v>
      </c>
      <c r="F124">
        <f ca="1">IFERROR(IF(A124="","",OFFSET(Results!$Z$1,MATCH(A124,Results!$A:$A,0)-1,0)),"")</f>
        <v>33</v>
      </c>
      <c r="G124" s="6" t="str">
        <f t="shared" ca="1" si="3"/>
        <v/>
      </c>
      <c r="H124" t="s">
        <v>226</v>
      </c>
    </row>
    <row r="125" spans="1:8" x14ac:dyDescent="0.25">
      <c r="A125" t="s">
        <v>634</v>
      </c>
      <c r="B125" s="15" t="s">
        <v>248</v>
      </c>
      <c r="C125">
        <v>64</v>
      </c>
      <c r="D125">
        <v>46</v>
      </c>
      <c r="E125" s="17" t="s">
        <v>226</v>
      </c>
      <c r="F125">
        <f ca="1">IFERROR(IF(A125="","",OFFSET(Results!$Z$1,MATCH(A125,Results!$A:$A,0)-1,0)),"")</f>
        <v>21</v>
      </c>
      <c r="G125" s="6" t="str">
        <f t="shared" ca="1" si="3"/>
        <v/>
      </c>
      <c r="H125" t="s">
        <v>226</v>
      </c>
    </row>
    <row r="126" spans="1:8" x14ac:dyDescent="0.25">
      <c r="A126" t="s">
        <v>635</v>
      </c>
      <c r="B126" s="15" t="s">
        <v>333</v>
      </c>
      <c r="C126">
        <v>222</v>
      </c>
      <c r="D126">
        <v>351</v>
      </c>
      <c r="E126" s="17" t="s">
        <v>258</v>
      </c>
      <c r="F126">
        <f ca="1">IFERROR(IF(A126="","",OFFSET(Results!$Z$1,MATCH(A126,Results!$A:$A,0)-1,0)),"")</f>
        <v>4</v>
      </c>
      <c r="G126" s="6">
        <f t="shared" ca="1" si="3"/>
        <v>5.6999999999999993</v>
      </c>
      <c r="H126" t="s">
        <v>1350</v>
      </c>
    </row>
    <row r="127" spans="1:8" x14ac:dyDescent="0.25">
      <c r="A127" t="s">
        <v>636</v>
      </c>
      <c r="B127" s="15" t="s">
        <v>299</v>
      </c>
      <c r="C127">
        <v>118</v>
      </c>
      <c r="D127">
        <v>111</v>
      </c>
      <c r="E127" s="17" t="s">
        <v>226</v>
      </c>
      <c r="F127">
        <f ca="1">IFERROR(IF(A127="","",OFFSET(Results!$Z$1,MATCH(A127,Results!$A:$A,0)-1,0)),"")</f>
        <v>142</v>
      </c>
      <c r="G127" s="6" t="str">
        <f t="shared" ca="1" si="3"/>
        <v/>
      </c>
      <c r="H127" t="s">
        <v>226</v>
      </c>
    </row>
    <row r="128" spans="1:8" x14ac:dyDescent="0.25">
      <c r="A128" t="s">
        <v>637</v>
      </c>
      <c r="B128" s="15" t="s">
        <v>373</v>
      </c>
      <c r="C128">
        <v>172</v>
      </c>
      <c r="D128">
        <v>141</v>
      </c>
      <c r="E128" s="17" t="s">
        <v>226</v>
      </c>
      <c r="F128">
        <f ca="1">IFERROR(IF(A128="","",OFFSET(Results!$Z$1,MATCH(A128,Results!$A:$A,0)-1,0)),"")</f>
        <v>49</v>
      </c>
      <c r="G128" s="6" t="str">
        <f t="shared" ca="1" si="3"/>
        <v/>
      </c>
      <c r="H128" t="s">
        <v>226</v>
      </c>
    </row>
    <row r="129" spans="1:8" x14ac:dyDescent="0.25">
      <c r="A129" t="s">
        <v>638</v>
      </c>
      <c r="B129" s="15" t="s">
        <v>376</v>
      </c>
      <c r="C129">
        <v>105</v>
      </c>
      <c r="D129">
        <v>81</v>
      </c>
      <c r="E129" s="17" t="s">
        <v>226</v>
      </c>
      <c r="F129">
        <f ca="1">IFERROR(IF(A129="","",OFFSET(Results!$Z$1,MATCH(A129,Results!$A:$A,0)-1,0)),"")</f>
        <v>77</v>
      </c>
      <c r="G129" s="6" t="str">
        <f t="shared" ca="1" si="3"/>
        <v/>
      </c>
      <c r="H129" t="s">
        <v>226</v>
      </c>
    </row>
    <row r="130" spans="1:8" x14ac:dyDescent="0.25">
      <c r="A130" t="s">
        <v>640</v>
      </c>
      <c r="B130" s="15" t="s">
        <v>494</v>
      </c>
      <c r="C130">
        <v>213</v>
      </c>
      <c r="D130">
        <v>201</v>
      </c>
      <c r="E130" s="17" t="s">
        <v>226</v>
      </c>
      <c r="F130">
        <f ca="1">IFERROR(IF(A130="","",OFFSET(Results!$Z$1,MATCH(A130,Results!$A:$A,0)-1,0)),"")</f>
        <v>49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641</v>
      </c>
      <c r="B131" s="15" t="s">
        <v>380</v>
      </c>
      <c r="C131">
        <v>109</v>
      </c>
      <c r="D131">
        <v>81</v>
      </c>
      <c r="E131" s="17" t="s">
        <v>226</v>
      </c>
      <c r="F131">
        <f ca="1">IFERROR(IF(A131="","",OFFSET(Results!$Z$1,MATCH(A131,Results!$A:$A,0)-1,0)),"")</f>
        <v>21</v>
      </c>
      <c r="G131" s="6" t="str">
        <f t="shared" ca="1" si="4"/>
        <v/>
      </c>
      <c r="H131" t="s">
        <v>226</v>
      </c>
    </row>
    <row r="132" spans="1:8" x14ac:dyDescent="0.25">
      <c r="A132" t="s">
        <v>642</v>
      </c>
      <c r="B132" s="15" t="s">
        <v>359</v>
      </c>
      <c r="C132">
        <v>110</v>
      </c>
      <c r="D132">
        <v>141</v>
      </c>
      <c r="E132" s="17" t="s">
        <v>258</v>
      </c>
      <c r="F132">
        <f ca="1">IFERROR(IF(A132="","",OFFSET(Results!$Z$1,MATCH(A132,Results!$A:$A,0)-1,0)),"")</f>
        <v>33</v>
      </c>
      <c r="G132" s="6">
        <f t="shared" ca="1" si="4"/>
        <v>-0.2</v>
      </c>
      <c r="H132" t="s">
        <v>1352</v>
      </c>
    </row>
    <row r="133" spans="1:8" x14ac:dyDescent="0.25">
      <c r="A133" t="s">
        <v>1319</v>
      </c>
      <c r="B133" s="15" t="s">
        <v>467</v>
      </c>
      <c r="C133">
        <v>217</v>
      </c>
      <c r="D133" t="s">
        <v>226</v>
      </c>
      <c r="E133" s="17" t="s">
        <v>226</v>
      </c>
      <c r="F133">
        <f ca="1">IFERROR(IF(A133="","",OFFSET(Results!$Z$1,MATCH(A133,Results!$A:$A,0)-1,0)),"")</f>
        <v>92</v>
      </c>
      <c r="G133" s="6" t="str">
        <f t="shared" ca="1" si="4"/>
        <v/>
      </c>
      <c r="H133" t="s">
        <v>226</v>
      </c>
    </row>
    <row r="134" spans="1:8" x14ac:dyDescent="0.25">
      <c r="A134" t="s">
        <v>643</v>
      </c>
      <c r="B134" s="15" t="s">
        <v>261</v>
      </c>
      <c r="C134">
        <v>164</v>
      </c>
      <c r="D134">
        <v>101</v>
      </c>
      <c r="E134" s="17" t="s">
        <v>226</v>
      </c>
      <c r="F134">
        <f ca="1">IFERROR(IF(A134="","",OFFSET(Results!$Z$1,MATCH(A134,Results!$A:$A,0)-1,0)),"")</f>
        <v>10</v>
      </c>
      <c r="G134" s="6" t="str">
        <f t="shared" ca="1" si="4"/>
        <v/>
      </c>
      <c r="H134" t="s">
        <v>226</v>
      </c>
    </row>
    <row r="135" spans="1:8" x14ac:dyDescent="0.25">
      <c r="A135" t="s">
        <v>644</v>
      </c>
      <c r="B135" s="15" t="s">
        <v>348</v>
      </c>
      <c r="C135">
        <v>114</v>
      </c>
      <c r="D135">
        <v>67</v>
      </c>
      <c r="E135" s="17" t="s">
        <v>226</v>
      </c>
      <c r="F135">
        <f ca="1">IFERROR(IF(A135="","",OFFSET(Results!$Z$1,MATCH(A135,Results!$A:$A,0)-1,0)),"")</f>
        <v>115</v>
      </c>
      <c r="G135" s="6" t="str">
        <f t="shared" ca="1" si="4"/>
        <v/>
      </c>
      <c r="H135" t="s">
        <v>226</v>
      </c>
    </row>
    <row r="136" spans="1:8" x14ac:dyDescent="0.25">
      <c r="A136" t="s">
        <v>646</v>
      </c>
      <c r="B136" s="15" t="s">
        <v>1298</v>
      </c>
      <c r="C136">
        <v>128</v>
      </c>
      <c r="D136">
        <v>111</v>
      </c>
      <c r="E136" s="17" t="s">
        <v>226</v>
      </c>
      <c r="F136">
        <f ca="1">IFERROR(IF(A136="","",OFFSET(Results!$Z$1,MATCH(A136,Results!$A:$A,0)-1,0)),"")</f>
        <v>137</v>
      </c>
      <c r="G136" s="6" t="str">
        <f t="shared" ca="1" si="4"/>
        <v/>
      </c>
      <c r="H136" t="s">
        <v>226</v>
      </c>
    </row>
    <row r="137" spans="1:8" x14ac:dyDescent="0.25">
      <c r="A137" t="s">
        <v>647</v>
      </c>
      <c r="B137" s="15" t="s">
        <v>1320</v>
      </c>
      <c r="C137">
        <v>1667</v>
      </c>
      <c r="D137">
        <v>351</v>
      </c>
      <c r="E137" s="17" t="s">
        <v>226</v>
      </c>
      <c r="F137">
        <f ca="1">IFERROR(IF(A137="","",OFFSET(Results!$Z$1,MATCH(A137,Results!$A:$A,0)-1,0)),"")</f>
        <v>21</v>
      </c>
      <c r="G137" s="6" t="str">
        <f t="shared" ca="1" si="4"/>
        <v/>
      </c>
      <c r="H137" t="s">
        <v>226</v>
      </c>
    </row>
    <row r="138" spans="1:8" x14ac:dyDescent="0.25">
      <c r="A138" t="s">
        <v>648</v>
      </c>
      <c r="B138" s="15" t="s">
        <v>299</v>
      </c>
      <c r="C138">
        <v>118</v>
      </c>
      <c r="D138">
        <v>126</v>
      </c>
      <c r="E138" s="17" t="s">
        <v>242</v>
      </c>
      <c r="F138">
        <f ca="1">IFERROR(IF(A138="","",OFFSET(Results!$Z$1,MATCH(A138,Results!$A:$A,0)-1,0)),"")</f>
        <v>115</v>
      </c>
      <c r="G138" s="6">
        <f t="shared" ca="1" si="4"/>
        <v>-0.1</v>
      </c>
      <c r="H138" t="s">
        <v>1354</v>
      </c>
    </row>
    <row r="139" spans="1:8" x14ac:dyDescent="0.25">
      <c r="A139" t="s">
        <v>649</v>
      </c>
      <c r="B139" s="15" t="s">
        <v>328</v>
      </c>
      <c r="C139">
        <v>185</v>
      </c>
      <c r="D139">
        <v>141</v>
      </c>
      <c r="E139" s="17" t="s">
        <v>226</v>
      </c>
      <c r="F139">
        <f ca="1">IFERROR(IF(A139="","",OFFSET(Results!$Z$1,MATCH(A139,Results!$A:$A,0)-1,0)),"")</f>
        <v>49</v>
      </c>
      <c r="G139" s="6" t="str">
        <f t="shared" ca="1" si="4"/>
        <v/>
      </c>
      <c r="H139" t="s">
        <v>226</v>
      </c>
    </row>
    <row r="140" spans="1:8" x14ac:dyDescent="0.25">
      <c r="A140" t="s">
        <v>650</v>
      </c>
      <c r="B140" s="15" t="s">
        <v>1299</v>
      </c>
      <c r="C140">
        <v>97</v>
      </c>
      <c r="D140">
        <v>111</v>
      </c>
      <c r="E140" s="17" t="s">
        <v>242</v>
      </c>
      <c r="F140">
        <f ca="1">IFERROR(IF(A140="","",OFFSET(Results!$Z$1,MATCH(A140,Results!$A:$A,0)-1,0)),"")</f>
        <v>92</v>
      </c>
      <c r="G140" s="6">
        <f t="shared" ca="1" si="4"/>
        <v>-0.1</v>
      </c>
      <c r="H140" t="s">
        <v>1348</v>
      </c>
    </row>
    <row r="141" spans="1:8" x14ac:dyDescent="0.25">
      <c r="A141" t="s">
        <v>651</v>
      </c>
      <c r="B141" s="15" t="s">
        <v>697</v>
      </c>
      <c r="C141">
        <v>120</v>
      </c>
      <c r="D141">
        <v>141</v>
      </c>
      <c r="E141" s="17" t="s">
        <v>242</v>
      </c>
      <c r="F141">
        <f ca="1">IFERROR(IF(A141="","",OFFSET(Results!$Z$1,MATCH(A141,Results!$A:$A,0)-1,0)),"")</f>
        <v>10</v>
      </c>
      <c r="G141" s="6">
        <f t="shared" ca="1" si="4"/>
        <v>-0.1</v>
      </c>
      <c r="H141" t="s">
        <v>1352</v>
      </c>
    </row>
    <row r="142" spans="1:8" x14ac:dyDescent="0.25">
      <c r="A142" t="s">
        <v>652</v>
      </c>
      <c r="B142" s="15" t="s">
        <v>1321</v>
      </c>
      <c r="C142">
        <v>85</v>
      </c>
      <c r="D142">
        <v>67</v>
      </c>
      <c r="E142" s="17" t="s">
        <v>226</v>
      </c>
      <c r="F142">
        <f ca="1">IFERROR(IF(A142="","",OFFSET(Results!$Z$1,MATCH(A142,Results!$A:$A,0)-1,0)),"")</f>
        <v>77</v>
      </c>
      <c r="G142" s="6" t="str">
        <f t="shared" ca="1" si="4"/>
        <v/>
      </c>
      <c r="H142" t="s">
        <v>226</v>
      </c>
    </row>
    <row r="143" spans="1:8" x14ac:dyDescent="0.25">
      <c r="A143" t="s">
        <v>653</v>
      </c>
      <c r="B143" s="15" t="s">
        <v>467</v>
      </c>
      <c r="C143">
        <v>217</v>
      </c>
      <c r="D143">
        <v>176</v>
      </c>
      <c r="E143" s="17" t="s">
        <v>226</v>
      </c>
      <c r="F143">
        <f ca="1">IFERROR(IF(A143="","",OFFSET(Results!$Z$1,MATCH(A143,Results!$A:$A,0)-1,0)),"")</f>
        <v>129</v>
      </c>
      <c r="G143" s="6" t="str">
        <f t="shared" ca="1" si="4"/>
        <v/>
      </c>
      <c r="H143" t="s">
        <v>226</v>
      </c>
    </row>
    <row r="144" spans="1:8" x14ac:dyDescent="0.25">
      <c r="A144" t="s">
        <v>654</v>
      </c>
      <c r="B144" s="15" t="s">
        <v>1317</v>
      </c>
      <c r="C144">
        <v>244</v>
      </c>
      <c r="D144">
        <v>151</v>
      </c>
      <c r="E144" s="17" t="s">
        <v>226</v>
      </c>
      <c r="F144">
        <f ca="1">IFERROR(IF(A144="","",OFFSET(Results!$Z$1,MATCH(A144,Results!$A:$A,0)-1,0)),"")</f>
        <v>115</v>
      </c>
      <c r="G144" s="6" t="str">
        <f t="shared" ca="1" si="4"/>
        <v/>
      </c>
      <c r="H144" t="s">
        <v>226</v>
      </c>
    </row>
    <row r="145" spans="1:8" x14ac:dyDescent="0.25">
      <c r="A145" t="s">
        <v>655</v>
      </c>
      <c r="B145" s="15" t="s">
        <v>372</v>
      </c>
      <c r="C145">
        <v>116</v>
      </c>
      <c r="D145">
        <v>91</v>
      </c>
      <c r="E145" s="17" t="s">
        <v>226</v>
      </c>
      <c r="F145">
        <f ca="1">IFERROR(IF(A145="","",OFFSET(Results!$Z$1,MATCH(A145,Results!$A:$A,0)-1,0)),"")</f>
        <v>133</v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1658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1658</v>
      </c>
      <c r="V1" s="1" t="s">
        <v>240</v>
      </c>
    </row>
    <row r="2" spans="1:22" x14ac:dyDescent="0.25">
      <c r="A2" t="str">
        <f>IF(Win!A2="","",Win!A2)</f>
        <v>Adam Long</v>
      </c>
      <c r="B2">
        <f>IF(Win!B2="","",VALUE(Win!B2))</f>
        <v>4.7000000000000002E-3</v>
      </c>
      <c r="C2">
        <f>IF(Win!C2="","",Win!C2)</f>
        <v>213</v>
      </c>
      <c r="D2">
        <f>IF(Win!D2="","",Win!D2)</f>
        <v>276</v>
      </c>
      <c r="E2" s="19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31</v>
      </c>
      <c r="G2">
        <f ca="1">IF(Win!F2="","",Win!F2)</f>
        <v>15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Spreadex: 300/1, 6pl, 1/5</v>
      </c>
      <c r="M2" t="str">
        <f>IF(FRL!A2="","",FRL!A2)</f>
        <v>Adam Long</v>
      </c>
      <c r="N2" t="str">
        <f>IF(FRL!B2="","",FRL!B2)</f>
        <v>0.60%</v>
      </c>
      <c r="O2">
        <f>IF(FRL!C2="","",FRL!C2)</f>
        <v>167</v>
      </c>
      <c r="P2">
        <f>IF(FRL!D2="","",FRL!D2)</f>
        <v>161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Alistair Docherty</v>
      </c>
      <c r="B3">
        <f>IF(Win!B3="","",VALUE(Win!B3))</f>
        <v>1.1299999999999999E-2</v>
      </c>
      <c r="C3">
        <f>IF(Win!C3="","",Win!C3)</f>
        <v>88</v>
      </c>
      <c r="D3">
        <f>IF(Win!D3="","",Win!D3)</f>
        <v>26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0.90%</v>
      </c>
      <c r="O3">
        <f>IF(FRL!C3="","",FRL!C3)</f>
        <v>111</v>
      </c>
      <c r="P3">
        <f>IF(FRL!D3="","",FRL!D3)</f>
        <v>41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Alvaro Ortiz</v>
      </c>
      <c r="B4">
        <f>IF(Win!B4="","",VALUE(Win!B4))</f>
        <v>5.0000000000000001E-3</v>
      </c>
      <c r="C4">
        <f>IF(Win!C4="","",Win!C4)</f>
        <v>200</v>
      </c>
      <c r="D4">
        <f>IF(Win!D4="","",Win!D4)</f>
        <v>126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0.61%</v>
      </c>
      <c r="O4">
        <f>IF(FRL!C4="","",FRL!C4)</f>
        <v>164</v>
      </c>
      <c r="P4">
        <f>IF(FRL!D4="","",FRL!D4)</f>
        <v>111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Kozan</v>
      </c>
      <c r="B5">
        <f>IF(Win!B5="","",VALUE(Win!B5))</f>
        <v>1.1999999999999999E-3</v>
      </c>
      <c r="C5">
        <f>IF(Win!C5="","",Win!C5)</f>
        <v>833</v>
      </c>
      <c r="D5">
        <f>IF(Win!D5="","",Win!D5)</f>
        <v>501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 t="str">
        <f ca="1">IF(Win!F5="","",Win!F5)</f>
        <v/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Landry</v>
      </c>
      <c r="N5" t="str">
        <f>IF(FRL!B5="","",FRL!B5)</f>
        <v>0.40%</v>
      </c>
      <c r="O5">
        <f>IF(FRL!C5="","",FRL!C5)</f>
        <v>250</v>
      </c>
      <c r="P5">
        <f>IF(FRL!D5="","",FRL!D5)</f>
        <v>176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Landry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301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Ashton Van Horne</v>
      </c>
      <c r="N6" t="str">
        <f>IF(FRL!B6="","",FRL!B6)</f>
        <v>0.13%</v>
      </c>
      <c r="O6">
        <f>IF(FRL!C6="","",FRL!C6)</f>
        <v>769</v>
      </c>
      <c r="P6">
        <f>IF(FRL!D6="","",FRL!D6)</f>
        <v>201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Ashton Van Horne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301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0.59%</v>
      </c>
      <c r="O7">
        <f>IF(FRL!C7="","",FRL!C7)</f>
        <v>169</v>
      </c>
      <c r="P7">
        <f>IF(FRL!D7="","",FRL!D7)</f>
        <v>141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Augusto Nunez</v>
      </c>
      <c r="B8">
        <f>IF(Win!B8="","",VALUE(Win!B8))</f>
        <v>5.3E-3</v>
      </c>
      <c r="C8">
        <f>IF(Win!C8="","",Win!C8)</f>
        <v>189</v>
      </c>
      <c r="D8">
        <f>IF(Win!D8="","",Win!D8)</f>
        <v>201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Cook</v>
      </c>
      <c r="N8" t="str">
        <f>IF(FRL!B8="","",FRL!B8)</f>
        <v>0.37%</v>
      </c>
      <c r="O8">
        <f>IF(FRL!C8="","",FRL!C8)</f>
        <v>270</v>
      </c>
      <c r="P8">
        <f>IF(FRL!D8="","",FRL!D8)</f>
        <v>201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Cook</v>
      </c>
      <c r="B9">
        <f>IF(Win!B9="","",VALUE(Win!B9))</f>
        <v>1E-3</v>
      </c>
      <c r="C9">
        <f>IF(Win!C9="","",Win!C9)</f>
        <v>1000</v>
      </c>
      <c r="D9">
        <f>IF(Win!D9="","",Win!D9)</f>
        <v>301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Greaser</v>
      </c>
      <c r="N9" t="str">
        <f>IF(FRL!B9="","",FRL!B9)</f>
        <v>0.48%</v>
      </c>
      <c r="O9">
        <f>IF(FRL!C9="","",FRL!C9)</f>
        <v>208</v>
      </c>
      <c r="P9">
        <f>IF(FRL!D9="","",FRL!D9)</f>
        <v>201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Greaser</v>
      </c>
      <c r="B10">
        <f>IF(Win!B10="","",VALUE(Win!B10))</f>
        <v>2.5000000000000001E-3</v>
      </c>
      <c r="C10">
        <f>IF(Win!C10="","",Win!C10)</f>
        <v>400</v>
      </c>
      <c r="D10">
        <f>IF(Win!D10="","",Win!D10)</f>
        <v>301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0.78%</v>
      </c>
      <c r="O10">
        <f>IF(FRL!C10="","",FRL!C10)</f>
        <v>128</v>
      </c>
      <c r="P10">
        <f>IF(FRL!D10="","",FRL!D10)</f>
        <v>101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Hitt</v>
      </c>
      <c r="B11">
        <f>IF(Win!B11="","",VALUE(Win!B11))</f>
        <v>6.7999999999999996E-3</v>
      </c>
      <c r="C11">
        <f>IF(Win!C11="","",Win!C11)</f>
        <v>147</v>
      </c>
      <c r="D11">
        <f>IF(Win!D11="","",Win!D11)</f>
        <v>101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Smotherman</v>
      </c>
      <c r="N11" t="str">
        <f>IF(FRL!B11="","",FRL!B11)</f>
        <v>1.34%</v>
      </c>
      <c r="O11">
        <f>IF(FRL!C11="","",FRL!C11)</f>
        <v>75</v>
      </c>
      <c r="P11">
        <f>IF(FRL!D11="","",FRL!D11)</f>
        <v>61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Smotherman</v>
      </c>
      <c r="B12">
        <f>IF(Win!B12="","",VALUE(Win!B12))</f>
        <v>1.9E-2</v>
      </c>
      <c r="C12">
        <f>IF(Win!C12="","",Win!C12)</f>
        <v>53</v>
      </c>
      <c r="D12">
        <f>IF(Win!D12="","",Win!D12)</f>
        <v>41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1.16%</v>
      </c>
      <c r="O12">
        <f>IF(FRL!C12="","",FRL!C12)</f>
        <v>86</v>
      </c>
      <c r="P12">
        <f>IF(FRL!D12="","",FRL!D12)</f>
        <v>91</v>
      </c>
      <c r="Q12" s="19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10</v>
      </c>
      <c r="S12">
        <f ca="1">IF(FRL!F12="","",FRL!F12)</f>
        <v>49</v>
      </c>
      <c r="T12" s="6" t="str">
        <f t="shared" ca="1" si="4"/>
        <v/>
      </c>
      <c r="U12" s="6">
        <f t="shared" ca="1" si="5"/>
        <v>-2</v>
      </c>
      <c r="V12" t="str">
        <f>IF(R12="","",FRL!H12)</f>
        <v>Unibet: 90/1, 6pl, 1/5</v>
      </c>
    </row>
    <row r="13" spans="1:22" x14ac:dyDescent="0.25">
      <c r="A13" t="str">
        <f>IF(Win!A13="","",Win!A13)</f>
        <v>Barend Botha</v>
      </c>
      <c r="B13">
        <f>IF(Win!B13="","",VALUE(Win!B13))</f>
        <v>1.4200000000000001E-2</v>
      </c>
      <c r="C13">
        <f>IF(Win!C13="","",Win!C13)</f>
        <v>70</v>
      </c>
      <c r="D13">
        <f>IF(Win!D13="","",Win!D13)</f>
        <v>86</v>
      </c>
      <c r="E13" s="19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11</v>
      </c>
      <c r="G13">
        <f ca="1">IF(Win!F13="","",Win!F13)</f>
        <v>7</v>
      </c>
      <c r="H13" s="6" t="str">
        <f t="shared" ca="1" si="1"/>
        <v/>
      </c>
      <c r="I13" s="6">
        <f t="shared" ca="1" si="2"/>
        <v>-2</v>
      </c>
      <c r="J13" t="str">
        <f>IF(F13="","",Win!H13)</f>
        <v>Spreadex: 85/1, 6pl, 1/5</v>
      </c>
      <c r="M13" t="str">
        <f>IF(FRL!A13="","",FRL!A13)</f>
        <v>Ben Taylor</v>
      </c>
      <c r="N13" t="str">
        <f>IF(FRL!B13="","",FRL!B13)</f>
        <v>1.03%</v>
      </c>
      <c r="O13">
        <f>IF(FRL!C13="","",FRL!C13)</f>
        <v>97</v>
      </c>
      <c r="P13">
        <f>IF(FRL!D13="","",FRL!D13)</f>
        <v>111</v>
      </c>
      <c r="Q13" s="19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11</v>
      </c>
      <c r="S13">
        <f ca="1">IF(FRL!F13="","",FRL!F13)</f>
        <v>49</v>
      </c>
      <c r="T13" s="6" t="str">
        <f t="shared" ca="1" si="4"/>
        <v/>
      </c>
      <c r="U13" s="6">
        <f t="shared" ca="1" si="5"/>
        <v>-2</v>
      </c>
      <c r="V13" t="str">
        <f>IF(R13="","",FRL!H13)</f>
        <v>Bet365: 110/1, 5pl, 1/4</v>
      </c>
    </row>
    <row r="14" spans="1:22" x14ac:dyDescent="0.25">
      <c r="A14" t="str">
        <f>IF(Win!A14="","",Win!A14)</f>
        <v>Ben Taylor</v>
      </c>
      <c r="B14">
        <f>IF(Win!B14="","",VALUE(Win!B14))</f>
        <v>1.2699999999999999E-2</v>
      </c>
      <c r="C14">
        <f>IF(Win!C14="","",Win!C14)</f>
        <v>79</v>
      </c>
      <c r="D14">
        <f>IF(Win!D14="","",Win!D14)</f>
        <v>121</v>
      </c>
      <c r="E14" s="19">
        <f t="shared" si="0"/>
        <v>4.0000000000000001E-3</v>
      </c>
      <c r="F14">
        <f t="array" ref="F14">IF(E14="","",RANK(E14, $E$2:$E$241) + COUNTIFS($E$2:$E$241, E14, $D$2:$D$241, "&lt;"&amp;D14) + COUNTIFS($E$2:$E$241, E14, $D$2:$D$241, D14, $A$2:$A$241, "&lt;"&amp;A14))</f>
        <v>6</v>
      </c>
      <c r="G14">
        <f ca="1">IF(Win!F14="","",Win!F14)</f>
        <v>31</v>
      </c>
      <c r="H14" s="6" t="str">
        <f t="shared" ca="1" si="1"/>
        <v/>
      </c>
      <c r="I14" s="6">
        <f t="shared" ca="1" si="2"/>
        <v>-2</v>
      </c>
      <c r="J14" t="str">
        <f>IF(F14="","",Win!H14)</f>
        <v>QuinnBet: 120/1, 5pl, 1/4</v>
      </c>
      <c r="M14" t="str">
        <f>IF(FRL!A14="","",FRL!A14)</f>
        <v>Billy Kennerly</v>
      </c>
      <c r="N14" t="str">
        <f>IF(FRL!B14="","",FRL!B14)</f>
        <v>0.51%</v>
      </c>
      <c r="O14">
        <f>IF(FRL!C14="","",FRL!C14)</f>
        <v>196</v>
      </c>
      <c r="P14">
        <f>IF(FRL!D14="","",FRL!D14)</f>
        <v>176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Billy Kennerly</v>
      </c>
      <c r="B15">
        <f>IF(Win!B15="","",VALUE(Win!B15))</f>
        <v>1.9E-3</v>
      </c>
      <c r="C15">
        <f>IF(Win!C15="","",Win!C15)</f>
        <v>526</v>
      </c>
      <c r="D15">
        <f>IF(Win!D15="","",Win!D15)</f>
        <v>301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Bo Van Pelt</v>
      </c>
      <c r="N15" t="str">
        <f>IF(FRL!B15="","",FRL!B15)</f>
        <v>0.30%</v>
      </c>
      <c r="O15">
        <f>IF(FRL!C15="","",FRL!C15)</f>
        <v>333</v>
      </c>
      <c r="P15">
        <f>IF(FRL!D15="","",FRL!D15)</f>
        <v>401</v>
      </c>
      <c r="Q15" s="19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26</v>
      </c>
      <c r="S15">
        <f ca="1">IF(FRL!F15="","",FRL!F15)</f>
        <v>92</v>
      </c>
      <c r="T15" s="6" t="str">
        <f t="shared" ca="1" si="4"/>
        <v/>
      </c>
      <c r="U15" s="6">
        <f t="shared" ca="1" si="5"/>
        <v>-2</v>
      </c>
      <c r="V15" t="str">
        <f>IF(R15="","",FRL!H15)</f>
        <v>Bet365: 400/1, 5pl, 1/4</v>
      </c>
    </row>
    <row r="16" spans="1:22" x14ac:dyDescent="0.25">
      <c r="A16" t="str">
        <f>IF(Win!A16="","",Win!A16)</f>
        <v>Brandon Berry</v>
      </c>
      <c r="B16">
        <f>IF(Win!B16="","",VALUE(Win!B16))</f>
        <v>1.1999999999999999E-3</v>
      </c>
      <c r="C16">
        <f>IF(Win!C16="","",Win!C16)</f>
        <v>833</v>
      </c>
      <c r="D16">
        <f>IF(Win!D16="","",Win!D16)</f>
        <v>351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Berry</v>
      </c>
      <c r="N16" t="str">
        <f>IF(FRL!B16="","",FRL!B16)</f>
        <v>0.39%</v>
      </c>
      <c r="O16">
        <f>IF(FRL!C16="","",FRL!C16)</f>
        <v>256</v>
      </c>
      <c r="P16">
        <f>IF(FRL!D16="","",FRL!D16)</f>
        <v>276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Crick</v>
      </c>
      <c r="B17">
        <f>IF(Win!B17="","",VALUE(Win!B17))</f>
        <v>9.9000000000000008E-3</v>
      </c>
      <c r="C17">
        <f>IF(Win!C17="","",Win!C17)</f>
        <v>101</v>
      </c>
      <c r="D17">
        <f>IF(Win!D17="","",Win!D17)</f>
        <v>81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Crick</v>
      </c>
      <c r="N17" t="str">
        <f>IF(FRL!B17="","",FRL!B17)</f>
        <v>1.00%</v>
      </c>
      <c r="O17">
        <f>IF(FRL!C17="","",FRL!C17)</f>
        <v>100</v>
      </c>
      <c r="P17">
        <f>IF(FRL!D17="","",FRL!D17)</f>
        <v>81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Harkins</v>
      </c>
      <c r="B18">
        <f>IF(Win!B18="","",VALUE(Win!B18))</f>
        <v>3.3E-3</v>
      </c>
      <c r="C18">
        <f>IF(Win!C18="","",Win!C18)</f>
        <v>303</v>
      </c>
      <c r="D18">
        <f>IF(Win!D18="","",Win!D18)</f>
        <v>226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Harkins</v>
      </c>
      <c r="N18" t="str">
        <f>IF(FRL!B18="","",FRL!B18)</f>
        <v>0.60%</v>
      </c>
      <c r="O18">
        <f>IF(FRL!C18="","",FRL!C18)</f>
        <v>167</v>
      </c>
      <c r="P18">
        <f>IF(FRL!D18="","",FRL!D18)</f>
        <v>151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Bronson Burgoon</v>
      </c>
      <c r="B19">
        <f>IF(Win!B19="","",VALUE(Win!B19))</f>
        <v>5.0000000000000001E-3</v>
      </c>
      <c r="C19">
        <f>IF(Win!C19="","",Win!C19)</f>
        <v>200</v>
      </c>
      <c r="D19">
        <f>IF(Win!D19="","",Win!D19)</f>
        <v>301</v>
      </c>
      <c r="E19" s="19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22</v>
      </c>
      <c r="G19" t="str">
        <f ca="1">IF(Win!F19="","",Win!F19)</f>
        <v/>
      </c>
      <c r="H19" s="6" t="str">
        <f t="shared" ca="1" si="1"/>
        <v/>
      </c>
      <c r="I19" s="6" t="str">
        <f t="shared" ca="1" si="2"/>
        <v/>
      </c>
      <c r="J19" t="str">
        <f>IF(F19="","",Win!H19)</f>
        <v>Ladbrokes: 300/1, 5pl, 1/4</v>
      </c>
      <c r="M19" t="str">
        <f>IF(FRL!A19="","",FRL!A19)</f>
        <v>Caleb VanArragon</v>
      </c>
      <c r="N19" t="str">
        <f>IF(FRL!B19="","",FRL!B19)</f>
        <v>0.64%</v>
      </c>
      <c r="O19">
        <f>IF(FRL!C19="","",FRL!C19)</f>
        <v>156</v>
      </c>
      <c r="P19">
        <f>IF(FRL!D19="","",FRL!D19)</f>
        <v>176</v>
      </c>
      <c r="Q19" s="19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17</v>
      </c>
      <c r="S19">
        <f ca="1">IF(FRL!F19="","",FRL!F19)</f>
        <v>77</v>
      </c>
      <c r="T19" s="6" t="str">
        <f t="shared" ca="1" si="4"/>
        <v/>
      </c>
      <c r="U19" s="6">
        <f t="shared" ca="1" si="5"/>
        <v>-2</v>
      </c>
      <c r="V19" t="str">
        <f>IF(R19="","",FRL!H19)</f>
        <v>Skybet: 175/1, 6pl, 1/5</v>
      </c>
    </row>
    <row r="20" spans="1:22" x14ac:dyDescent="0.25">
      <c r="A20" t="str">
        <f>IF(Win!A20="","",Win!A20)</f>
        <v>Caleb VanArragon</v>
      </c>
      <c r="B20">
        <f>IF(Win!B20="","",VALUE(Win!B20))</f>
        <v>3.5999999999999999E-3</v>
      </c>
      <c r="C20">
        <f>IF(Win!C20="","",Win!C20)</f>
        <v>278</v>
      </c>
      <c r="D20">
        <f>IF(Win!D20="","",Win!D20)</f>
        <v>251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Callum Tarren</v>
      </c>
      <c r="N20" t="str">
        <f>IF(FRL!B20="","",FRL!B20)</f>
        <v>1.06%</v>
      </c>
      <c r="O20">
        <f>IF(FRL!C20="","",FRL!C20)</f>
        <v>94</v>
      </c>
      <c r="P20">
        <f>IF(FRL!D20="","",FRL!D20)</f>
        <v>81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Callum Tarren</v>
      </c>
      <c r="B21">
        <f>IF(Win!B21="","",VALUE(Win!B21))</f>
        <v>1.0200000000000001E-2</v>
      </c>
      <c r="C21">
        <f>IF(Win!C21="","",Win!C21)</f>
        <v>98</v>
      </c>
      <c r="D21">
        <f>IF(Win!D21="","",Win!D21)</f>
        <v>111</v>
      </c>
      <c r="E21" s="19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25</v>
      </c>
      <c r="G21">
        <f ca="1">IF(Win!F21="","",Win!F21)</f>
        <v>98</v>
      </c>
      <c r="H21" s="6" t="str">
        <f t="shared" ca="1" si="1"/>
        <v/>
      </c>
      <c r="I21" s="6">
        <f t="shared" ca="1" si="2"/>
        <v>-2</v>
      </c>
      <c r="J21" t="str">
        <f>IF(F21="","",Win!H21)</f>
        <v>Spreadex: 110/1, 6pl, 1/5</v>
      </c>
      <c r="M21" t="str">
        <f>IF(FRL!A21="","",FRL!A21)</f>
        <v>Cameron Champ</v>
      </c>
      <c r="N21" t="str">
        <f>IF(FRL!B21="","",FRL!B21)</f>
        <v>0.95%</v>
      </c>
      <c r="O21">
        <f>IF(FRL!C21="","",FRL!C21)</f>
        <v>105</v>
      </c>
      <c r="P21">
        <f>IF(FRL!D21="","",FRL!D21)</f>
        <v>67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Cameron Champ</v>
      </c>
      <c r="B22">
        <f>IF(Win!B22="","",VALUE(Win!B22))</f>
        <v>1.4E-2</v>
      </c>
      <c r="C22">
        <f>IF(Win!C22="","",Win!C22)</f>
        <v>71</v>
      </c>
      <c r="D22">
        <f>IF(Win!D22="","",Win!D22)</f>
        <v>51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Riley</v>
      </c>
      <c r="N22" t="str">
        <f>IF(FRL!B22="","",FRL!B22)</f>
        <v>0.00%</v>
      </c>
      <c r="O22">
        <f>IF(FRL!C22="","",FRL!C22)</f>
        <v>10000</v>
      </c>
      <c r="P22">
        <f>IF(FRL!D22="","",FRL!D22)</f>
        <v>401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Riley</v>
      </c>
      <c r="B23">
        <f>IF(Win!B23="","",VALUE(Win!B23))</f>
        <v>0</v>
      </c>
      <c r="C23">
        <f>IF(Win!C23="","",Win!C23)</f>
        <v>10000</v>
      </c>
      <c r="D23">
        <f>IF(Win!D23="","",Win!D23)</f>
        <v>1001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Carl Yuan</v>
      </c>
      <c r="N23" t="str">
        <f>IF(FRL!B23="","",FRL!B23)</f>
        <v>0.76%</v>
      </c>
      <c r="O23">
        <f>IF(FRL!C23="","",FRL!C23)</f>
        <v>132</v>
      </c>
      <c r="P23">
        <f>IF(FRL!D23="","",FRL!D23)</f>
        <v>111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Carl Yuan</v>
      </c>
      <c r="B24">
        <f>IF(Win!B24="","",VALUE(Win!B24))</f>
        <v>8.6999999999999994E-3</v>
      </c>
      <c r="C24">
        <f>IF(Win!C24="","",Win!C24)</f>
        <v>115</v>
      </c>
      <c r="D24">
        <f>IF(Win!D24="","",Win!D24)</f>
        <v>126</v>
      </c>
      <c r="E24" s="19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26</v>
      </c>
      <c r="G24">
        <f ca="1">IF(Win!F24="","",Win!F24)</f>
        <v>53</v>
      </c>
      <c r="H24" s="6" t="str">
        <f t="shared" ca="1" si="1"/>
        <v/>
      </c>
      <c r="I24" s="6">
        <f t="shared" ca="1" si="2"/>
        <v>-2</v>
      </c>
      <c r="J24" t="str">
        <f>IF(F24="","",Win!H24)</f>
        <v>Bet365: 125/1, 5pl, 1/4</v>
      </c>
      <c r="M24" t="str">
        <f>IF(FRL!A24="","",FRL!A24)</f>
        <v>Carter Jenkins</v>
      </c>
      <c r="N24" t="str">
        <f>IF(FRL!B24="","",FRL!B24)</f>
        <v>0.61%</v>
      </c>
      <c r="O24">
        <f>IF(FRL!C24="","",FRL!C24)</f>
        <v>164</v>
      </c>
      <c r="P24">
        <f>IF(FRL!D24="","",FRL!D24)</f>
        <v>81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Carter Jenkins</v>
      </c>
      <c r="B25">
        <f>IF(Win!B25="","",VALUE(Win!B25))</f>
        <v>5.7999999999999996E-3</v>
      </c>
      <c r="C25">
        <f>IF(Win!C25="","",Win!C25)</f>
        <v>172</v>
      </c>
      <c r="D25">
        <f>IF(Win!D25="","",Win!D25)</f>
        <v>81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Chase Sienkiewicz</v>
      </c>
      <c r="N25" t="str">
        <f>IF(FRL!B25="","",FRL!B25)</f>
        <v>0.62%</v>
      </c>
      <c r="O25">
        <f>IF(FRL!C25="","",FRL!C25)</f>
        <v>161</v>
      </c>
      <c r="P25">
        <f>IF(FRL!D25="","",FRL!D25)</f>
        <v>111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Chase Sienkiewicz</v>
      </c>
      <c r="B26">
        <f>IF(Win!B26="","",VALUE(Win!B26))</f>
        <v>3.0999999999999999E-3</v>
      </c>
      <c r="C26">
        <f>IF(Win!C26="","",Win!C26)</f>
        <v>323</v>
      </c>
      <c r="D26">
        <f>IF(Win!D26="","",Win!D26)</f>
        <v>151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Christo Lamprecht</v>
      </c>
      <c r="N26" t="str">
        <f>IF(FRL!B26="","",FRL!B26)</f>
        <v>1.37%</v>
      </c>
      <c r="O26">
        <f>IF(FRL!C26="","",FRL!C26)</f>
        <v>73</v>
      </c>
      <c r="P26">
        <f>IF(FRL!D26="","",FRL!D26)</f>
        <v>51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 Lamprecht</v>
      </c>
      <c r="B27">
        <f>IF(Win!B27="","",VALUE(Win!B27))</f>
        <v>1.9300000000000001E-2</v>
      </c>
      <c r="C27">
        <f>IF(Win!C27="","",Win!C27)</f>
        <v>52</v>
      </c>
      <c r="D27">
        <f>IF(Win!D27="","",Win!D27)</f>
        <v>34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Clay Feagler</v>
      </c>
      <c r="N27" t="str">
        <f>IF(FRL!B27="","",FRL!B27)</f>
        <v>0.39%</v>
      </c>
      <c r="O27">
        <f>IF(FRL!C27="","",FRL!C27)</f>
        <v>256</v>
      </c>
      <c r="P27">
        <f>IF(FRL!D27="","",FRL!D27)</f>
        <v>351</v>
      </c>
      <c r="Q27" s="19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23</v>
      </c>
      <c r="S27">
        <f ca="1">IF(FRL!F27="","",FRL!F27)</f>
        <v>133</v>
      </c>
      <c r="T27" s="6" t="str">
        <f t="shared" ca="1" si="4"/>
        <v/>
      </c>
      <c r="U27" s="6">
        <f t="shared" ca="1" si="5"/>
        <v>-2</v>
      </c>
      <c r="V27" t="str">
        <f>IF(R27="","",FRL!H27)</f>
        <v>Bet365: 350/1, 5pl, 1/4</v>
      </c>
    </row>
    <row r="28" spans="1:22" x14ac:dyDescent="0.25">
      <c r="A28" t="str">
        <f>IF(Win!A28="","",Win!A28)</f>
        <v>Clay Feagler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401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Cody Blick</v>
      </c>
      <c r="N28" t="str">
        <f>IF(FRL!B28="","",FRL!B28)</f>
        <v>0.55%</v>
      </c>
      <c r="O28">
        <f>IF(FRL!C28="","",FRL!C28)</f>
        <v>182</v>
      </c>
      <c r="P28">
        <f>IF(FRL!D28="","",FRL!D28)</f>
        <v>111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Cody Blick</v>
      </c>
      <c r="B29">
        <f>IF(Win!B29="","",VALUE(Win!B29))</f>
        <v>3.3999999999999998E-3</v>
      </c>
      <c r="C29">
        <f>IF(Win!C29="","",Win!C29)</f>
        <v>294</v>
      </c>
      <c r="D29">
        <f>IF(Win!D29="","",Win!D29)</f>
        <v>151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Cody Gribble</v>
      </c>
      <c r="N29" t="str">
        <f>IF(FRL!B29="","",FRL!B29)</f>
        <v>0.53%</v>
      </c>
      <c r="O29">
        <f>IF(FRL!C29="","",FRL!C29)</f>
        <v>189</v>
      </c>
      <c r="P29">
        <f>IF(FRL!D29="","",FRL!D29)</f>
        <v>201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Cody Gribble</v>
      </c>
      <c r="B30">
        <f>IF(Win!B30="","",VALUE(Win!B30))</f>
        <v>2E-3</v>
      </c>
      <c r="C30">
        <f>IF(Win!C30="","",Win!C30)</f>
        <v>500</v>
      </c>
      <c r="D30">
        <f>IF(Win!D30="","",Win!D30)</f>
        <v>351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Cole Hammer</v>
      </c>
      <c r="N30" t="str">
        <f>IF(FRL!B30="","",FRL!B30)</f>
        <v>0.51%</v>
      </c>
      <c r="O30">
        <f>IF(FRL!C30="","",FRL!C30)</f>
        <v>196</v>
      </c>
      <c r="P30">
        <f>IF(FRL!D30="","",FRL!D30)</f>
        <v>101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Cole Hammer</v>
      </c>
      <c r="B31">
        <f>IF(Win!B31="","",VALUE(Win!B31))</f>
        <v>3.8999999999999998E-3</v>
      </c>
      <c r="C31">
        <f>IF(Win!C31="","",Win!C31)</f>
        <v>256</v>
      </c>
      <c r="D31">
        <f>IF(Win!D31="","",Win!D31)</f>
        <v>141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Cole Sherwood</v>
      </c>
      <c r="N31" t="str">
        <f>IF(FRL!B31="","",FRL!B31)</f>
        <v>0.63%</v>
      </c>
      <c r="O31">
        <f>IF(FRL!C31="","",FRL!C31)</f>
        <v>159</v>
      </c>
      <c r="P31">
        <f>IF(FRL!D31="","",FRL!D31)</f>
        <v>111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Cole Sherwood</v>
      </c>
      <c r="B32">
        <f>IF(Win!B32="","",VALUE(Win!B32))</f>
        <v>5.7999999999999996E-3</v>
      </c>
      <c r="C32">
        <f>IF(Win!C32="","",Win!C32)</f>
        <v>172</v>
      </c>
      <c r="D32">
        <f>IF(Win!D32="","",Win!D32)</f>
        <v>151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Cooper Dossey</v>
      </c>
      <c r="N32" t="str">
        <f>IF(FRL!B32="","",FRL!B32)</f>
        <v>0.67%</v>
      </c>
      <c r="O32">
        <f>IF(FRL!C32="","",FRL!C32)</f>
        <v>149</v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Cooper Musselman</v>
      </c>
      <c r="B33">
        <f>IF(Win!B33="","",VALUE(Win!B33))</f>
        <v>4.4999999999999997E-3</v>
      </c>
      <c r="C33">
        <f>IF(Win!C33="","",Win!C33)</f>
        <v>222</v>
      </c>
      <c r="D33">
        <f>IF(Win!D33="","",Win!D33)</f>
        <v>251</v>
      </c>
      <c r="E33" s="19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30</v>
      </c>
      <c r="G33">
        <f ca="1">IF(Win!F33="","",Win!F33)</f>
        <v>84</v>
      </c>
      <c r="H33" s="6" t="str">
        <f t="shared" ca="1" si="1"/>
        <v/>
      </c>
      <c r="I33" s="6">
        <f t="shared" ca="1" si="2"/>
        <v>-2</v>
      </c>
      <c r="J33" t="str">
        <f>IF(F33="","",Win!H33)</f>
        <v>Bet365: 250/1, 5pl, 1/4</v>
      </c>
      <c r="M33" t="str">
        <f>IF(FRL!A33="","",FRL!A33)</f>
        <v>Cooper Musselman</v>
      </c>
      <c r="N33" t="str">
        <f>IF(FRL!B33="","",FRL!B33)</f>
        <v>0.56%</v>
      </c>
      <c r="O33">
        <f>IF(FRL!C33="","",FRL!C33)</f>
        <v>179</v>
      </c>
      <c r="P33">
        <f>IF(FRL!D33="","",FRL!D33)</f>
        <v>201</v>
      </c>
      <c r="Q33" s="19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19</v>
      </c>
      <c r="S33">
        <f ca="1">IF(FRL!F33="","",FRL!F33)</f>
        <v>92</v>
      </c>
      <c r="T33" s="6" t="str">
        <f t="shared" ca="1" si="4"/>
        <v/>
      </c>
      <c r="U33" s="6">
        <f t="shared" ca="1" si="5"/>
        <v>-2</v>
      </c>
      <c r="V33" t="str">
        <f>IF(R33="","",FRL!H33)</f>
        <v>Bet365: 200/1, 5pl, 1/4</v>
      </c>
    </row>
    <row r="34" spans="1:22" x14ac:dyDescent="0.25">
      <c r="A34" t="str">
        <f>IF(Win!A34="","",Win!A34)</f>
        <v>Corey Shaun</v>
      </c>
      <c r="B34">
        <f>IF(Win!B34="","",VALUE(Win!B34))</f>
        <v>4.4000000000000003E-3</v>
      </c>
      <c r="C34">
        <f>IF(Win!C34="","",Win!C34)</f>
        <v>227</v>
      </c>
      <c r="D34">
        <f>IF(Win!D34="","",Win!D34)</f>
        <v>67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Corey Shaun</v>
      </c>
      <c r="N34" t="str">
        <f>IF(FRL!B34="","",FRL!B34)</f>
        <v>0.56%</v>
      </c>
      <c r="O34">
        <f>IF(FRL!C34="","",FRL!C34)</f>
        <v>179</v>
      </c>
      <c r="P34">
        <f>IF(FRL!D34="","",FRL!D34)</f>
        <v>81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Dalton Ward</v>
      </c>
      <c r="B35">
        <f>IF(Win!B35="","",VALUE(Win!B35))</f>
        <v>3.8E-3</v>
      </c>
      <c r="C35">
        <f>IF(Win!C35="","",Win!C35)</f>
        <v>263</v>
      </c>
      <c r="D35">
        <f>IF(Win!D35="","",Win!D35)</f>
        <v>301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Dalton Ward</v>
      </c>
      <c r="N35" t="str">
        <f>IF(FRL!B35="","",FRL!B35)</f>
        <v>0.52%</v>
      </c>
      <c r="O35">
        <f>IF(FRL!C35="","",FRL!C35)</f>
        <v>192</v>
      </c>
      <c r="P35">
        <f>IF(FRL!D35="","",FRL!D35)</f>
        <v>201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McCarthy</v>
      </c>
      <c r="B36">
        <f>IF(Win!B36="","",VALUE(Win!B36))</f>
        <v>6.0000000000000001E-3</v>
      </c>
      <c r="C36">
        <f>IF(Win!C36="","",Win!C36)</f>
        <v>167</v>
      </c>
      <c r="D36">
        <f>IF(Win!D36="","",Win!D36)</f>
        <v>101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 McCarthy</v>
      </c>
      <c r="N36" t="str">
        <f>IF(FRL!B36="","",FRL!B36)</f>
        <v>0.82%</v>
      </c>
      <c r="O36">
        <f>IF(FRL!C36="","",FRL!C36)</f>
        <v>122</v>
      </c>
      <c r="P36">
        <f>IF(FRL!D36="","",FRL!D36)</f>
        <v>101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Kocher</v>
      </c>
      <c r="B37">
        <f>IF(Win!B37="","",VALUE(Win!B37))</f>
        <v>3.3E-3</v>
      </c>
      <c r="C37">
        <f>IF(Win!C37="","",Win!C37)</f>
        <v>303</v>
      </c>
      <c r="D37" t="str">
        <f>IF(Win!D37="","",Win!D37)</f>
        <v/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Kocher</v>
      </c>
      <c r="N37" t="str">
        <f>IF(FRL!B37="","",FRL!B37)</f>
        <v>0.60%</v>
      </c>
      <c r="O37">
        <f>IF(FRL!C37="","",FRL!C37)</f>
        <v>167</v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Chatfield</v>
      </c>
      <c r="B38">
        <f>IF(Win!B38="","",VALUE(Win!B38))</f>
        <v>9.5999999999999992E-3</v>
      </c>
      <c r="C38">
        <f>IF(Win!C38="","",Win!C38)</f>
        <v>104</v>
      </c>
      <c r="D38">
        <f>IF(Win!D38="","",Win!D38)</f>
        <v>71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Chatfield</v>
      </c>
      <c r="N38" t="str">
        <f>IF(FRL!B38="","",FRL!B38)</f>
        <v>0.79%</v>
      </c>
      <c r="O38">
        <f>IF(FRL!C38="","",FRL!C38)</f>
        <v>127</v>
      </c>
      <c r="P38">
        <f>IF(FRL!D38="","",FRL!D38)</f>
        <v>81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Davis Shore</v>
      </c>
      <c r="B39">
        <f>IF(Win!B39="","",VALUE(Win!B39))</f>
        <v>3.8999999999999998E-3</v>
      </c>
      <c r="C39">
        <f>IF(Win!C39="","",Win!C39)</f>
        <v>256</v>
      </c>
      <c r="D39">
        <f>IF(Win!D39="","",Win!D39)</f>
        <v>251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Shore</v>
      </c>
      <c r="N39" t="str">
        <f>IF(FRL!B39="","",FRL!B39)</f>
        <v>0.67%</v>
      </c>
      <c r="O39">
        <f>IF(FRL!C39="","",FRL!C39)</f>
        <v>149</v>
      </c>
      <c r="P39">
        <f>IF(FRL!D39="","",FRL!D39)</f>
        <v>161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Dawie Van Der Walt</v>
      </c>
      <c r="B40">
        <f>IF(Win!B40="","",VALUE(Win!B40))</f>
        <v>2.2000000000000001E-3</v>
      </c>
      <c r="C40">
        <f>IF(Win!C40="","",Win!C40)</f>
        <v>455</v>
      </c>
      <c r="D40">
        <f>IF(Win!D40="","",Win!D40)</f>
        <v>451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Dawie Van Der Walt</v>
      </c>
      <c r="N40" t="str">
        <f>IF(FRL!B40="","",FRL!B40)</f>
        <v>0.39%</v>
      </c>
      <c r="O40">
        <f>IF(FRL!C40="","",FRL!C40)</f>
        <v>256</v>
      </c>
      <c r="P40">
        <f>IF(FRL!D40="","",FRL!D40)</f>
        <v>351</v>
      </c>
      <c r="Q40" s="19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24</v>
      </c>
      <c r="S40">
        <f ca="1">IF(FRL!F40="","",FRL!F40)</f>
        <v>139</v>
      </c>
      <c r="T40" s="6" t="str">
        <f t="shared" ca="1" si="4"/>
        <v/>
      </c>
      <c r="U40" s="6">
        <f t="shared" ca="1" si="5"/>
        <v>-2</v>
      </c>
      <c r="V40" t="str">
        <f>IF(R40="","",FRL!H40)</f>
        <v>Bet365: 350/1, 5pl, 1/4</v>
      </c>
    </row>
    <row r="41" spans="1:22" x14ac:dyDescent="0.25">
      <c r="A41" t="str">
        <f>IF(Win!A41="","",Win!A41)</f>
        <v>Doc Redman</v>
      </c>
      <c r="B41">
        <f>IF(Win!B41="","",VALUE(Win!B41))</f>
        <v>1.3299999999999999E-2</v>
      </c>
      <c r="C41">
        <f>IF(Win!C41="","",Win!C41)</f>
        <v>75</v>
      </c>
      <c r="D41">
        <f>IF(Win!D41="","",Win!D41)</f>
        <v>36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Doc Redman</v>
      </c>
      <c r="N41" t="str">
        <f>IF(FRL!B41="","",FRL!B41)</f>
        <v>0.94%</v>
      </c>
      <c r="O41">
        <f>IF(FRL!C41="","",FRL!C41)</f>
        <v>106</v>
      </c>
      <c r="P41">
        <f>IF(FRL!D41="","",FRL!D41)</f>
        <v>51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Dylan Wu</v>
      </c>
      <c r="B42">
        <f>IF(Win!B42="","",VALUE(Win!B42))</f>
        <v>1.61E-2</v>
      </c>
      <c r="C42">
        <f>IF(Win!C42="","",Win!C42)</f>
        <v>62</v>
      </c>
      <c r="D42">
        <f>IF(Win!D42="","",Win!D42)</f>
        <v>41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Wu</v>
      </c>
      <c r="N42" t="str">
        <f>IF(FRL!B42="","",FRL!B42)</f>
        <v>1.25%</v>
      </c>
      <c r="O42">
        <f>IF(FRL!C42="","",FRL!C42)</f>
        <v>80</v>
      </c>
      <c r="P42">
        <f>IF(FRL!D42="","",FRL!D42)</f>
        <v>56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Emilio Gonzalez</v>
      </c>
      <c r="B43">
        <f>IF(Win!B43="","",VALUE(Win!B43))</f>
        <v>8.0000000000000002E-3</v>
      </c>
      <c r="C43">
        <f>IF(Win!C43="","",Win!C43)</f>
        <v>125</v>
      </c>
      <c r="D43">
        <f>IF(Win!D43="","",Win!D43)</f>
        <v>111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Emilio Gonzalez</v>
      </c>
      <c r="N43" t="str">
        <f>IF(FRL!B43="","",FRL!B43)</f>
        <v>0.76%</v>
      </c>
      <c r="O43">
        <f>IF(FRL!C43="","",FRL!C43)</f>
        <v>132</v>
      </c>
      <c r="P43">
        <f>IF(FRL!D43="","",FRL!D43)</f>
        <v>101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Erik Barnes</v>
      </c>
      <c r="B44">
        <f>IF(Win!B44="","",VALUE(Win!B44))</f>
        <v>1.4E-3</v>
      </c>
      <c r="C44">
        <f>IF(Win!C44="","",Win!C44)</f>
        <v>714</v>
      </c>
      <c r="D44">
        <f>IF(Win!D44="","",Win!D44)</f>
        <v>601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 Barnes</v>
      </c>
      <c r="N44" t="str">
        <f>IF(FRL!B44="","",FRL!B44)</f>
        <v>0.32%</v>
      </c>
      <c r="O44">
        <f>IF(FRL!C44="","",FRL!C44)</f>
        <v>313</v>
      </c>
      <c r="P44">
        <f>IF(FRL!D44="","",FRL!D44)</f>
        <v>351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Etienne Papineau</v>
      </c>
      <c r="B45">
        <f>IF(Win!B45="","",VALUE(Win!B45))</f>
        <v>7.1000000000000004E-3</v>
      </c>
      <c r="C45">
        <f>IF(Win!C45="","",Win!C45)</f>
        <v>141</v>
      </c>
      <c r="D45">
        <f>IF(Win!D45="","",Win!D45)</f>
        <v>226</v>
      </c>
      <c r="E45" s="19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14</v>
      </c>
      <c r="G45">
        <f ca="1">IF(Win!F45="","",Win!F45)</f>
        <v>129</v>
      </c>
      <c r="H45" s="6" t="str">
        <f t="shared" ca="1" si="1"/>
        <v/>
      </c>
      <c r="I45" s="6">
        <f t="shared" ca="1" si="2"/>
        <v>-2</v>
      </c>
      <c r="J45" t="str">
        <f>IF(F45="","",Win!H45)</f>
        <v>Spreadex: 225/1, 6pl, 1/5</v>
      </c>
      <c r="M45" t="str">
        <f>IF(FRL!A45="","",FRL!A45)</f>
        <v>Etienne Papineau</v>
      </c>
      <c r="N45" t="str">
        <f>IF(FRL!B45="","",FRL!B45)</f>
        <v>0.82%</v>
      </c>
      <c r="O45">
        <f>IF(FRL!C45="","",FRL!C45)</f>
        <v>122</v>
      </c>
      <c r="P45">
        <f>IF(FRL!D45="","",FRL!D45)</f>
        <v>151</v>
      </c>
      <c r="Q45" s="19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6</v>
      </c>
      <c r="S45">
        <f ca="1">IF(FRL!F45="","",FRL!F45)</f>
        <v>115</v>
      </c>
      <c r="T45" s="6" t="str">
        <f t="shared" ca="1" si="4"/>
        <v/>
      </c>
      <c r="U45" s="6">
        <f t="shared" ca="1" si="5"/>
        <v>-2</v>
      </c>
      <c r="V45" t="str">
        <f>IF(R45="","",FRL!H45)</f>
        <v>Skybet: 150/1, 6pl, 1/5</v>
      </c>
    </row>
    <row r="46" spans="1:22" x14ac:dyDescent="0.25">
      <c r="A46" t="str">
        <f>IF(Win!A46="","",Win!A46)</f>
        <v>Fabian Gomez</v>
      </c>
      <c r="B46">
        <f>IF(Win!B46="","",VALUE(Win!B46))</f>
        <v>4.5999999999999999E-3</v>
      </c>
      <c r="C46">
        <f>IF(Win!C46="","",Win!C46)</f>
        <v>217</v>
      </c>
      <c r="D46">
        <f>IF(Win!D46="","",Win!D46)</f>
        <v>81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Fabian Gomez</v>
      </c>
      <c r="N46" t="str">
        <f>IF(FRL!B46="","",FRL!B46)</f>
        <v>0.77%</v>
      </c>
      <c r="O46">
        <f>IF(FRL!C46="","",FRL!C46)</f>
        <v>130</v>
      </c>
      <c r="P46">
        <f>IF(FRL!D46="","",FRL!D46)</f>
        <v>81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Garrick Higgo</v>
      </c>
      <c r="B47">
        <f>IF(Win!B47="","",VALUE(Win!B47))</f>
        <v>2.5700000000000001E-2</v>
      </c>
      <c r="C47">
        <f>IF(Win!C47="","",Win!C47)</f>
        <v>39</v>
      </c>
      <c r="D47">
        <f>IF(Win!D47="","",Win!D47)</f>
        <v>51</v>
      </c>
      <c r="E47" s="19">
        <f t="shared" si="0"/>
        <v>6.0000000000000001E-3</v>
      </c>
      <c r="F47">
        <f t="array" ref="F47">IF(E47="","",RANK(E47, $E$2:$E$241) + COUNTIFS($E$2:$E$241, E47, $D$2:$D$241, "&lt;"&amp;D47) + COUNTIFS($E$2:$E$241, E47, $D$2:$D$241, D47, $A$2:$A$241, "&lt;"&amp;A47))</f>
        <v>2</v>
      </c>
      <c r="G47">
        <f ca="1">IF(Win!F47="","",Win!F47)</f>
        <v>59</v>
      </c>
      <c r="H47" s="6">
        <f t="shared" ca="1" si="1"/>
        <v>-2</v>
      </c>
      <c r="I47" s="6">
        <f t="shared" ca="1" si="2"/>
        <v>-2</v>
      </c>
      <c r="J47" t="str">
        <f>IF(F47="","",Win!H47)</f>
        <v>QuinnBet: 50/1, 5pl, 1/4</v>
      </c>
      <c r="M47" t="str">
        <f>IF(FRL!A47="","",FRL!A47)</f>
        <v>Garrick Higgo</v>
      </c>
      <c r="N47" t="str">
        <f>IF(FRL!B47="","",FRL!B47)</f>
        <v>1.59%</v>
      </c>
      <c r="O47">
        <f>IF(FRL!C47="","",FRL!C47)</f>
        <v>63</v>
      </c>
      <c r="P47">
        <f>IF(FRL!D47="","",FRL!D47)</f>
        <v>56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Grant Hirschman</v>
      </c>
      <c r="B48">
        <f>IF(Win!B48="","",VALUE(Win!B48))</f>
        <v>8.9999999999999998E-4</v>
      </c>
      <c r="C48">
        <f>IF(Win!C48="","",Win!C48)</f>
        <v>1111</v>
      </c>
      <c r="D48">
        <f>IF(Win!D48="","",Win!D48)</f>
        <v>301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George McNeill</v>
      </c>
      <c r="N48" t="str">
        <f>IF(FRL!B48="","",FRL!B48)</f>
        <v>0.25%</v>
      </c>
      <c r="O48">
        <f>IF(FRL!C48="","",FRL!C48)</f>
        <v>400</v>
      </c>
      <c r="P48">
        <f>IF(FRL!D48="","",FRL!D48)</f>
        <v>351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Hank Lebioda</v>
      </c>
      <c r="B49">
        <f>IF(Win!B49="","",VALUE(Win!B49))</f>
        <v>5.7000000000000002E-3</v>
      </c>
      <c r="C49">
        <f>IF(Win!C49="","",Win!C49)</f>
        <v>175</v>
      </c>
      <c r="D49">
        <f>IF(Win!D49="","",Win!D49)</f>
        <v>101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Grant Hirschman</v>
      </c>
      <c r="N49" t="str">
        <f>IF(FRL!B49="","",FRL!B49)</f>
        <v>0.29%</v>
      </c>
      <c r="O49">
        <f>IF(FRL!C49="","",FRL!C49)</f>
        <v>345</v>
      </c>
      <c r="P49">
        <f>IF(FRL!D49="","",FRL!D49)</f>
        <v>201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Harry Hillier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251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Hank Lebioda</v>
      </c>
      <c r="N50" t="str">
        <f>IF(FRL!B50="","",FRL!B50)</f>
        <v>0.60%</v>
      </c>
      <c r="O50">
        <f>IF(FRL!C50="","",FRL!C50)</f>
        <v>167</v>
      </c>
      <c r="P50">
        <f>IF(FRL!D50="","",FRL!D50)</f>
        <v>101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Ian Holt</v>
      </c>
      <c r="B51">
        <f>IF(Win!B51="","",VALUE(Win!B51))</f>
        <v>4.4000000000000003E-3</v>
      </c>
      <c r="C51">
        <f>IF(Win!C51="","",Win!C51)</f>
        <v>227</v>
      </c>
      <c r="D51">
        <f>IF(Win!D51="","",Win!D51)</f>
        <v>161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Hillier</v>
      </c>
      <c r="N51" t="str">
        <f>IF(FRL!B51="","",FRL!B51)</f>
        <v>0.31%</v>
      </c>
      <c r="O51">
        <f>IF(FRL!C51="","",FRL!C51)</f>
        <v>323</v>
      </c>
      <c r="P51">
        <f>IF(FRL!D51="","",FRL!D51)</f>
        <v>161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Jack Maguire</v>
      </c>
      <c r="B52">
        <f>IF(Win!B52="","",VALUE(Win!B52))</f>
        <v>5.1000000000000004E-3</v>
      </c>
      <c r="C52">
        <f>IF(Win!C52="","",Win!C52)</f>
        <v>196</v>
      </c>
      <c r="D52">
        <f>IF(Win!D52="","",Win!D52)</f>
        <v>126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Ian Holt</v>
      </c>
      <c r="N52" t="str">
        <f>IF(FRL!B52="","",FRL!B52)</f>
        <v>0.69%</v>
      </c>
      <c r="O52">
        <f>IF(FRL!C52="","",FRL!C52)</f>
        <v>145</v>
      </c>
      <c r="P52">
        <f>IF(FRL!D52="","",FRL!D52)</f>
        <v>111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Jacob Solomon</v>
      </c>
      <c r="B53">
        <f>IF(Win!B53="","",VALUE(Win!B53))</f>
        <v>5.1999999999999998E-3</v>
      </c>
      <c r="C53">
        <f>IF(Win!C53="","",Win!C53)</f>
        <v>192</v>
      </c>
      <c r="D53">
        <f>IF(Win!D53="","",Win!D53)</f>
        <v>126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 Maguire</v>
      </c>
      <c r="N53" t="str">
        <f>IF(FRL!B53="","",FRL!B53)</f>
        <v>0.76%</v>
      </c>
      <c r="O53">
        <f>IF(FRL!C53="","",FRL!C53)</f>
        <v>132</v>
      </c>
      <c r="P53">
        <f>IF(FRL!D53="","",FRL!D53)</f>
        <v>101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James Nicholas</v>
      </c>
      <c r="B54">
        <f>IF(Win!B54="","",VALUE(Win!B54))</f>
        <v>2.5000000000000001E-3</v>
      </c>
      <c r="C54">
        <f>IF(Win!C54="","",Win!C54)</f>
        <v>400</v>
      </c>
      <c r="D54">
        <f>IF(Win!D54="","",Win!D54)</f>
        <v>126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Jacob Solomon</v>
      </c>
      <c r="N54" t="str">
        <f>IF(FRL!B54="","",FRL!B54)</f>
        <v>0.77%</v>
      </c>
      <c r="O54">
        <f>IF(FRL!C54="","",FRL!C54)</f>
        <v>130</v>
      </c>
      <c r="P54">
        <f>IF(FRL!D54="","",FRL!D54)</f>
        <v>111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Jeff Overton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501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James Nicholas</v>
      </c>
      <c r="N55" t="str">
        <f>IF(FRL!B55="","",FRL!B55)</f>
        <v>0.56%</v>
      </c>
      <c r="O55">
        <f>IF(FRL!C55="","",FRL!C55)</f>
        <v>179</v>
      </c>
      <c r="P55">
        <f>IF(FRL!D55="","",FRL!D55)</f>
        <v>111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Jeffrey Kang</v>
      </c>
      <c r="B56">
        <f>IF(Win!B56="","",VALUE(Win!B56))</f>
        <v>3.3E-3</v>
      </c>
      <c r="C56">
        <f>IF(Win!C56="","",Win!C56)</f>
        <v>303</v>
      </c>
      <c r="D56">
        <f>IF(Win!D56="","",Win!D56)</f>
        <v>301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Jeff Overton</v>
      </c>
      <c r="N56" t="str">
        <f>IF(FRL!B56="","",FRL!B56)</f>
        <v>0.19%</v>
      </c>
      <c r="O56">
        <f>IF(FRL!C56="","",FRL!C56)</f>
        <v>526</v>
      </c>
      <c r="P56">
        <f>IF(FRL!D56="","",FRL!D56)</f>
        <v>351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Jim Herman</v>
      </c>
      <c r="B57">
        <f>IF(Win!B57="","",VALUE(Win!B57))</f>
        <v>3.5000000000000001E-3</v>
      </c>
      <c r="C57">
        <f>IF(Win!C57="","",Win!C57)</f>
        <v>286</v>
      </c>
      <c r="D57">
        <f>IF(Win!D57="","",Win!D57)</f>
        <v>301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Jeffrey Kang</v>
      </c>
      <c r="N57" t="str">
        <f>IF(FRL!B57="","",FRL!B57)</f>
        <v>0.45%</v>
      </c>
      <c r="O57">
        <f>IF(FRL!C57="","",FRL!C57)</f>
        <v>222</v>
      </c>
      <c r="P57">
        <f>IF(FRL!D57="","",FRL!D57)</f>
        <v>201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Jin Chung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226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Jim Herman</v>
      </c>
      <c r="N58" t="str">
        <f>IF(FRL!B58="","",FRL!B58)</f>
        <v>0.63%</v>
      </c>
      <c r="O58">
        <f>IF(FRL!C58="","",FRL!C58)</f>
        <v>159</v>
      </c>
      <c r="P58">
        <f>IF(FRL!D58="","",FRL!D58)</f>
        <v>176</v>
      </c>
      <c r="Q58" s="19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18</v>
      </c>
      <c r="S58">
        <f ca="1">IF(FRL!F58="","",FRL!F58)</f>
        <v>77</v>
      </c>
      <c r="T58" s="6" t="str">
        <f t="shared" ca="1" si="4"/>
        <v/>
      </c>
      <c r="U58" s="6">
        <f t="shared" ca="1" si="5"/>
        <v>-2</v>
      </c>
      <c r="V58" t="str">
        <f>IF(R58="","",FRL!H58)</f>
        <v>Ladbrokes: 175/1, 5pl, 1/4</v>
      </c>
    </row>
    <row r="59" spans="1:22" x14ac:dyDescent="0.25">
      <c r="A59" t="str">
        <f>IF(Win!A59="","",Win!A59)</f>
        <v>Joe Weiler</v>
      </c>
      <c r="B59">
        <f>IF(Win!B59="","",VALUE(Win!B59))</f>
        <v>5.4999999999999997E-3</v>
      </c>
      <c r="C59">
        <f>IF(Win!C59="","",Win!C59)</f>
        <v>182</v>
      </c>
      <c r="D59">
        <f>IF(Win!D59="","",Win!D59)</f>
        <v>151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Jin Chung</v>
      </c>
      <c r="N59" t="str">
        <f>IF(FRL!B59="","",FRL!B59)</f>
        <v>0.23%</v>
      </c>
      <c r="O59">
        <f>IF(FRL!C59="","",FRL!C59)</f>
        <v>435</v>
      </c>
      <c r="P59">
        <f>IF(FRL!D59="","",FRL!D59)</f>
        <v>151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Greco</v>
      </c>
      <c r="B60">
        <f>IF(Win!B60="","",VALUE(Win!B60))</f>
        <v>1E-4</v>
      </c>
      <c r="C60">
        <f>IF(Win!C60="","",Win!C60)</f>
        <v>10000</v>
      </c>
      <c r="D60">
        <f>IF(Win!D60="","",Win!D60)</f>
        <v>401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Joe Weiler</v>
      </c>
      <c r="N60" t="str">
        <f>IF(FRL!B60="","",FRL!B60)</f>
        <v>0.75%</v>
      </c>
      <c r="O60">
        <f>IF(FRL!C60="","",FRL!C60)</f>
        <v>133</v>
      </c>
      <c r="P60">
        <f>IF(FRL!D60="","",FRL!D60)</f>
        <v>111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John Keefer</v>
      </c>
      <c r="B61">
        <f>IF(Win!B61="","",VALUE(Win!B61))</f>
        <v>2.6100000000000002E-2</v>
      </c>
      <c r="C61">
        <f>IF(Win!C61="","",Win!C61)</f>
        <v>38</v>
      </c>
      <c r="D61">
        <f>IF(Win!D61="","",Win!D61)</f>
        <v>21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John Greco</v>
      </c>
      <c r="N61" t="str">
        <f>IF(FRL!B61="","",FRL!B61)</f>
        <v>0.16%</v>
      </c>
      <c r="O61">
        <f>IF(FRL!C61="","",FRL!C61)</f>
        <v>625</v>
      </c>
      <c r="P61">
        <f>IF(FRL!D61="","",FRL!D61)</f>
        <v>351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John VanDerLaan</v>
      </c>
      <c r="B62">
        <f>IF(Win!B62="","",VALUE(Win!B62))</f>
        <v>6.8999999999999999E-3</v>
      </c>
      <c r="C62">
        <f>IF(Win!C62="","",Win!C62)</f>
        <v>145</v>
      </c>
      <c r="D62">
        <f>IF(Win!D62="","",Win!D62)</f>
        <v>101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John Keefer</v>
      </c>
      <c r="N62" t="str">
        <f>IF(FRL!B62="","",FRL!B62)</f>
        <v>1.60%</v>
      </c>
      <c r="O62">
        <f>IF(FRL!C62="","",FRL!C62)</f>
        <v>63</v>
      </c>
      <c r="P62">
        <f>IF(FRL!D62="","",FRL!D62)</f>
        <v>36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Jonas Baumgartner</v>
      </c>
      <c r="B63">
        <f>IF(Win!B63="","",VALUE(Win!B63))</f>
        <v>1.8E-3</v>
      </c>
      <c r="C63">
        <f>IF(Win!C63="","",Win!C63)</f>
        <v>556</v>
      </c>
      <c r="D63">
        <f>IF(Win!D63="","",Win!D63)</f>
        <v>126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 VanDerLaan</v>
      </c>
      <c r="N63" t="str">
        <f>IF(FRL!B63="","",FRL!B63)</f>
        <v>0.82%</v>
      </c>
      <c r="O63">
        <f>IF(FRL!C63="","",FRL!C63)</f>
        <v>122</v>
      </c>
      <c r="P63">
        <f>IF(FRL!D63="","",FRL!D63)</f>
        <v>91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Jorge Fernandez Valdes</v>
      </c>
      <c r="B64">
        <f>IF(Win!B64="","",VALUE(Win!B64))</f>
        <v>3.5000000000000001E-3</v>
      </c>
      <c r="C64">
        <f>IF(Win!C64="","",Win!C64)</f>
        <v>286</v>
      </c>
      <c r="D64">
        <f>IF(Win!D64="","",Win!D64)</f>
        <v>251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Jonas Baumgartner</v>
      </c>
      <c r="N64" t="str">
        <f>IF(FRL!B64="","",FRL!B64)</f>
        <v>0.48%</v>
      </c>
      <c r="O64">
        <f>IF(FRL!C64="","",FRL!C64)</f>
        <v>208</v>
      </c>
      <c r="P64">
        <f>IF(FRL!D64="","",FRL!D64)</f>
        <v>101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Joseph Bramlett</v>
      </c>
      <c r="B65">
        <f>IF(Win!B65="","",VALUE(Win!B65))</f>
        <v>2.75E-2</v>
      </c>
      <c r="C65">
        <f>IF(Win!C65="","",Win!C65)</f>
        <v>36</v>
      </c>
      <c r="D65">
        <f>IF(Win!D65="","",Win!D65)</f>
        <v>29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Joseph Bramlett</v>
      </c>
      <c r="N65" t="str">
        <f>IF(FRL!B65="","",FRL!B65)</f>
        <v>1.52%</v>
      </c>
      <c r="O65">
        <f>IF(FRL!C65="","",FRL!C65)</f>
        <v>66</v>
      </c>
      <c r="P65">
        <f>IF(FRL!D65="","",FRL!D65)</f>
        <v>46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Josh Teater</v>
      </c>
      <c r="B66">
        <f>IF(Win!B66="","",VALUE(Win!B66))</f>
        <v>5.3E-3</v>
      </c>
      <c r="C66">
        <f>IF(Win!C66="","",Win!C66)</f>
        <v>189</v>
      </c>
      <c r="D66">
        <f>IF(Win!D66="","",Win!D66)</f>
        <v>301</v>
      </c>
      <c r="E66" s="19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23</v>
      </c>
      <c r="G66">
        <f ca="1">IF(Win!F66="","",Win!F66)</f>
        <v>45</v>
      </c>
      <c r="H66" s="6" t="str">
        <f t="shared" ca="1" si="1"/>
        <v/>
      </c>
      <c r="I66" s="6">
        <f t="shared" ca="1" si="2"/>
        <v>-2</v>
      </c>
      <c r="J66" t="str">
        <f>IF(F66="","",Win!H66)</f>
        <v>Spreadex: 300/1, 6pl, 1/5</v>
      </c>
      <c r="M66" t="str">
        <f>IF(FRL!A66="","",FRL!A66)</f>
        <v>Josh Teater</v>
      </c>
      <c r="N66" t="str">
        <f>IF(FRL!B66="","",FRL!B66)</f>
        <v>0.62%</v>
      </c>
      <c r="O66">
        <f>IF(FRL!C66="","",FRL!C66)</f>
        <v>161</v>
      </c>
      <c r="P66">
        <f>IF(FRL!D66="","",FRL!D66)</f>
        <v>201</v>
      </c>
      <c r="Q66" s="19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20</v>
      </c>
      <c r="S66">
        <f ca="1">IF(FRL!F66="","",FRL!F66)</f>
        <v>77</v>
      </c>
      <c r="T66" s="6" t="str">
        <f t="shared" ca="1" si="4"/>
        <v/>
      </c>
      <c r="U66" s="6">
        <f t="shared" ca="1" si="5"/>
        <v>-2</v>
      </c>
      <c r="V66" t="str">
        <f>IF(R66="","",FRL!H66)</f>
        <v>Bet365: 200/1, 5pl, 1/4</v>
      </c>
    </row>
    <row r="67" spans="1:22" x14ac:dyDescent="0.25">
      <c r="A67" t="str">
        <f>IF(Win!A67="","",Win!A67)</f>
        <v>Justin Suh</v>
      </c>
      <c r="B67">
        <f>IF(Win!B67="","",VALUE(Win!B67))</f>
        <v>1.4500000000000001E-2</v>
      </c>
      <c r="C67">
        <f>IF(Win!C67="","",Win!C67)</f>
        <v>69</v>
      </c>
      <c r="D67">
        <f>IF(Win!D67="","",Win!D67)</f>
        <v>51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Justin Suh</v>
      </c>
      <c r="N67" t="str">
        <f>IF(FRL!B67="","",FRL!B67)</f>
        <v>1.22%</v>
      </c>
      <c r="O67">
        <f>IF(FRL!C67="","",FRL!C67)</f>
        <v>82</v>
      </c>
      <c r="P67">
        <f>IF(FRL!D67="","",FRL!D67)</f>
        <v>61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Kevin Chappell</v>
      </c>
      <c r="B68">
        <f>IF(Win!B68="","",VALUE(Win!B68))</f>
        <v>2.1000000000000001E-2</v>
      </c>
      <c r="C68">
        <f>IF(Win!C68="","",Win!C68)</f>
        <v>48</v>
      </c>
      <c r="D68">
        <f>IF(Win!D68="","",Win!D68)</f>
        <v>41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Kevin Chappell</v>
      </c>
      <c r="N68" t="str">
        <f>IF(FRL!B68="","",FRL!B68)</f>
        <v>1.33%</v>
      </c>
      <c r="O68">
        <f>IF(FRL!C68="","",FRL!C68)</f>
        <v>75</v>
      </c>
      <c r="P68">
        <f>IF(FRL!D68="","",FRL!D68)</f>
        <v>61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Dougherty</v>
      </c>
      <c r="B69">
        <f>IF(Win!B69="","",VALUE(Win!B69))</f>
        <v>8.6E-3</v>
      </c>
      <c r="C69">
        <f>IF(Win!C69="","",Win!C69)</f>
        <v>116</v>
      </c>
      <c r="D69">
        <f>IF(Win!D69="","",Win!D69)</f>
        <v>176</v>
      </c>
      <c r="E69" s="19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13</v>
      </c>
      <c r="G69">
        <f ca="1">IF(Win!F69="","",Win!F69)</f>
        <v>107</v>
      </c>
      <c r="H69" s="6" t="str">
        <f t="shared" ca="1" si="7"/>
        <v/>
      </c>
      <c r="I69" s="6">
        <f t="shared" ca="1" si="8"/>
        <v>-2</v>
      </c>
      <c r="J69" t="str">
        <f>IF(F69="","",Win!H69)</f>
        <v>Spreadex: 160/1, 6pl, 1/5</v>
      </c>
      <c r="M69" t="str">
        <f>IF(FRL!A69="","",FRL!A69)</f>
        <v>Kevin Dougherty</v>
      </c>
      <c r="N69" t="str">
        <f>IF(FRL!B69="","",FRL!B69)</f>
        <v>0.68%</v>
      </c>
      <c r="O69">
        <f>IF(FRL!C69="","",FRL!C69)</f>
        <v>147</v>
      </c>
      <c r="P69">
        <f>IF(FRL!D69="","",FRL!D69)</f>
        <v>111</v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Kevin Tway</v>
      </c>
      <c r="B70">
        <f>IF(Win!B70="","",VALUE(Win!B70))</f>
        <v>1.9900000000000001E-2</v>
      </c>
      <c r="C70">
        <f>IF(Win!C70="","",Win!C70)</f>
        <v>50</v>
      </c>
      <c r="D70">
        <f>IF(Win!D70="","",Win!D70)</f>
        <v>56</v>
      </c>
      <c r="E70" s="19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16</v>
      </c>
      <c r="G70">
        <f ca="1">IF(Win!F70="","",Win!F70)</f>
        <v>53</v>
      </c>
      <c r="H70" s="6" t="str">
        <f t="shared" ca="1" si="7"/>
        <v/>
      </c>
      <c r="I70" s="6">
        <f t="shared" ca="1" si="8"/>
        <v>-2</v>
      </c>
      <c r="J70" t="str">
        <f>IF(F70="","",Win!H70)</f>
        <v>Bet365: 55/1, 5pl, 1/4</v>
      </c>
      <c r="M70" t="str">
        <f>IF(FRL!A70="","",FRL!A70)</f>
        <v>Kevin Tway</v>
      </c>
      <c r="N70" t="str">
        <f>IF(FRL!B70="","",FRL!B70)</f>
        <v>1.37%</v>
      </c>
      <c r="O70">
        <f>IF(FRL!C70="","",FRL!C70)</f>
        <v>73</v>
      </c>
      <c r="P70">
        <f>IF(FRL!D70="","",FRL!D70)</f>
        <v>67</v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Kyle Westmoreland</v>
      </c>
      <c r="B71">
        <f>IF(Win!B71="","",VALUE(Win!B71))</f>
        <v>8.3999999999999995E-3</v>
      </c>
      <c r="C71">
        <f>IF(Win!C71="","",Win!C71)</f>
        <v>119</v>
      </c>
      <c r="D71">
        <f>IF(Win!D71="","",Win!D71)</f>
        <v>81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Kyle Westmoreland</v>
      </c>
      <c r="N71" t="str">
        <f>IF(FRL!B71="","",FRL!B71)</f>
        <v>0.89%</v>
      </c>
      <c r="O71">
        <f>IF(FRL!C71="","",FRL!C71)</f>
        <v>112</v>
      </c>
      <c r="P71">
        <f>IF(FRL!D71="","",FRL!D71)</f>
        <v>91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Guthrie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251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Guthrie</v>
      </c>
      <c r="N72" t="str">
        <f>IF(FRL!B72="","",FRL!B72)</f>
        <v>0.29%</v>
      </c>
      <c r="O72">
        <f>IF(FRL!C72="","",FRL!C72)</f>
        <v>345</v>
      </c>
      <c r="P72">
        <f>IF(FRL!D72="","",FRL!D72)</f>
        <v>161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M.J. Daffue</v>
      </c>
      <c r="B73">
        <f>IF(Win!B73="","",VALUE(Win!B73))</f>
        <v>5.1000000000000004E-3</v>
      </c>
      <c r="C73">
        <f>IF(Win!C73="","",Win!C73)</f>
        <v>196</v>
      </c>
      <c r="D73">
        <f>IF(Win!D73="","",Win!D73)</f>
        <v>151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M.J. Daffue</v>
      </c>
      <c r="N73" t="str">
        <f>IF(FRL!B73="","",FRL!B73)</f>
        <v>0.62%</v>
      </c>
      <c r="O73">
        <f>IF(FRL!C73="","",FRL!C73)</f>
        <v>161</v>
      </c>
      <c r="P73">
        <f>IF(FRL!D73="","",FRL!D73)</f>
        <v>111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Marcelo Rozo</v>
      </c>
      <c r="B74">
        <f>IF(Win!B74="","",VALUE(Win!B74))</f>
        <v>2.3E-3</v>
      </c>
      <c r="C74">
        <f>IF(Win!C74="","",Win!C74)</f>
        <v>435</v>
      </c>
      <c r="D74">
        <f>IF(Win!D74="","",Win!D74)</f>
        <v>251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Marcelo Rozo</v>
      </c>
      <c r="N74" t="str">
        <f>IF(FRL!B74="","",FRL!B74)</f>
        <v>0.47%</v>
      </c>
      <c r="O74">
        <f>IF(FRL!C74="","",FRL!C74)</f>
        <v>213</v>
      </c>
      <c r="P74">
        <f>IF(FRL!D74="","",FRL!D74)</f>
        <v>151</v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Marcus Plunkett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251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Marcus Plunkett</v>
      </c>
      <c r="N75" t="str">
        <f>IF(FRL!B75="","",FRL!B75)</f>
        <v>0.21%</v>
      </c>
      <c r="O75">
        <f>IF(FRL!C75="","",FRL!C75)</f>
        <v>476</v>
      </c>
      <c r="P75">
        <f>IF(FRL!D75="","",FRL!D75)</f>
        <v>141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 Atkins</v>
      </c>
      <c r="B76">
        <f>IF(Win!B76="","",VALUE(Win!B76))</f>
        <v>5.5999999999999999E-3</v>
      </c>
      <c r="C76">
        <f>IF(Win!C76="","",Win!C76)</f>
        <v>179</v>
      </c>
      <c r="D76">
        <f>IF(Win!D76="","",Win!D76)</f>
        <v>201</v>
      </c>
      <c r="E76" s="19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28</v>
      </c>
      <c r="G76">
        <f ca="1">IF(Win!F76="","",Win!F76)</f>
        <v>53</v>
      </c>
      <c r="H76" s="6" t="str">
        <f t="shared" ca="1" si="7"/>
        <v/>
      </c>
      <c r="I76" s="6">
        <f t="shared" ca="1" si="8"/>
        <v>-2</v>
      </c>
      <c r="J76" t="str">
        <f>IF(F76="","",Win!H76)</f>
        <v>Bet365: 200/1, 5pl, 1/4</v>
      </c>
      <c r="M76" t="str">
        <f>IF(FRL!A76="","",FRL!A76)</f>
        <v>Matt Atkins</v>
      </c>
      <c r="N76" t="str">
        <f>IF(FRL!B76="","",FRL!B76)</f>
        <v>0.78%</v>
      </c>
      <c r="O76">
        <f>IF(FRL!C76="","",FRL!C76)</f>
        <v>128</v>
      </c>
      <c r="P76">
        <f>IF(FRL!D76="","",FRL!D76)</f>
        <v>141</v>
      </c>
      <c r="Q76" s="19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15</v>
      </c>
      <c r="S76">
        <f ca="1">IF(FRL!F76="","",FRL!F76)</f>
        <v>77</v>
      </c>
      <c r="T76" s="6" t="str">
        <f t="shared" ca="1" si="10"/>
        <v/>
      </c>
      <c r="U76" s="6">
        <f t="shared" ca="1" si="11"/>
        <v>-2</v>
      </c>
      <c r="V76" t="str">
        <f>IF(R76="","",FRL!H76)</f>
        <v>Bet365: 140/1, 5pl, 1/4</v>
      </c>
    </row>
    <row r="77" spans="1:22" x14ac:dyDescent="0.25">
      <c r="A77" t="str">
        <f>IF(Win!A77="","",Win!A77)</f>
        <v>Matt NeSmith</v>
      </c>
      <c r="B77">
        <f>IF(Win!B77="","",VALUE(Win!B77))</f>
        <v>1.1900000000000001E-2</v>
      </c>
      <c r="C77">
        <f>IF(Win!C77="","",Win!C77)</f>
        <v>84</v>
      </c>
      <c r="D77">
        <f>IF(Win!D77="","",Win!D77)</f>
        <v>81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 NeSmith</v>
      </c>
      <c r="N77" t="str">
        <f>IF(FRL!B77="","",FRL!B77)</f>
        <v>1.03%</v>
      </c>
      <c r="O77">
        <f>IF(FRL!C77="","",FRL!C77)</f>
        <v>97</v>
      </c>
      <c r="P77">
        <f>IF(FRL!D77="","",FRL!D77)</f>
        <v>81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Matthew Anderson</v>
      </c>
      <c r="B78">
        <f>IF(Win!B78="","",VALUE(Win!B78))</f>
        <v>4.7999999999999996E-3</v>
      </c>
      <c r="C78">
        <f>IF(Win!C78="","",Win!C78)</f>
        <v>208</v>
      </c>
      <c r="D78">
        <f>IF(Win!D78="","",Win!D78)</f>
        <v>201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Matthew Anderson</v>
      </c>
      <c r="N78" t="str">
        <f>IF(FRL!B78="","",FRL!B78)</f>
        <v>0.74%</v>
      </c>
      <c r="O78">
        <f>IF(FRL!C78="","",FRL!C78)</f>
        <v>135</v>
      </c>
      <c r="P78">
        <f>IF(FRL!D78="","",FRL!D78)</f>
        <v>141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Michael Johnson</v>
      </c>
      <c r="B79">
        <f>IF(Win!B79="","",VALUE(Win!B79))</f>
        <v>3.0000000000000001E-3</v>
      </c>
      <c r="C79">
        <f>IF(Win!C79="","",Win!C79)</f>
        <v>333</v>
      </c>
      <c r="D79">
        <f>IF(Win!D79="","",Win!D79)</f>
        <v>226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Michael Johnson</v>
      </c>
      <c r="N79" t="str">
        <f>IF(FRL!B79="","",FRL!B79)</f>
        <v>0.53%</v>
      </c>
      <c r="O79">
        <f>IF(FRL!C79="","",FRL!C79)</f>
        <v>189</v>
      </c>
      <c r="P79">
        <f>IF(FRL!D79="","",FRL!D79)</f>
        <v>151</v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Mitchell Meissner</v>
      </c>
      <c r="B80">
        <f>IF(Win!B80="","",VALUE(Win!B80))</f>
        <v>7.9000000000000008E-3</v>
      </c>
      <c r="C80">
        <f>IF(Win!C80="","",Win!C80)</f>
        <v>127</v>
      </c>
      <c r="D80">
        <f>IF(Win!D80="","",Win!D80)</f>
        <v>101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Mitchell Meissner</v>
      </c>
      <c r="N80" t="str">
        <f>IF(FRL!B80="","",FRL!B80)</f>
        <v>0.71%</v>
      </c>
      <c r="O80">
        <f>IF(FRL!C80="","",FRL!C80)</f>
        <v>141</v>
      </c>
      <c r="P80">
        <f>IF(FRL!D80="","",FRL!D80)</f>
        <v>101</v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Myles Creighton</v>
      </c>
      <c r="B81">
        <f>IF(Win!B81="","",VALUE(Win!B81))</f>
        <v>3.7000000000000002E-3</v>
      </c>
      <c r="C81">
        <f>IF(Win!C81="","",Win!C81)</f>
        <v>270</v>
      </c>
      <c r="D81">
        <f>IF(Win!D81="","",Win!D81)</f>
        <v>251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Myles Creighton</v>
      </c>
      <c r="N81" t="str">
        <f>IF(FRL!B81="","",FRL!B81)</f>
        <v>0.55%</v>
      </c>
      <c r="O81">
        <f>IF(FRL!C81="","",FRL!C81)</f>
        <v>182</v>
      </c>
      <c r="P81">
        <f>IF(FRL!D81="","",FRL!D81)</f>
        <v>151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Nate Stember</v>
      </c>
      <c r="B82">
        <f>IF(Win!B82="","",VALUE(Win!B82))</f>
        <v>0</v>
      </c>
      <c r="C82">
        <f>IF(Win!C82="","",Win!C82)</f>
        <v>10000</v>
      </c>
      <c r="D82">
        <f>IF(Win!D82="","",Win!D82)</f>
        <v>101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Nate Stember</v>
      </c>
      <c r="N82" t="str">
        <f>IF(FRL!B82="","",FRL!B82)</f>
        <v>0.00%</v>
      </c>
      <c r="O82">
        <f>IF(FRL!C82="","",FRL!C82)</f>
        <v>10000</v>
      </c>
      <c r="P82">
        <f>IF(FRL!D82="","",FRL!D82)</f>
        <v>91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Neal Shipley</v>
      </c>
      <c r="B83">
        <f>IF(Win!B83="","",VALUE(Win!B83))</f>
        <v>2.6599999999999999E-2</v>
      </c>
      <c r="C83">
        <f>IF(Win!C83="","",Win!C83)</f>
        <v>38</v>
      </c>
      <c r="D83">
        <f>IF(Win!D83="","",Win!D83)</f>
        <v>29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Neal Shipley</v>
      </c>
      <c r="N83" t="str">
        <f>IF(FRL!B83="","",FRL!B83)</f>
        <v>1.65%</v>
      </c>
      <c r="O83">
        <f>IF(FRL!C83="","",FRL!C83)</f>
        <v>61</v>
      </c>
      <c r="P83">
        <f>IF(FRL!D83="","",FRL!D83)</f>
        <v>41</v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Nelson Ledesma</v>
      </c>
      <c r="B84">
        <f>IF(Win!B84="","",VALUE(Win!B84))</f>
        <v>3.3999999999999998E-3</v>
      </c>
      <c r="C84">
        <f>IF(Win!C84="","",Win!C84)</f>
        <v>294</v>
      </c>
      <c r="D84">
        <f>IF(Win!D84="","",Win!D84)</f>
        <v>251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Nelson Ledesma</v>
      </c>
      <c r="N84" t="str">
        <f>IF(FRL!B84="","",FRL!B84)</f>
        <v>0.61%</v>
      </c>
      <c r="O84">
        <f>IF(FRL!C84="","",FRL!C84)</f>
        <v>164</v>
      </c>
      <c r="P84">
        <f>IF(FRL!D84="","",FRL!D84)</f>
        <v>201</v>
      </c>
      <c r="Q84" s="19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21</v>
      </c>
      <c r="S84">
        <f ca="1">IF(FRL!F84="","",FRL!F84)</f>
        <v>92</v>
      </c>
      <c r="T84" s="6" t="str">
        <f t="shared" ca="1" si="10"/>
        <v/>
      </c>
      <c r="U84" s="6">
        <f t="shared" ca="1" si="11"/>
        <v>-2</v>
      </c>
      <c r="V84" t="str">
        <f>IF(R84="","",FRL!H84)</f>
        <v>Bet365: 200/1, 5pl, 1/4</v>
      </c>
    </row>
    <row r="85" spans="1:22" x14ac:dyDescent="0.25">
      <c r="A85" t="str">
        <f>IF(Win!A85="","",Win!A85)</f>
        <v>Nick Gabrelcik</v>
      </c>
      <c r="B85">
        <f>IF(Win!B85="","",VALUE(Win!B85))</f>
        <v>3.8E-3</v>
      </c>
      <c r="C85">
        <f>IF(Win!C85="","",Win!C85)</f>
        <v>263</v>
      </c>
      <c r="D85">
        <f>IF(Win!D85="","",Win!D85)</f>
        <v>121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Nick Gabrelcik</v>
      </c>
      <c r="N85" t="str">
        <f>IF(FRL!B85="","",FRL!B85)</f>
        <v>0.66%</v>
      </c>
      <c r="O85">
        <f>IF(FRL!C85="","",FRL!C85)</f>
        <v>152</v>
      </c>
      <c r="P85">
        <f>IF(FRL!D85="","",FRL!D85)</f>
        <v>101</v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Watney</v>
      </c>
      <c r="B86">
        <f>IF(Win!B86="","",VALUE(Win!B86))</f>
        <v>6.7999999999999996E-3</v>
      </c>
      <c r="C86">
        <f>IF(Win!C86="","",Win!C86)</f>
        <v>147</v>
      </c>
      <c r="D86">
        <f>IF(Win!D86="","",Win!D86)</f>
        <v>201</v>
      </c>
      <c r="E86" s="19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21</v>
      </c>
      <c r="G86">
        <f ca="1">IF(Win!F86="","",Win!F86)</f>
        <v>31</v>
      </c>
      <c r="H86" s="6" t="str">
        <f t="shared" ca="1" si="7"/>
        <v/>
      </c>
      <c r="I86" s="6">
        <f t="shared" ca="1" si="8"/>
        <v>-2</v>
      </c>
      <c r="J86" t="str">
        <f>IF(F86="","",Win!H86)</f>
        <v>QuinnBet: 200/1, 5pl, 1/4</v>
      </c>
      <c r="M86" t="str">
        <f>IF(FRL!A86="","",FRL!A86)</f>
        <v>Nick Watney</v>
      </c>
      <c r="N86" t="str">
        <f>IF(FRL!B86="","",FRL!B86)</f>
        <v>0.84%</v>
      </c>
      <c r="O86">
        <f>IF(FRL!C86="","",FRL!C86)</f>
        <v>119</v>
      </c>
      <c r="P86">
        <f>IF(FRL!D86="","",FRL!D86)</f>
        <v>111</v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Nicolo Galletti</v>
      </c>
      <c r="B87">
        <f>IF(Win!B87="","",VALUE(Win!B87))</f>
        <v>3.3999999999999998E-3</v>
      </c>
      <c r="C87">
        <f>IF(Win!C87="","",Win!C87)</f>
        <v>294</v>
      </c>
      <c r="D87">
        <f>IF(Win!D87="","",Win!D87)</f>
        <v>126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Nicolo Galletti</v>
      </c>
      <c r="N87" t="str">
        <f>IF(FRL!B87="","",FRL!B87)</f>
        <v>0.60%</v>
      </c>
      <c r="O87">
        <f>IF(FRL!C87="","",FRL!C87)</f>
        <v>167</v>
      </c>
      <c r="P87">
        <f>IF(FRL!D87="","",FRL!D87)</f>
        <v>101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Norman Xiong</v>
      </c>
      <c r="B88">
        <f>IF(Win!B88="","",VALUE(Win!B88))</f>
        <v>7.6E-3</v>
      </c>
      <c r="C88">
        <f>IF(Win!C88="","",Win!C88)</f>
        <v>132</v>
      </c>
      <c r="D88">
        <f>IF(Win!D88="","",Win!D88)</f>
        <v>161</v>
      </c>
      <c r="E88" s="19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27</v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>William Hill: 150/1, 5pl, 1/4</v>
      </c>
      <c r="M88" t="str">
        <f>IF(FRL!A88="","",FRL!A88)</f>
        <v>Owen Stamper</v>
      </c>
      <c r="N88" t="str">
        <f>IF(FRL!B88="","",FRL!B88)</f>
        <v>0.00%</v>
      </c>
      <c r="O88">
        <f>IF(FRL!C88="","",FRL!C88)</f>
        <v>10000</v>
      </c>
      <c r="P88">
        <f>IF(FRL!D88="","",FRL!D88)</f>
        <v>201</v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Owen Stamper</v>
      </c>
      <c r="B89">
        <f>IF(Win!B89="","",VALUE(Win!B89))</f>
        <v>0</v>
      </c>
      <c r="C89">
        <f>IF(Win!C89="","",Win!C89)</f>
        <v>10000</v>
      </c>
      <c r="D89">
        <f>IF(Win!D89="","",Win!D89)</f>
        <v>301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Patrick Cover</v>
      </c>
      <c r="N89" t="str">
        <f>IF(FRL!B89="","",FRL!B89)</f>
        <v>0.50%</v>
      </c>
      <c r="O89">
        <f>IF(FRL!C89="","",FRL!C89)</f>
        <v>200</v>
      </c>
      <c r="P89">
        <f>IF(FRL!D89="","",FRL!D89)</f>
        <v>201</v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Patrick Cover</v>
      </c>
      <c r="B90">
        <f>IF(Win!B90="","",VALUE(Win!B90))</f>
        <v>2.8999999999999998E-3</v>
      </c>
      <c r="C90">
        <f>IF(Win!C90="","",Win!C90)</f>
        <v>345</v>
      </c>
      <c r="D90">
        <f>IF(Win!D90="","",Win!D90)</f>
        <v>301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Paul Barjon</v>
      </c>
      <c r="N90" t="str">
        <f>IF(FRL!B90="","",FRL!B90)</f>
        <v>0.57%</v>
      </c>
      <c r="O90">
        <f>IF(FRL!C90="","",FRL!C90)</f>
        <v>175</v>
      </c>
      <c r="P90">
        <f>IF(FRL!D90="","",FRL!D90)</f>
        <v>176</v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Paul Barjon</v>
      </c>
      <c r="B91">
        <f>IF(Win!B91="","",VALUE(Win!B91))</f>
        <v>2.7000000000000001E-3</v>
      </c>
      <c r="C91">
        <f>IF(Win!C91="","",Win!C91)</f>
        <v>370</v>
      </c>
      <c r="D91">
        <f>IF(Win!D91="","",Win!D91)</f>
        <v>276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Paul Haley</v>
      </c>
      <c r="N91" t="str">
        <f>IF(FRL!B91="","",FRL!B91)</f>
        <v>0.35%</v>
      </c>
      <c r="O91">
        <f>IF(FRL!C91="","",FRL!C91)</f>
        <v>286</v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Paul Haley</v>
      </c>
      <c r="B92">
        <f>IF(Win!B92="","",VALUE(Win!B92))</f>
        <v>1.9E-3</v>
      </c>
      <c r="C92">
        <f>IF(Win!C92="","",Win!C92)</f>
        <v>526</v>
      </c>
      <c r="D92" t="str">
        <f>IF(Win!D92="","",Win!D92)</f>
        <v/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Peter Kuest</v>
      </c>
      <c r="N92" t="str">
        <f>IF(FRL!B92="","",FRL!B92)</f>
        <v>0.68%</v>
      </c>
      <c r="O92">
        <f>IF(FRL!C92="","",FRL!C92)</f>
        <v>147</v>
      </c>
      <c r="P92">
        <f>IF(FRL!D92="","",FRL!D92)</f>
        <v>201</v>
      </c>
      <c r="Q92" s="19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7</v>
      </c>
      <c r="S92">
        <f ca="1">IF(FRL!F92="","",FRL!F92)</f>
        <v>33</v>
      </c>
      <c r="T92" s="6" t="str">
        <f t="shared" ca="1" si="10"/>
        <v/>
      </c>
      <c r="U92" s="6">
        <f t="shared" ca="1" si="11"/>
        <v>-2</v>
      </c>
      <c r="V92" t="str">
        <f>IF(R92="","",FRL!H92)</f>
        <v>Bet365: 200/1, 5pl, 1/4</v>
      </c>
    </row>
    <row r="93" spans="1:22" x14ac:dyDescent="0.25">
      <c r="A93" t="str">
        <f>IF(Win!A93="","",Win!A93)</f>
        <v>Peter Kuest</v>
      </c>
      <c r="B93">
        <f>IF(Win!B93="","",VALUE(Win!B93))</f>
        <v>4.8999999999999998E-3</v>
      </c>
      <c r="C93">
        <f>IF(Win!C93="","",Win!C93)</f>
        <v>204</v>
      </c>
      <c r="D93">
        <f>IF(Win!D93="","",Win!D93)</f>
        <v>301</v>
      </c>
      <c r="E93" s="19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24</v>
      </c>
      <c r="G93">
        <f ca="1">IF(Win!F93="","",Win!F93)</f>
        <v>15</v>
      </c>
      <c r="H93" s="6" t="str">
        <f t="shared" ca="1" si="7"/>
        <v/>
      </c>
      <c r="I93" s="6">
        <f t="shared" ca="1" si="8"/>
        <v>-2</v>
      </c>
      <c r="J93" t="str">
        <f>IF(F93="","",Win!H93)</f>
        <v>Bet365: 250/1, 5pl, 1/4</v>
      </c>
      <c r="M93" t="str">
        <f>IF(FRL!A93="","",FRL!A93)</f>
        <v>Petr Hruby</v>
      </c>
      <c r="N93" t="str">
        <f>IF(FRL!B93="","",FRL!B93)</f>
        <v>0.49%</v>
      </c>
      <c r="O93">
        <f>IF(FRL!C93="","",FRL!C93)</f>
        <v>204</v>
      </c>
      <c r="P93">
        <f>IF(FRL!D93="","",FRL!D93)</f>
        <v>141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Petr Hruby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201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Pierceson Coody</v>
      </c>
      <c r="N94" t="str">
        <f>IF(FRL!B94="","",FRL!B94)</f>
        <v>1.00%</v>
      </c>
      <c r="O94">
        <f>IF(FRL!C94="","",FRL!C94)</f>
        <v>100</v>
      </c>
      <c r="P94">
        <f>IF(FRL!D94="","",FRL!D94)</f>
        <v>46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Pierceson Coody</v>
      </c>
      <c r="B95">
        <f>IF(Win!B95="","",VALUE(Win!B95))</f>
        <v>1.5699999999999999E-2</v>
      </c>
      <c r="C95">
        <f>IF(Win!C95="","",Win!C95)</f>
        <v>64</v>
      </c>
      <c r="D95">
        <f>IF(Win!D95="","",Win!D95)</f>
        <v>29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Pontus Nyholm</v>
      </c>
      <c r="N95" t="str">
        <f>IF(FRL!B95="","",FRL!B95)</f>
        <v>0.90%</v>
      </c>
      <c r="O95">
        <f>IF(FRL!C95="","",FRL!C95)</f>
        <v>111</v>
      </c>
      <c r="P95">
        <f>IF(FRL!D95="","",FRL!D95)</f>
        <v>91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Pontus Nyholm</v>
      </c>
      <c r="B96">
        <f>IF(Win!B96="","",VALUE(Win!B96))</f>
        <v>7.7000000000000002E-3</v>
      </c>
      <c r="C96">
        <f>IF(Win!C96="","",Win!C96)</f>
        <v>130</v>
      </c>
      <c r="D96">
        <f>IF(Win!D96="","",Win!D96)</f>
        <v>71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Rayhan Thomas</v>
      </c>
      <c r="N96" t="str">
        <f>IF(FRL!B96="","",FRL!B96)</f>
        <v>0.67%</v>
      </c>
      <c r="O96">
        <f>IF(FRL!C96="","",FRL!C96)</f>
        <v>149</v>
      </c>
      <c r="P96">
        <f>IF(FRL!D96="","",FRL!D96)</f>
        <v>71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Rayhan Thomas</v>
      </c>
      <c r="B97">
        <f>IF(Win!B97="","",VALUE(Win!B97))</f>
        <v>6.7000000000000002E-3</v>
      </c>
      <c r="C97">
        <f>IF(Win!C97="","",Win!C97)</f>
        <v>149</v>
      </c>
      <c r="D97">
        <f>IF(Win!D97="","",Win!D97)</f>
        <v>61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Rhein Gibson</v>
      </c>
      <c r="N97" t="str">
        <f>IF(FRL!B97="","",FRL!B97)</f>
        <v>0.45%</v>
      </c>
      <c r="O97">
        <f>IF(FRL!C97="","",FRL!C97)</f>
        <v>222</v>
      </c>
      <c r="P97">
        <f>IF(FRL!D97="","",FRL!D97)</f>
        <v>176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Rhein Gibson</v>
      </c>
      <c r="B98">
        <f>IF(Win!B98="","",VALUE(Win!B98))</f>
        <v>2.8E-3</v>
      </c>
      <c r="C98">
        <f>IF(Win!C98="","",Win!C98)</f>
        <v>357</v>
      </c>
      <c r="D98">
        <f>IF(Win!D98="","",Win!D98)</f>
        <v>251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Richy Werenski</v>
      </c>
      <c r="N98" t="str">
        <f>IF(FRL!B98="","",FRL!B98)</f>
        <v>1.01%</v>
      </c>
      <c r="O98">
        <f>IF(FRL!C98="","",FRL!C98)</f>
        <v>99</v>
      </c>
      <c r="P98">
        <f>IF(FRL!D98="","",FRL!D98)</f>
        <v>111</v>
      </c>
      <c r="Q98" s="19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12</v>
      </c>
      <c r="S98">
        <f ca="1">IF(FRL!F98="","",FRL!F98)</f>
        <v>77</v>
      </c>
      <c r="T98" s="6" t="str">
        <f t="shared" ca="1" si="10"/>
        <v/>
      </c>
      <c r="U98" s="6">
        <f t="shared" ca="1" si="11"/>
        <v>-2</v>
      </c>
      <c r="V98" t="str">
        <f>IF(R98="","",FRL!H98)</f>
        <v>Bet365: 110/1, 5pl, 1/4</v>
      </c>
    </row>
    <row r="99" spans="1:22" x14ac:dyDescent="0.25">
      <c r="A99" t="str">
        <f>IF(Win!A99="","",Win!A99)</f>
        <v>Richy Werenski</v>
      </c>
      <c r="B99">
        <f>IF(Win!B99="","",VALUE(Win!B99))</f>
        <v>1.0500000000000001E-2</v>
      </c>
      <c r="C99">
        <f>IF(Win!C99="","",Win!C99)</f>
        <v>95</v>
      </c>
      <c r="D99">
        <f>IF(Win!D99="","",Win!D99)</f>
        <v>126</v>
      </c>
      <c r="E99" s="19">
        <f t="shared" si="6"/>
        <v>3.0000000000000001E-3</v>
      </c>
      <c r="F99">
        <f t="array" ref="F99">IF(E99="","",RANK(E99, $E$2:$E$241) + COUNTIFS($E$2:$E$241, E99, $D$2:$D$241, "&lt;"&amp;D99) + COUNTIFS($E$2:$E$241, E99, $D$2:$D$241, D99, $A$2:$A$241, "&lt;"&amp;A99))</f>
        <v>12</v>
      </c>
      <c r="G99">
        <f ca="1">IF(Win!F99="","",Win!F99)</f>
        <v>129</v>
      </c>
      <c r="H99" s="6" t="str">
        <f t="shared" ca="1" si="7"/>
        <v/>
      </c>
      <c r="I99" s="6">
        <f t="shared" ca="1" si="8"/>
        <v>-2</v>
      </c>
      <c r="J99" t="str">
        <f>IF(F99="","",Win!H99)</f>
        <v>Bet365: 125/1, 5pl, 1/4</v>
      </c>
      <c r="M99" t="str">
        <f>IF(FRL!A99="","",FRL!A99)</f>
        <v>Rick Lamb</v>
      </c>
      <c r="N99" t="str">
        <f>IF(FRL!B99="","",FRL!B99)</f>
        <v>0.81%</v>
      </c>
      <c r="O99">
        <f>IF(FRL!C99="","",FRL!C99)</f>
        <v>123</v>
      </c>
      <c r="P99">
        <f>IF(FRL!D99="","",FRL!D99)</f>
        <v>91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Rick Lamb</v>
      </c>
      <c r="B100">
        <f>IF(Win!B100="","",VALUE(Win!B100))</f>
        <v>6.7000000000000002E-3</v>
      </c>
      <c r="C100">
        <f>IF(Win!C100="","",Win!C100)</f>
        <v>149</v>
      </c>
      <c r="D100">
        <f>IF(Win!D100="","",Win!D100)</f>
        <v>81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Rob Oppenheim</v>
      </c>
      <c r="N100" t="str">
        <f>IF(FRL!B100="","",FRL!B100)</f>
        <v>0.36%</v>
      </c>
      <c r="O100">
        <f>IF(FRL!C100="","",FRL!C100)</f>
        <v>278</v>
      </c>
      <c r="P100">
        <f>IF(FRL!D100="","",FRL!D100)</f>
        <v>351</v>
      </c>
      <c r="Q100" s="19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25</v>
      </c>
      <c r="S100">
        <f ca="1">IF(FRL!F100="","",FRL!F100)</f>
        <v>33</v>
      </c>
      <c r="T100" s="6" t="str">
        <f t="shared" ca="1" si="10"/>
        <v/>
      </c>
      <c r="U100" s="6">
        <f t="shared" ca="1" si="11"/>
        <v>-2</v>
      </c>
      <c r="V100" t="str">
        <f>IF(R100="","",FRL!H100)</f>
        <v>Bet365: 350/1, 5pl, 1/4</v>
      </c>
    </row>
    <row r="101" spans="1:22" x14ac:dyDescent="0.25">
      <c r="A101" t="str">
        <f>IF(Win!A101="","",Win!A101)</f>
        <v>Rob Oppenheim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451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Robby Shelton</v>
      </c>
      <c r="N101" t="str">
        <f>IF(FRL!B101="","",FRL!B101)</f>
        <v>1.56%</v>
      </c>
      <c r="O101">
        <f>IF(FRL!C101="","",FRL!C101)</f>
        <v>64</v>
      </c>
      <c r="P101">
        <f>IF(FRL!D101="","",FRL!D101)</f>
        <v>51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Robby Shelton</v>
      </c>
      <c r="B102">
        <f>IF(Win!B102="","",VALUE(Win!B102))</f>
        <v>2.86E-2</v>
      </c>
      <c r="C102">
        <f>IF(Win!C102="","",Win!C102)</f>
        <v>35</v>
      </c>
      <c r="D102">
        <f>IF(Win!D102="","",Win!D102)</f>
        <v>41</v>
      </c>
      <c r="E102" s="19">
        <f t="shared" si="6"/>
        <v>4.0000000000000001E-3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4</v>
      </c>
      <c r="G102">
        <f ca="1">IF(Win!F102="","",Win!F102)</f>
        <v>31</v>
      </c>
      <c r="H102" s="6" t="str">
        <f t="shared" ca="1" si="7"/>
        <v/>
      </c>
      <c r="I102" s="6">
        <f t="shared" ca="1" si="8"/>
        <v>-2</v>
      </c>
      <c r="J102" t="str">
        <f>IF(F102="","",Win!H102)</f>
        <v>QuinnBet: 40/1, 5pl, 1/4</v>
      </c>
      <c r="M102" t="str">
        <f>IF(FRL!A102="","",FRL!A102)</f>
        <v>Robert Streb</v>
      </c>
      <c r="N102" t="str">
        <f>IF(FRL!B102="","",FRL!B102)</f>
        <v>0.59%</v>
      </c>
      <c r="O102">
        <f>IF(FRL!C102="","",FRL!C102)</f>
        <v>169</v>
      </c>
      <c r="P102">
        <f>IF(FRL!D102="","",FRL!D102)</f>
        <v>111</v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Robert Streb</v>
      </c>
      <c r="B103">
        <f>IF(Win!B103="","",VALUE(Win!B103))</f>
        <v>4.7999999999999996E-3</v>
      </c>
      <c r="C103">
        <f>IF(Win!C103="","",Win!C103)</f>
        <v>208</v>
      </c>
      <c r="D103">
        <f>IF(Win!D103="","",Win!D103)</f>
        <v>161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Roberto Diaz</v>
      </c>
      <c r="N103" t="str">
        <f>IF(FRL!B103="","",FRL!B103)</f>
        <v>0.66%</v>
      </c>
      <c r="O103">
        <f>IF(FRL!C103="","",FRL!C103)</f>
        <v>152</v>
      </c>
      <c r="P103">
        <f>IF(FRL!D103="","",FRL!D103)</f>
        <v>91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Roberto Diaz</v>
      </c>
      <c r="B104">
        <f>IF(Win!B104="","",VALUE(Win!B104))</f>
        <v>6.1999999999999998E-3</v>
      </c>
      <c r="C104">
        <f>IF(Win!C104="","",Win!C104)</f>
        <v>161</v>
      </c>
      <c r="D104">
        <f>IF(Win!D104="","",Win!D104)</f>
        <v>101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Ross Steelman</v>
      </c>
      <c r="N104" t="str">
        <f>IF(FRL!B104="","",FRL!B104)</f>
        <v>0.52%</v>
      </c>
      <c r="O104">
        <f>IF(FRL!C104="","",FRL!C104)</f>
        <v>192</v>
      </c>
      <c r="P104">
        <f>IF(FRL!D104="","",FRL!D104)</f>
        <v>111</v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Ross Steelman</v>
      </c>
      <c r="B105">
        <f>IF(Win!B105="","",VALUE(Win!B105))</f>
        <v>3.3E-3</v>
      </c>
      <c r="C105">
        <f>IF(Win!C105="","",Win!C105)</f>
        <v>303</v>
      </c>
      <c r="D105">
        <f>IF(Win!D105="","",Win!D105)</f>
        <v>161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Russell Knox</v>
      </c>
      <c r="N105" t="str">
        <f>IF(FRL!B105="","",FRL!B105)</f>
        <v>1.32%</v>
      </c>
      <c r="O105">
        <f>IF(FRL!C105="","",FRL!C105)</f>
        <v>76</v>
      </c>
      <c r="P105">
        <f>IF(FRL!D105="","",FRL!D105)</f>
        <v>91</v>
      </c>
      <c r="Q105" s="19">
        <f t="shared" si="9"/>
        <v>2E-3</v>
      </c>
      <c r="R105">
        <f t="array" ref="R105">IF(Q105="","",RANK(Q105, $Q$2:$Q$241) + COUNTIFS($Q$2:$Q$241, Q105, $P$2:$P$241, "&lt;"&amp;P105) + COUNTIFS($Q$2:$Q$241, Q105, $P$2:$P$241, P105, $M$2:$M$241, "&lt;"&amp;M105))</f>
        <v>4</v>
      </c>
      <c r="S105">
        <f ca="1">IF(FRL!F105="","",FRL!F105)</f>
        <v>129</v>
      </c>
      <c r="T105" s="6" t="str">
        <f t="shared" ca="1" si="10"/>
        <v/>
      </c>
      <c r="U105" s="6">
        <f t="shared" ca="1" si="11"/>
        <v>-2</v>
      </c>
      <c r="V105" t="str">
        <f>IF(R105="","",FRL!H105)</f>
        <v>Unibet: 90/1, 6pl, 1/5</v>
      </c>
    </row>
    <row r="106" spans="1:22" x14ac:dyDescent="0.25">
      <c r="A106" t="str">
        <f>IF(Win!A106="","",Win!A106)</f>
        <v>Russell Knox</v>
      </c>
      <c r="B106">
        <f>IF(Win!B106="","",VALUE(Win!B106))</f>
        <v>1.8200000000000001E-2</v>
      </c>
      <c r="C106">
        <f>IF(Win!C106="","",Win!C106)</f>
        <v>55</v>
      </c>
      <c r="D106">
        <f>IF(Win!D106="","",Win!D106)</f>
        <v>101</v>
      </c>
      <c r="E106" s="19">
        <f t="shared" si="6"/>
        <v>8.0000000000000002E-3</v>
      </c>
      <c r="F106">
        <f t="array" ref="F106">IF(E106="","",RANK(E106, $E$2:$E$241) + COUNTIFS($E$2:$E$241, E106, $D$2:$D$241, "&lt;"&amp;D106) + COUNTIFS($E$2:$E$241, E106, $D$2:$D$241, D106, $A$2:$A$241, "&lt;"&amp;A106))</f>
        <v>1</v>
      </c>
      <c r="G106">
        <f ca="1">IF(Win!F106="","",Win!F106)</f>
        <v>9</v>
      </c>
      <c r="H106" s="6">
        <f t="shared" ca="1" si="7"/>
        <v>-2</v>
      </c>
      <c r="I106" s="6">
        <f t="shared" ca="1" si="8"/>
        <v>-2</v>
      </c>
      <c r="J106" t="str">
        <f>IF(F106="","",Win!H106)</f>
        <v>Spreadex: 125/1, 6pl, 1/5</v>
      </c>
      <c r="M106" t="str">
        <f>IF(FRL!A106="","",FRL!A106)</f>
        <v>Ryan Armour</v>
      </c>
      <c r="N106" t="str">
        <f>IF(FRL!B106="","",FRL!B106)</f>
        <v>0.69%</v>
      </c>
      <c r="O106">
        <f>IF(FRL!C106="","",FRL!C106)</f>
        <v>145</v>
      </c>
      <c r="P106">
        <f>IF(FRL!D106="","",FRL!D106)</f>
        <v>126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Ryan Armour</v>
      </c>
      <c r="B107">
        <f>IF(Win!B107="","",VALUE(Win!B107))</f>
        <v>7.1999999999999998E-3</v>
      </c>
      <c r="C107">
        <f>IF(Win!C107="","",Win!C107)</f>
        <v>139</v>
      </c>
      <c r="D107">
        <f>IF(Win!D107="","",Win!D107)</f>
        <v>176</v>
      </c>
      <c r="E107" s="19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19</v>
      </c>
      <c r="G107">
        <f ca="1">IF(Win!F107="","",Win!F107)</f>
        <v>45</v>
      </c>
      <c r="H107" s="6" t="str">
        <f t="shared" ca="1" si="7"/>
        <v/>
      </c>
      <c r="I107" s="6">
        <f t="shared" ca="1" si="8"/>
        <v>-2</v>
      </c>
      <c r="J107" t="str">
        <f>IF(F107="","",Win!H107)</f>
        <v>Spreadex: 200/1, 6pl, 1/5</v>
      </c>
      <c r="M107" t="str">
        <f>IF(FRL!A107="","",FRL!A107)</f>
        <v>Ryan Brehm</v>
      </c>
      <c r="N107" t="str">
        <f>IF(FRL!B107="","",FRL!B107)</f>
        <v>0.80%</v>
      </c>
      <c r="O107">
        <f>IF(FRL!C107="","",FRL!C107)</f>
        <v>125</v>
      </c>
      <c r="P107">
        <f>IF(FRL!D107="","",FRL!D107)</f>
        <v>351</v>
      </c>
      <c r="Q107" s="19">
        <f t="shared" si="9"/>
        <v>5.0000000000000001E-3</v>
      </c>
      <c r="R107">
        <f t="array" ref="R107">IF(Q107="","",RANK(Q107, $Q$2:$Q$241) + COUNTIFS($Q$2:$Q$241, Q107, $P$2:$P$241, "&lt;"&amp;P107) + COUNTIFS($Q$2:$Q$241, Q107, $P$2:$P$241, P107, $M$2:$M$241, "&lt;"&amp;M107))</f>
        <v>1</v>
      </c>
      <c r="S107">
        <f ca="1">IF(FRL!F107="","",FRL!F107)</f>
        <v>7</v>
      </c>
      <c r="T107" s="6">
        <f t="shared" ca="1" si="10"/>
        <v>-2</v>
      </c>
      <c r="U107" s="6">
        <f t="shared" ca="1" si="11"/>
        <v>-2</v>
      </c>
      <c r="V107" t="str">
        <f>IF(R107="","",FRL!H107)</f>
        <v>Bet365: 350/1, 5pl, 1/4</v>
      </c>
    </row>
    <row r="108" spans="1:22" x14ac:dyDescent="0.25">
      <c r="A108" t="str">
        <f>IF(Win!A108="","",Win!A108)</f>
        <v>Ryan Brehm</v>
      </c>
      <c r="B108">
        <f>IF(Win!B108="","",VALUE(Win!B108))</f>
        <v>6.0000000000000001E-3</v>
      </c>
      <c r="C108">
        <f>IF(Win!C108="","",Win!C108)</f>
        <v>167</v>
      </c>
      <c r="D108">
        <f>IF(Win!D108="","",Win!D108)</f>
        <v>401</v>
      </c>
      <c r="E108" s="19">
        <f t="shared" si="6"/>
        <v>4.0000000000000001E-3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10</v>
      </c>
      <c r="G108">
        <f ca="1">IF(Win!F108="","",Win!F108)</f>
        <v>76</v>
      </c>
      <c r="H108" s="6" t="str">
        <f t="shared" ca="1" si="7"/>
        <v/>
      </c>
      <c r="I108" s="6">
        <f t="shared" ca="1" si="8"/>
        <v>-2</v>
      </c>
      <c r="J108" t="str">
        <f>IF(F108="","",Win!H108)</f>
        <v>Bet365: 400/1, 5pl, 1/4</v>
      </c>
      <c r="M108" t="str">
        <f>IF(FRL!A108="","",FRL!A108)</f>
        <v>Ryan Burnett</v>
      </c>
      <c r="N108" t="str">
        <f>IF(FRL!B108="","",FRL!B108)</f>
        <v>0.43%</v>
      </c>
      <c r="O108">
        <f>IF(FRL!C108="","",FRL!C108)</f>
        <v>233</v>
      </c>
      <c r="P108">
        <f>IF(FRL!D108="","",FRL!D108)</f>
        <v>201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Burnett</v>
      </c>
      <c r="B109">
        <f>IF(Win!B109="","",VALUE(Win!B109))</f>
        <v>2.2000000000000001E-3</v>
      </c>
      <c r="C109">
        <f>IF(Win!C109="","",Win!C109)</f>
        <v>455</v>
      </c>
      <c r="D109">
        <f>IF(Win!D109="","",Win!D109)</f>
        <v>301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McCormick</v>
      </c>
      <c r="N109" t="str">
        <f>IF(FRL!B109="","",FRL!B109)</f>
        <v>0.82%</v>
      </c>
      <c r="O109">
        <f>IF(FRL!C109="","",FRL!C109)</f>
        <v>122</v>
      </c>
      <c r="P109">
        <f>IF(FRL!D109="","",FRL!D109)</f>
        <v>111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McCormick</v>
      </c>
      <c r="B110">
        <f>IF(Win!B110="","",VALUE(Win!B110))</f>
        <v>1.0200000000000001E-2</v>
      </c>
      <c r="C110">
        <f>IF(Win!C110="","",Win!C110)</f>
        <v>98</v>
      </c>
      <c r="D110">
        <f>IF(Win!D110="","",Win!D110)</f>
        <v>126</v>
      </c>
      <c r="E110" s="19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17</v>
      </c>
      <c r="G110">
        <f ca="1">IF(Win!F110="","",Win!F110)</f>
        <v>45</v>
      </c>
      <c r="H110" s="6" t="str">
        <f t="shared" ca="1" si="7"/>
        <v/>
      </c>
      <c r="I110" s="6">
        <f t="shared" ca="1" si="8"/>
        <v>-2</v>
      </c>
      <c r="J110" t="str">
        <f>IF(F110="","",Win!H110)</f>
        <v>Spreadex: 125/1, 6pl, 1/5</v>
      </c>
      <c r="M110" t="str">
        <f>IF(FRL!A110="","",FRL!A110)</f>
        <v>Sam Bennett</v>
      </c>
      <c r="N110" t="str">
        <f>IF(FRL!B110="","",FRL!B110)</f>
        <v>0.79%</v>
      </c>
      <c r="O110">
        <f>IF(FRL!C110="","",FRL!C110)</f>
        <v>127</v>
      </c>
      <c r="P110">
        <f>IF(FRL!D110="","",FRL!D110)</f>
        <v>91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 Bennett</v>
      </c>
      <c r="B111">
        <f>IF(Win!B111="","",VALUE(Win!B111))</f>
        <v>9.1999999999999998E-3</v>
      </c>
      <c r="C111">
        <f>IF(Win!C111="","",Win!C111)</f>
        <v>109</v>
      </c>
      <c r="D111">
        <f>IF(Win!D111="","",Win!D111)</f>
        <v>81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Samuel Anderson</v>
      </c>
      <c r="N111" t="str">
        <f>IF(FRL!B111="","",FRL!B111)</f>
        <v>0.41%</v>
      </c>
      <c r="O111">
        <f>IF(FRL!C111="","",FRL!C111)</f>
        <v>244</v>
      </c>
      <c r="P111">
        <f>IF(FRL!D111="","",FRL!D111)</f>
        <v>161</v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Samuel Anderson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251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Sandy Scott</v>
      </c>
      <c r="N112" t="str">
        <f>IF(FRL!B112="","",FRL!B112)</f>
        <v>0.49%</v>
      </c>
      <c r="O112">
        <f>IF(FRL!C112="","",FRL!C112)</f>
        <v>204</v>
      </c>
      <c r="P112">
        <f>IF(FRL!D112="","",FRL!D112)</f>
        <v>141</v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Sandy Scott</v>
      </c>
      <c r="B113">
        <f>IF(Win!B113="","",VALUE(Win!B113))</f>
        <v>3.5000000000000001E-3</v>
      </c>
      <c r="C113">
        <f>IF(Win!C113="","",Win!C113)</f>
        <v>286</v>
      </c>
      <c r="D113">
        <f>IF(Win!D113="","",Win!D113)</f>
        <v>201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Scott Gutschewski</v>
      </c>
      <c r="N113" t="str">
        <f>IF(FRL!B113="","",FRL!B113)</f>
        <v>0.71%</v>
      </c>
      <c r="O113">
        <f>IF(FRL!C113="","",FRL!C113)</f>
        <v>141</v>
      </c>
      <c r="P113">
        <f>IF(FRL!D113="","",FRL!D113)</f>
        <v>126</v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Sangmoon Bae</v>
      </c>
      <c r="B114">
        <f>IF(Win!B114="","",VALUE(Win!B114))</f>
        <v>4.7999999999999996E-3</v>
      </c>
      <c r="C114">
        <f>IF(Win!C114="","",Win!C114)</f>
        <v>208</v>
      </c>
      <c r="D114">
        <f>IF(Win!D114="","",Win!D114)</f>
        <v>126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Scott Piercy</v>
      </c>
      <c r="N114" t="str">
        <f>IF(FRL!B114="","",FRL!B114)</f>
        <v>0.78%</v>
      </c>
      <c r="O114">
        <f>IF(FRL!C114="","",FRL!C114)</f>
        <v>128</v>
      </c>
      <c r="P114">
        <f>IF(FRL!D114="","",FRL!D114)</f>
        <v>201</v>
      </c>
      <c r="Q114" s="19">
        <f t="shared" si="9"/>
        <v>3.0000000000000001E-3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3</v>
      </c>
      <c r="S114">
        <f ca="1">IF(FRL!F114="","",FRL!F114)</f>
        <v>115</v>
      </c>
      <c r="T114" s="6">
        <f t="shared" ca="1" si="10"/>
        <v>-2</v>
      </c>
      <c r="U114" s="6">
        <f t="shared" ca="1" si="11"/>
        <v>-2</v>
      </c>
      <c r="V114" t="str">
        <f>IF(R114="","",FRL!H114)</f>
        <v>Bet365: 200/1, 5pl, 1/4</v>
      </c>
    </row>
    <row r="115" spans="1:22" x14ac:dyDescent="0.25">
      <c r="A115" t="str">
        <f>IF(Win!A115="","",Win!A115)</f>
        <v>Scott Gutschewski</v>
      </c>
      <c r="B115">
        <f>IF(Win!B115="","",VALUE(Win!B115))</f>
        <v>5.1000000000000004E-3</v>
      </c>
      <c r="C115">
        <f>IF(Win!C115="","",Win!C115)</f>
        <v>196</v>
      </c>
      <c r="D115">
        <f>IF(Win!D115="","",Win!D115)</f>
        <v>201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Sean O'Hair</v>
      </c>
      <c r="N115" t="str">
        <f>IF(FRL!B115="","",FRL!B115)</f>
        <v>0.75%</v>
      </c>
      <c r="O115">
        <f>IF(FRL!C115="","",FRL!C115)</f>
        <v>133</v>
      </c>
      <c r="P115">
        <f>IF(FRL!D115="","",FRL!D115)</f>
        <v>351</v>
      </c>
      <c r="Q115" s="19">
        <f t="shared" si="9"/>
        <v>5.0000000000000001E-3</v>
      </c>
      <c r="R115">
        <f t="array" ref="R115">IF(Q115="","",RANK(Q115, $Q$2:$Q$241) + COUNTIFS($Q$2:$Q$241, Q115, $P$2:$P$241, "&lt;"&amp;P115) + COUNTIFS($Q$2:$Q$241, Q115, $P$2:$P$241, P115, $M$2:$M$241, "&lt;"&amp;M115))</f>
        <v>2</v>
      </c>
      <c r="S115">
        <f ca="1">IF(FRL!F115="","",FRL!F115)</f>
        <v>77</v>
      </c>
      <c r="T115" s="6">
        <f t="shared" ca="1" si="10"/>
        <v>-2</v>
      </c>
      <c r="U115" s="6">
        <f t="shared" ca="1" si="11"/>
        <v>-2</v>
      </c>
      <c r="V115" t="str">
        <f>IF(R115="","",FRL!H115)</f>
        <v>Bet365: 350/1, 5pl, 1/4</v>
      </c>
    </row>
    <row r="116" spans="1:22" x14ac:dyDescent="0.25">
      <c r="A116" t="str">
        <f>IF(Win!A116="","",Win!A116)</f>
        <v>Scott Piercy</v>
      </c>
      <c r="B116">
        <f>IF(Win!B116="","",VALUE(Win!B116))</f>
        <v>8.3999999999999995E-3</v>
      </c>
      <c r="C116">
        <f>IF(Win!C116="","",Win!C116)</f>
        <v>119</v>
      </c>
      <c r="D116">
        <f>IF(Win!D116="","",Win!D116)</f>
        <v>251</v>
      </c>
      <c r="E116" s="19">
        <f t="shared" si="6"/>
        <v>4.0000000000000001E-3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9</v>
      </c>
      <c r="G116">
        <f ca="1">IF(Win!F116="","",Win!F116)</f>
        <v>136</v>
      </c>
      <c r="H116" s="6" t="str">
        <f t="shared" ca="1" si="7"/>
        <v/>
      </c>
      <c r="I116" s="6">
        <f t="shared" ca="1" si="8"/>
        <v>-2</v>
      </c>
      <c r="J116" t="str">
        <f>IF(F116="","",Win!H116)</f>
        <v>QuinnBet: 250/1, 5pl, 1/4</v>
      </c>
      <c r="M116" t="str">
        <f>IF(FRL!A116="","",FRL!A116)</f>
        <v>Sebastian Cappelen</v>
      </c>
      <c r="N116" t="str">
        <f>IF(FRL!B116="","",FRL!B116)</f>
        <v>0.19%</v>
      </c>
      <c r="O116">
        <f>IF(FRL!C116="","",FRL!C116)</f>
        <v>526</v>
      </c>
      <c r="P116">
        <f>IF(FRL!D116="","",FRL!D116)</f>
        <v>351</v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Sean O'Hair</v>
      </c>
      <c r="B117">
        <f>IF(Win!B117="","",VALUE(Win!B117))</f>
        <v>5.0000000000000001E-3</v>
      </c>
      <c r="C117">
        <f>IF(Win!C117="","",Win!C117)</f>
        <v>200</v>
      </c>
      <c r="D117">
        <f>IF(Win!D117="","",Win!D117)</f>
        <v>501</v>
      </c>
      <c r="E117" s="19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15</v>
      </c>
      <c r="G117">
        <f ca="1">IF(Win!F117="","",Win!F117)</f>
        <v>98</v>
      </c>
      <c r="H117" s="6" t="str">
        <f t="shared" ca="1" si="7"/>
        <v/>
      </c>
      <c r="I117" s="6">
        <f t="shared" ca="1" si="8"/>
        <v>-2</v>
      </c>
      <c r="J117" t="str">
        <f>IF(F117="","",Win!H117)</f>
        <v>Bet365: 400/1, 5pl, 1/4</v>
      </c>
      <c r="M117" t="str">
        <f>IF(FRL!A117="","",FRL!A117)</f>
        <v>Seonghyeon Kim</v>
      </c>
      <c r="N117" t="str">
        <f>IF(FRL!B117="","",FRL!B117)</f>
        <v>1.33%</v>
      </c>
      <c r="O117">
        <f>IF(FRL!C117="","",FRL!C117)</f>
        <v>75</v>
      </c>
      <c r="P117">
        <f>IF(FRL!D117="","",FRL!D117)</f>
        <v>81</v>
      </c>
      <c r="Q117" s="19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9</v>
      </c>
      <c r="S117">
        <f ca="1">IF(FRL!F117="","",FRL!F117)</f>
        <v>21</v>
      </c>
      <c r="T117" s="6" t="str">
        <f t="shared" ca="1" si="10"/>
        <v/>
      </c>
      <c r="U117" s="6">
        <f t="shared" ca="1" si="11"/>
        <v>-2</v>
      </c>
      <c r="V117" t="str">
        <f>IF(R117="","",FRL!H117)</f>
        <v>Bet365: 80/1, 5pl, 1/4</v>
      </c>
    </row>
    <row r="118" spans="1:22" x14ac:dyDescent="0.25">
      <c r="A118" t="str">
        <f>IF(Win!A118="","",Win!A118)</f>
        <v>Sebastian Cappelen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501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Seth Reeves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201</v>
      </c>
      <c r="Q118" s="19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22</v>
      </c>
      <c r="S118">
        <f ca="1">IF(FRL!F118="","",FRL!F118)</f>
        <v>21</v>
      </c>
      <c r="T118" s="6" t="str">
        <f t="shared" ca="1" si="10"/>
        <v/>
      </c>
      <c r="U118" s="6">
        <f t="shared" ca="1" si="11"/>
        <v>-2</v>
      </c>
      <c r="V118" t="str">
        <f>IF(R118="","",FRL!H118)</f>
        <v>Bet365: 200/1, 5pl, 1/4</v>
      </c>
    </row>
    <row r="119" spans="1:22" x14ac:dyDescent="0.25">
      <c r="A119" t="str">
        <f>IF(Win!A119="","",Win!A119)</f>
        <v>Seonghyeon Kim</v>
      </c>
      <c r="B119">
        <f>IF(Win!B119="","",VALUE(Win!B119))</f>
        <v>2.01E-2</v>
      </c>
      <c r="C119">
        <f>IF(Win!C119="","",Win!C119)</f>
        <v>50</v>
      </c>
      <c r="D119">
        <f>IF(Win!D119="","",Win!D119)</f>
        <v>67</v>
      </c>
      <c r="E119" s="19">
        <f t="shared" si="6"/>
        <v>5.0000000000000001E-3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3</v>
      </c>
      <c r="G119">
        <f ca="1">IF(Win!F119="","",Win!F119)</f>
        <v>2</v>
      </c>
      <c r="H119" s="6">
        <f t="shared" ca="1" si="7"/>
        <v>15.5</v>
      </c>
      <c r="I119" s="6">
        <f t="shared" ca="1" si="8"/>
        <v>15.5</v>
      </c>
      <c r="J119" t="str">
        <f>IF(F119="","",Win!H119)</f>
        <v>Bet365: 66/1, 5pl, 1/4</v>
      </c>
      <c r="M119" t="str">
        <f>IF(FRL!A119="","",FRL!A119)</f>
        <v>Seungtaek Lee</v>
      </c>
      <c r="N119" t="str">
        <f>IF(FRL!B119="","",FRL!B119)</f>
        <v>0.67%</v>
      </c>
      <c r="O119">
        <f>IF(FRL!C119="","",FRL!C119)</f>
        <v>149</v>
      </c>
      <c r="P119">
        <f>IF(FRL!D119="","",FRL!D119)</f>
        <v>91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Seth Reeves</v>
      </c>
      <c r="B120">
        <f>IF(Win!B120="","",VALUE(Win!B120))</f>
        <v>3.8999999999999998E-3</v>
      </c>
      <c r="C120">
        <f>IF(Win!C120="","",Win!C120)</f>
        <v>256</v>
      </c>
      <c r="D120">
        <f>IF(Win!D120="","",Win!D120)</f>
        <v>301</v>
      </c>
      <c r="E120" s="19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32</v>
      </c>
      <c r="G120">
        <f ca="1">IF(Win!F120="","",Win!F120)</f>
        <v>76</v>
      </c>
      <c r="H120" s="6" t="str">
        <f t="shared" ca="1" si="7"/>
        <v/>
      </c>
      <c r="I120" s="6">
        <f t="shared" ca="1" si="8"/>
        <v>-2</v>
      </c>
      <c r="J120" t="str">
        <f>IF(F120="","",Win!H120)</f>
        <v>QuinnBet: 300/1, 5pl, 1/4</v>
      </c>
      <c r="M120" t="str">
        <f>IF(FRL!A120="","",FRL!A120)</f>
        <v>Seung-Yul Noh</v>
      </c>
      <c r="N120" t="str">
        <f>IF(FRL!B120="","",FRL!B120)</f>
        <v>1.29%</v>
      </c>
      <c r="O120">
        <f>IF(FRL!C120="","",FRL!C120)</f>
        <v>78</v>
      </c>
      <c r="P120">
        <f>IF(FRL!D120="","",FRL!D120)</f>
        <v>46</v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Seungtaek Lee</v>
      </c>
      <c r="B121">
        <f>IF(Win!B121="","",VALUE(Win!B121))</f>
        <v>6.3E-3</v>
      </c>
      <c r="C121">
        <f>IF(Win!C121="","",Win!C121)</f>
        <v>159</v>
      </c>
      <c r="D121">
        <f>IF(Win!D121="","",Win!D121)</f>
        <v>91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Spencer Levin</v>
      </c>
      <c r="N121" t="str">
        <f>IF(FRL!B121="","",FRL!B121)</f>
        <v>0.55%</v>
      </c>
      <c r="O121">
        <f>IF(FRL!C121="","",FRL!C121)</f>
        <v>182</v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Seung-Yul Noh</v>
      </c>
      <c r="B122">
        <f>IF(Win!B122="","",VALUE(Win!B122))</f>
        <v>2.7E-2</v>
      </c>
      <c r="C122">
        <f>IF(Win!C122="","",Win!C122)</f>
        <v>37</v>
      </c>
      <c r="D122">
        <f>IF(Win!D122="","",Win!D122)</f>
        <v>31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Stuart Macdonald</v>
      </c>
      <c r="N122" t="str">
        <f>IF(FRL!B122="","",FRL!B122)</f>
        <v>0.52%</v>
      </c>
      <c r="O122">
        <f>IF(FRL!C122="","",FRL!C122)</f>
        <v>192</v>
      </c>
      <c r="P122">
        <f>IF(FRL!D122="","",FRL!D122)</f>
        <v>151</v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Spencer Levin</v>
      </c>
      <c r="B123">
        <f>IF(Win!B123="","",VALUE(Win!B123))</f>
        <v>2.5999999999999999E-3</v>
      </c>
      <c r="C123">
        <f>IF(Win!C123="","",Win!C123)</f>
        <v>385</v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Sudarshan Yellamaraju</v>
      </c>
      <c r="N123" t="str">
        <f>IF(FRL!B123="","",FRL!B123)</f>
        <v>0.34%</v>
      </c>
      <c r="O123">
        <f>IF(FRL!C123="","",FRL!C123)</f>
        <v>294</v>
      </c>
      <c r="P123">
        <f>IF(FRL!D123="","",FRL!D123)</f>
        <v>151</v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Stuart Macdonald</v>
      </c>
      <c r="B124">
        <f>IF(Win!B124="","",VALUE(Win!B124))</f>
        <v>2.2000000000000001E-3</v>
      </c>
      <c r="C124">
        <f>IF(Win!C124="","",Win!C124)</f>
        <v>455</v>
      </c>
      <c r="D124">
        <f>IF(Win!D124="","",Win!D124)</f>
        <v>226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T.J. Vogel</v>
      </c>
      <c r="N124" t="str">
        <f>IF(FRL!B124="","",FRL!B124)</f>
        <v>0.52%</v>
      </c>
      <c r="O124">
        <f>IF(FRL!C124="","",FRL!C124)</f>
        <v>192</v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Sudarshan Yellamaraju</v>
      </c>
      <c r="B125">
        <f>IF(Win!B125="","",VALUE(Win!B125))</f>
        <v>1.6999999999999999E-3</v>
      </c>
      <c r="C125">
        <f>IF(Win!C125="","",Win!C125)</f>
        <v>588</v>
      </c>
      <c r="D125">
        <f>IF(Win!D125="","",Win!D125)</f>
        <v>201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Taiga Semikawa</v>
      </c>
      <c r="N125" t="str">
        <f>IF(FRL!B125="","",FRL!B125)</f>
        <v>1.57%</v>
      </c>
      <c r="O125">
        <f>IF(FRL!C125="","",FRL!C125)</f>
        <v>64</v>
      </c>
      <c r="P125">
        <f>IF(FRL!D125="","",FRL!D125)</f>
        <v>46</v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Taiga Semikawa</v>
      </c>
      <c r="B126">
        <f>IF(Win!B126="","",VALUE(Win!B126))</f>
        <v>2.8199999999999999E-2</v>
      </c>
      <c r="C126">
        <f>IF(Win!C126="","",Win!C126)</f>
        <v>35</v>
      </c>
      <c r="D126">
        <f>IF(Win!D126="","",Win!D126)</f>
        <v>31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Tanner Gore</v>
      </c>
      <c r="N126" t="str">
        <f>IF(FRL!B126="","",FRL!B126)</f>
        <v>0.45%</v>
      </c>
      <c r="O126">
        <f>IF(FRL!C126="","",FRL!C126)</f>
        <v>222</v>
      </c>
      <c r="P126">
        <f>IF(FRL!D126="","",FRL!D126)</f>
        <v>351</v>
      </c>
      <c r="Q126" s="19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8</v>
      </c>
      <c r="S126">
        <f ca="1">IF(FRL!F126="","",FRL!F126)</f>
        <v>4</v>
      </c>
      <c r="T126" s="6" t="str">
        <f t="shared" ca="1" si="10"/>
        <v/>
      </c>
      <c r="U126" s="6">
        <f t="shared" ca="1" si="11"/>
        <v>57</v>
      </c>
      <c r="V126" t="str">
        <f>IF(R126="","",FRL!H126)</f>
        <v>Bet365: 350/1, 5pl, 1/4</v>
      </c>
    </row>
    <row r="127" spans="1:22" x14ac:dyDescent="0.25">
      <c r="A127" t="str">
        <f>IF(Win!A127="","",Win!A127)</f>
        <v>Tanner Gore</v>
      </c>
      <c r="B127">
        <f>IF(Win!B127="","",VALUE(Win!B127))</f>
        <v>1.8E-3</v>
      </c>
      <c r="C127">
        <f>IF(Win!C127="","",Win!C127)</f>
        <v>556</v>
      </c>
      <c r="D127">
        <f>IF(Win!D127="","",Win!D127)</f>
        <v>451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Tano Goya</v>
      </c>
      <c r="N127" t="str">
        <f>IF(FRL!B127="","",FRL!B127)</f>
        <v>0.85%</v>
      </c>
      <c r="O127">
        <f>IF(FRL!C127="","",FRL!C127)</f>
        <v>118</v>
      </c>
      <c r="P127">
        <f>IF(FRL!D127="","",FRL!D127)</f>
        <v>111</v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Tano Goya</v>
      </c>
      <c r="B128">
        <f>IF(Win!B128="","",VALUE(Win!B128))</f>
        <v>6.7999999999999996E-3</v>
      </c>
      <c r="C128">
        <f>IF(Win!C128="","",Win!C128)</f>
        <v>147</v>
      </c>
      <c r="D128">
        <f>IF(Win!D128="","",Win!D128)</f>
        <v>121</v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Walsh</v>
      </c>
      <c r="N128" t="str">
        <f>IF(FRL!B128="","",FRL!B128)</f>
        <v>0.58%</v>
      </c>
      <c r="O128">
        <f>IF(FRL!C128="","",FRL!C128)</f>
        <v>172</v>
      </c>
      <c r="P128">
        <f>IF(FRL!D128="","",FRL!D128)</f>
        <v>141</v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Thomas Walsh</v>
      </c>
      <c r="B129">
        <f>IF(Win!B129="","",VALUE(Win!B129))</f>
        <v>4.5999999999999999E-3</v>
      </c>
      <c r="C129">
        <f>IF(Win!C129="","",Win!C129)</f>
        <v>217</v>
      </c>
      <c r="D129">
        <f>IF(Win!D129="","",Win!D129)</f>
        <v>201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Tom Whitney</v>
      </c>
      <c r="N129" t="str">
        <f>IF(FRL!B129="","",FRL!B129)</f>
        <v>0.95%</v>
      </c>
      <c r="O129">
        <f>IF(FRL!C129="","",FRL!C129)</f>
        <v>105</v>
      </c>
      <c r="P129">
        <f>IF(FRL!D129="","",FRL!D129)</f>
        <v>81</v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Tom Whitney</v>
      </c>
      <c r="B130">
        <f>IF(Win!B130="","",VALUE(Win!B130))</f>
        <v>1.34E-2</v>
      </c>
      <c r="C130">
        <f>IF(Win!C130="","",Win!C130)</f>
        <v>75</v>
      </c>
      <c r="D130">
        <f>IF(Win!D130="","",Win!D130)</f>
        <v>101</v>
      </c>
      <c r="E130" s="19">
        <f t="shared" ref="E130:E193" si="12">IF(D130="","",IF(ROUND((B130*(D130-1)-(1-B130))/(D130-1),3)&lt;=0,"",ROUND((B130*(D130-1)-(1-B130))/(D130-1),3)))</f>
        <v>4.0000000000000001E-3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5</v>
      </c>
      <c r="G130">
        <f ca="1">IF(Win!F130="","",Win!F130)</f>
        <v>88</v>
      </c>
      <c r="H130" s="6" t="str">
        <f t="shared" ca="1" si="7"/>
        <v/>
      </c>
      <c r="I130" s="6">
        <f t="shared" ca="1" si="8"/>
        <v>-2</v>
      </c>
      <c r="J130" t="str">
        <f>IF(F130="","",Win!H130)</f>
        <v>QuinnBet: 100/1, 5pl, 1/4</v>
      </c>
      <c r="M130" t="str">
        <f>IF(FRL!A130="","",FRL!A130)</f>
        <v>Tommy Gainey</v>
      </c>
      <c r="N130" t="str">
        <f>IF(FRL!B130="","",FRL!B130)</f>
        <v>0.47%</v>
      </c>
      <c r="O130">
        <f>IF(FRL!C130="","",FRL!C130)</f>
        <v>213</v>
      </c>
      <c r="P130">
        <f>IF(FRL!D130="","",FRL!D130)</f>
        <v>201</v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Tommy Gainey</v>
      </c>
      <c r="B131">
        <f>IF(Win!B131="","",VALUE(Win!B131))</f>
        <v>2.3999999999999998E-3</v>
      </c>
      <c r="C131">
        <f>IF(Win!C131="","",Win!C131)</f>
        <v>417</v>
      </c>
      <c r="D131">
        <f>IF(Win!D131="","",Win!D131)</f>
        <v>401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Trace Crowe</v>
      </c>
      <c r="N131" t="str">
        <f>IF(FRL!B131="","",FRL!B131)</f>
        <v>0.92%</v>
      </c>
      <c r="O131">
        <f>IF(FRL!C131="","",FRL!C131)</f>
        <v>109</v>
      </c>
      <c r="P131">
        <f>IF(FRL!D131="","",FRL!D131)</f>
        <v>81</v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Trace Crowe</v>
      </c>
      <c r="B132">
        <f>IF(Win!B132="","",VALUE(Win!B132))</f>
        <v>8.0999999999999996E-3</v>
      </c>
      <c r="C132">
        <f>IF(Win!C132="","",Win!C132)</f>
        <v>123</v>
      </c>
      <c r="D132">
        <f>IF(Win!D132="","",Win!D132)</f>
        <v>81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Trent Phillips</v>
      </c>
      <c r="N132" t="str">
        <f>IF(FRL!B132="","",FRL!B132)</f>
        <v>0.91%</v>
      </c>
      <c r="O132">
        <f>IF(FRL!C132="","",FRL!C132)</f>
        <v>110</v>
      </c>
      <c r="P132">
        <f>IF(FRL!D132="","",FRL!D132)</f>
        <v>141</v>
      </c>
      <c r="Q132" s="19">
        <f t="shared" si="15"/>
        <v>2E-3</v>
      </c>
      <c r="R132">
        <f t="array" ref="R132">IF(Q132="","",RANK(Q132, $Q$2:$Q$241) + COUNTIFS($Q$2:$Q$241, Q132, $P$2:$P$241, "&lt;"&amp;P132) + COUNTIFS($Q$2:$Q$241, Q132, $P$2:$P$241, P132, $M$2:$M$241, "&lt;"&amp;M132))</f>
        <v>5</v>
      </c>
      <c r="S132">
        <f ca="1">IF(FRL!F132="","",FRL!F132)</f>
        <v>33</v>
      </c>
      <c r="T132" s="6" t="str">
        <f t="shared" ca="1" si="16"/>
        <v/>
      </c>
      <c r="U132" s="6">
        <f t="shared" ca="1" si="17"/>
        <v>-2</v>
      </c>
      <c r="V132" t="str">
        <f>IF(R132="","",FRL!H132)</f>
        <v>Bet365: 140/1, 5pl, 1/4</v>
      </c>
    </row>
    <row r="133" spans="1:22" x14ac:dyDescent="0.25">
      <c r="A133" t="str">
        <f>IF(Win!A133="","",Win!A133)</f>
        <v>Trent Phillips</v>
      </c>
      <c r="B133">
        <f>IF(Win!B133="","",VALUE(Win!B133))</f>
        <v>9.1000000000000004E-3</v>
      </c>
      <c r="C133">
        <f>IF(Win!C133="","",Win!C133)</f>
        <v>110</v>
      </c>
      <c r="D133">
        <f>IF(Win!D133="","",Win!D133)</f>
        <v>201</v>
      </c>
      <c r="E133" s="19">
        <f t="shared" si="12"/>
        <v>4.0000000000000001E-3</v>
      </c>
      <c r="F133">
        <f t="array" ref="F133">IF(E133="","",RANK(E133, $E$2:$E$241) + COUNTIFS($E$2:$E$241, E133, $D$2:$D$241, "&lt;"&amp;D133) + COUNTIFS($E$2:$E$241, E133, $D$2:$D$241, D133, $A$2:$A$241, "&lt;"&amp;A133))</f>
        <v>8</v>
      </c>
      <c r="G133">
        <f ca="1">IF(Win!F133="","",Win!F133)</f>
        <v>27</v>
      </c>
      <c r="H133" s="6" t="str">
        <f t="shared" ca="1" si="13"/>
        <v/>
      </c>
      <c r="I133" s="6">
        <f t="shared" ca="1" si="14"/>
        <v>-2</v>
      </c>
      <c r="J133" t="str">
        <f>IF(F133="","",Win!H133)</f>
        <v>QuinnBet: 200/1, 5pl, 1/4</v>
      </c>
      <c r="M133" t="str">
        <f>IF(FRL!A133="","",FRL!A133)</f>
        <v>Trevor Werbylo</v>
      </c>
      <c r="N133" t="str">
        <f>IF(FRL!B133="","",FRL!B133)</f>
        <v>0.46%</v>
      </c>
      <c r="O133">
        <f>IF(FRL!C133="","",FRL!C133)</f>
        <v>217</v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Trey Winstead</v>
      </c>
      <c r="B134">
        <f>IF(Win!B134="","",VALUE(Win!B134))</f>
        <v>5.1999999999999998E-3</v>
      </c>
      <c r="C134">
        <f>IF(Win!C134="","",Win!C134)</f>
        <v>192</v>
      </c>
      <c r="D134">
        <f>IF(Win!D134="","",Win!D134)</f>
        <v>91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Trey Winstead</v>
      </c>
      <c r="N134" t="str">
        <f>IF(FRL!B134="","",FRL!B134)</f>
        <v>0.61%</v>
      </c>
      <c r="O134">
        <f>IF(FRL!C134="","",FRL!C134)</f>
        <v>164</v>
      </c>
      <c r="P134">
        <f>IF(FRL!D134="","",FRL!D134)</f>
        <v>101</v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Tyler Duncan</v>
      </c>
      <c r="B135">
        <f>IF(Win!B135="","",VALUE(Win!B135))</f>
        <v>1.3599999999999999E-2</v>
      </c>
      <c r="C135">
        <f>IF(Win!C135="","",Win!C135)</f>
        <v>74</v>
      </c>
      <c r="D135">
        <f>IF(Win!D135="","",Win!D135)</f>
        <v>51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Tyler Duncan</v>
      </c>
      <c r="N135" t="str">
        <f>IF(FRL!B135="","",FRL!B135)</f>
        <v>0.88%</v>
      </c>
      <c r="O135">
        <f>IF(FRL!C135="","",FRL!C135)</f>
        <v>114</v>
      </c>
      <c r="P135">
        <f>IF(FRL!D135="","",FRL!D135)</f>
        <v>67</v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Tyson Alexander</v>
      </c>
      <c r="B136">
        <f>IF(Win!B136="","",VALUE(Win!B136))</f>
        <v>8.5000000000000006E-3</v>
      </c>
      <c r="C136">
        <f>IF(Win!C136="","",Win!C136)</f>
        <v>118</v>
      </c>
      <c r="D136">
        <f>IF(Win!D136="","",Win!D136)</f>
        <v>151</v>
      </c>
      <c r="E136" s="19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18</v>
      </c>
      <c r="G136">
        <f ca="1">IF(Win!F136="","",Win!F136)</f>
        <v>123</v>
      </c>
      <c r="H136" s="6" t="str">
        <f t="shared" ca="1" si="13"/>
        <v/>
      </c>
      <c r="I136" s="6">
        <f t="shared" ca="1" si="14"/>
        <v>-2</v>
      </c>
      <c r="J136" t="str">
        <f>IF(F136="","",Win!H136)</f>
        <v>Bet365: 150/1, 5pl, 1/4</v>
      </c>
      <c r="M136" t="str">
        <f>IF(FRL!A136="","",FRL!A136)</f>
        <v>Tyson Alexander</v>
      </c>
      <c r="N136" t="str">
        <f>IF(FRL!B136="","",FRL!B136)</f>
        <v>0.78%</v>
      </c>
      <c r="O136">
        <f>IF(FRL!C136="","",FRL!C136)</f>
        <v>128</v>
      </c>
      <c r="P136">
        <f>IF(FRL!D136="","",FRL!D136)</f>
        <v>111</v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Vince Covello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751</v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Vince Covello</v>
      </c>
      <c r="N137" t="str">
        <f>IF(FRL!B137="","",FRL!B137)</f>
        <v>0.06%</v>
      </c>
      <c r="O137">
        <f>IF(FRL!C137="","",FRL!C137)</f>
        <v>1667</v>
      </c>
      <c r="P137">
        <f>IF(FRL!D137="","",FRL!D137)</f>
        <v>351</v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Wil Bateman</v>
      </c>
      <c r="B138">
        <f>IF(Win!B138="","",VALUE(Win!B138))</f>
        <v>8.0999999999999996E-3</v>
      </c>
      <c r="C138">
        <f>IF(Win!C138="","",Win!C138)</f>
        <v>123</v>
      </c>
      <c r="D138">
        <f>IF(Win!D138="","",Win!D138)</f>
        <v>176</v>
      </c>
      <c r="E138" s="19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20</v>
      </c>
      <c r="G138">
        <f ca="1">IF(Win!F138="","",Win!F138)</f>
        <v>142</v>
      </c>
      <c r="H138" s="6" t="str">
        <f t="shared" ca="1" si="13"/>
        <v/>
      </c>
      <c r="I138" s="6">
        <f t="shared" ca="1" si="14"/>
        <v>-2</v>
      </c>
      <c r="J138" t="str">
        <f>IF(F138="","",Win!H138)</f>
        <v>Ladbrokes: 175/1, 5pl, 1/4</v>
      </c>
      <c r="M138" t="str">
        <f>IF(FRL!A138="","",FRL!A138)</f>
        <v>Wil Bateman</v>
      </c>
      <c r="N138" t="str">
        <f>IF(FRL!B138="","",FRL!B138)</f>
        <v>0.85%</v>
      </c>
      <c r="O138">
        <f>IF(FRL!C138="","",FRL!C138)</f>
        <v>118</v>
      </c>
      <c r="P138">
        <f>IF(FRL!D138="","",FRL!D138)</f>
        <v>126</v>
      </c>
      <c r="Q138" s="19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14</v>
      </c>
      <c r="S138">
        <f ca="1">IF(FRL!F138="","",FRL!F138)</f>
        <v>115</v>
      </c>
      <c r="T138" s="6" t="str">
        <f t="shared" ca="1" si="16"/>
        <v/>
      </c>
      <c r="U138" s="6">
        <f t="shared" ca="1" si="17"/>
        <v>-2</v>
      </c>
      <c r="V138" t="str">
        <f>IF(R138="","",FRL!H138)</f>
        <v>Ladbrokes: 125/1, 5pl, 1/4</v>
      </c>
    </row>
    <row r="139" spans="1:22" x14ac:dyDescent="0.25">
      <c r="A139" t="str">
        <f>IF(Win!A139="","",Win!A139)</f>
        <v>William Cannon</v>
      </c>
      <c r="B139">
        <f>IF(Win!B139="","",VALUE(Win!B139))</f>
        <v>3.8999999999999998E-3</v>
      </c>
      <c r="C139">
        <f>IF(Win!C139="","",Win!C139)</f>
        <v>256</v>
      </c>
      <c r="D139">
        <f>IF(Win!D139="","",Win!D139)</f>
        <v>201</v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William Cannon</v>
      </c>
      <c r="N139" t="str">
        <f>IF(FRL!B139="","",FRL!B139)</f>
        <v>0.54%</v>
      </c>
      <c r="O139">
        <f>IF(FRL!C139="","",FRL!C139)</f>
        <v>185</v>
      </c>
      <c r="P139">
        <f>IF(FRL!D139="","",FRL!D139)</f>
        <v>141</v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William McGirt</v>
      </c>
      <c r="B140">
        <f>IF(Win!B140="","",VALUE(Win!B140))</f>
        <v>1.1599999999999999E-2</v>
      </c>
      <c r="C140">
        <f>IF(Win!C140="","",Win!C140)</f>
        <v>86</v>
      </c>
      <c r="D140">
        <f>IF(Win!D140="","",Win!D140)</f>
        <v>131</v>
      </c>
      <c r="E140" s="19">
        <f t="shared" si="12"/>
        <v>4.0000000000000001E-3</v>
      </c>
      <c r="F140">
        <f t="array" ref="F140">IF(E140="","",RANK(E140, $E$2:$E$241) + COUNTIFS($E$2:$E$241, E140, $D$2:$D$241, "&lt;"&amp;D140) + COUNTIFS($E$2:$E$241, E140, $D$2:$D$241, D140, $A$2:$A$241, "&lt;"&amp;A140))</f>
        <v>7</v>
      </c>
      <c r="G140">
        <f ca="1">IF(Win!F140="","",Win!F140)</f>
        <v>98</v>
      </c>
      <c r="H140" s="6" t="str">
        <f t="shared" ca="1" si="13"/>
        <v/>
      </c>
      <c r="I140" s="6">
        <f t="shared" ca="1" si="14"/>
        <v>-2</v>
      </c>
      <c r="J140" t="str">
        <f>IF(F140="","",Win!H140)</f>
        <v>Spreadex: 140/1, 6pl, 1/5</v>
      </c>
      <c r="M140" t="str">
        <f>IF(FRL!A140="","",FRL!A140)</f>
        <v>William McGirt</v>
      </c>
      <c r="N140" t="str">
        <f>IF(FRL!B140="","",FRL!B140)</f>
        <v>1.03%</v>
      </c>
      <c r="O140">
        <f>IF(FRL!C140="","",FRL!C140)</f>
        <v>97</v>
      </c>
      <c r="P140">
        <f>IF(FRL!D140="","",FRL!D140)</f>
        <v>111</v>
      </c>
      <c r="Q140" s="19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13</v>
      </c>
      <c r="S140">
        <f ca="1">IF(FRL!F140="","",FRL!F140)</f>
        <v>92</v>
      </c>
      <c r="T140" s="6" t="str">
        <f t="shared" ca="1" si="16"/>
        <v/>
      </c>
      <c r="U140" s="6">
        <f t="shared" ca="1" si="17"/>
        <v>-2</v>
      </c>
      <c r="V140" t="str">
        <f>IF(R140="","",FRL!H140)</f>
        <v>Bet365: 110/1, 5pl, 1/4</v>
      </c>
    </row>
    <row r="141" spans="1:22" x14ac:dyDescent="0.25">
      <c r="A141" t="str">
        <f>IF(Win!A141="","",Win!A141)</f>
        <v>Wilson Furr</v>
      </c>
      <c r="B141">
        <f>IF(Win!B141="","",VALUE(Win!B141))</f>
        <v>6.3E-3</v>
      </c>
      <c r="C141">
        <f>IF(Win!C141="","",Win!C141)</f>
        <v>159</v>
      </c>
      <c r="D141">
        <f>IF(Win!D141="","",Win!D141)</f>
        <v>201</v>
      </c>
      <c r="E141" s="19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29</v>
      </c>
      <c r="G141">
        <f ca="1">IF(Win!F141="","",Win!F141)</f>
        <v>107</v>
      </c>
      <c r="H141" s="6" t="str">
        <f t="shared" ca="1" si="13"/>
        <v/>
      </c>
      <c r="I141" s="6">
        <f t="shared" ca="1" si="14"/>
        <v>-2</v>
      </c>
      <c r="J141" t="str">
        <f>IF(F141="","",Win!H141)</f>
        <v>Bet365: 200/1, 5pl, 1/4</v>
      </c>
      <c r="M141" t="str">
        <f>IF(FRL!A141="","",FRL!A141)</f>
        <v>Wilson Furr</v>
      </c>
      <c r="N141" t="str">
        <f>IF(FRL!B141="","",FRL!B141)</f>
        <v>0.83%</v>
      </c>
      <c r="O141">
        <f>IF(FRL!C141="","",FRL!C141)</f>
        <v>120</v>
      </c>
      <c r="P141">
        <f>IF(FRL!D141="","",FRL!D141)</f>
        <v>141</v>
      </c>
      <c r="Q141" s="19">
        <f t="shared" si="15"/>
        <v>1E-3</v>
      </c>
      <c r="R141">
        <f t="array" ref="R141">IF(Q141="","",RANK(Q141, $Q$2:$Q$241) + COUNTIFS($Q$2:$Q$241, Q141, $P$2:$P$241, "&lt;"&amp;P141) + COUNTIFS($Q$2:$Q$241, Q141, $P$2:$P$241, P141, $M$2:$M$241, "&lt;"&amp;M141))</f>
        <v>16</v>
      </c>
      <c r="S141">
        <f ca="1">IF(FRL!F141="","",FRL!F141)</f>
        <v>10</v>
      </c>
      <c r="T141" s="6" t="str">
        <f t="shared" ca="1" si="16"/>
        <v/>
      </c>
      <c r="U141" s="6">
        <f t="shared" ca="1" si="17"/>
        <v>-2</v>
      </c>
      <c r="V141" t="str">
        <f>IF(R141="","",FRL!H141)</f>
        <v>Bet365: 140/1, 5pl, 1/4</v>
      </c>
    </row>
    <row r="142" spans="1:22" x14ac:dyDescent="0.25">
      <c r="A142" t="str">
        <f>IF(Win!A142="","",Win!A142)</f>
        <v>Zach Bauchou</v>
      </c>
      <c r="B142">
        <f>IF(Win!B142="","",VALUE(Win!B142))</f>
        <v>1.6E-2</v>
      </c>
      <c r="C142">
        <f>IF(Win!C142="","",Win!C142)</f>
        <v>63</v>
      </c>
      <c r="D142">
        <f>IF(Win!D142="","",Win!D142)</f>
        <v>61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Zach Bauchou</v>
      </c>
      <c r="N142" t="str">
        <f>IF(FRL!B142="","",FRL!B142)</f>
        <v>1.17%</v>
      </c>
      <c r="O142">
        <f>IF(FRL!C142="","",FRL!C142)</f>
        <v>85</v>
      </c>
      <c r="P142">
        <f>IF(FRL!D142="","",FRL!D142)</f>
        <v>67</v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Zach James</v>
      </c>
      <c r="B143">
        <f>IF(Win!B143="","",VALUE(Win!B143))</f>
        <v>2.5000000000000001E-3</v>
      </c>
      <c r="C143">
        <f>IF(Win!C143="","",Win!C143)</f>
        <v>400</v>
      </c>
      <c r="D143">
        <f>IF(Win!D143="","",Win!D143)</f>
        <v>251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Zach James</v>
      </c>
      <c r="N143" t="str">
        <f>IF(FRL!B143="","",FRL!B143)</f>
        <v>0.46%</v>
      </c>
      <c r="O143">
        <f>IF(FRL!C143="","",FRL!C143)</f>
        <v>217</v>
      </c>
      <c r="P143">
        <f>IF(FRL!D143="","",FRL!D143)</f>
        <v>176</v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Zack Fischer</v>
      </c>
      <c r="B144">
        <f>IF(Win!B144="","",VALUE(Win!B144))</f>
        <v>1.6999999999999999E-3</v>
      </c>
      <c r="C144">
        <f>IF(Win!C144="","",Win!C144)</f>
        <v>588</v>
      </c>
      <c r="D144">
        <f>IF(Win!D144="","",Win!D144)</f>
        <v>176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Zack Fischer</v>
      </c>
      <c r="N144" t="str">
        <f>IF(FRL!B144="","",FRL!B144)</f>
        <v>0.41%</v>
      </c>
      <c r="O144">
        <f>IF(FRL!C144="","",FRL!C144)</f>
        <v>244</v>
      </c>
      <c r="P144">
        <f>IF(FRL!D144="","",FRL!D144)</f>
        <v>151</v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Zecheng Dou</v>
      </c>
      <c r="B145">
        <f>IF(Win!B145="","",VALUE(Win!B145))</f>
        <v>1.14E-2</v>
      </c>
      <c r="C145">
        <f>IF(Win!C145="","",Win!C145)</f>
        <v>88</v>
      </c>
      <c r="D145">
        <f>IF(Win!D145="","",Win!D145)</f>
        <v>81</v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Zecheng Dou</v>
      </c>
      <c r="N145" t="str">
        <f>IF(FRL!B145="","",FRL!B145)</f>
        <v>0.86%</v>
      </c>
      <c r="O145">
        <f>IF(FRL!C145="","",FRL!C145)</f>
        <v>116</v>
      </c>
      <c r="P145">
        <f>IF(FRL!D145="","",FRL!D145)</f>
        <v>91</v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285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Russell Knox</v>
      </c>
      <c r="B2" s="15" t="str">
        <f ca="1">IFERROR(OFFSET(Win!B$1,MATCH(1,Picks!F:F,0)-1,0),"")</f>
        <v>1.82%</v>
      </c>
      <c r="C2" s="16">
        <f ca="1">IFERROR(OFFSET(Win!C$1,MATCH(1,Picks!F:F,0)-1,0),"")</f>
        <v>55</v>
      </c>
      <c r="D2" s="16">
        <f ca="1">IFERROR(OFFSET(Win!D$1,MATCH(1,Picks!F:F,0)-1,0),"")</f>
        <v>101</v>
      </c>
      <c r="E2" s="17" t="str">
        <f ca="1">IFERROR(OFFSET(Win!E$1,MATCH(1,Picks!F:F,0)-1,0),"")</f>
        <v>0.80%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125/1, 6pl, 1/5</v>
      </c>
    </row>
    <row r="3" spans="1:8" x14ac:dyDescent="0.25">
      <c r="A3" t="str">
        <f ca="1">CONCATENATE("WIN: ",IFERROR(OFFSET(Picks!A$1,MATCH(2,Picks!F:F,0)-1,0),""))</f>
        <v>WIN: Garrick Higgo</v>
      </c>
      <c r="B3" s="15" t="str">
        <f ca="1">IFERROR(OFFSET(Win!B$1,MATCH(2,Picks!F:F,0)-1,0),"")</f>
        <v>2.57%</v>
      </c>
      <c r="C3" s="16">
        <f ca="1">IFERROR(OFFSET(Win!C$1,MATCH(2,Picks!F:F,0)-1,0),"")</f>
        <v>39</v>
      </c>
      <c r="D3" s="16">
        <f ca="1">IFERROR(OFFSET(Win!D$1,MATCH(2,Picks!F:F,0)-1,0),"")</f>
        <v>51</v>
      </c>
      <c r="E3" s="17" t="str">
        <f ca="1">IFERROR(OFFSET(Win!E$1,MATCH(2,Picks!F:F,0)-1,0),"")</f>
        <v>0.60%</v>
      </c>
      <c r="F3">
        <f ca="1">IFERROR(OFFSET(Picks!G$1,MATCH(2,Picks!F:F,0)-1,0),"")</f>
        <v>59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50/1, 5pl, 1/4</v>
      </c>
    </row>
    <row r="4" spans="1:8" x14ac:dyDescent="0.25">
      <c r="A4" t="str">
        <f ca="1">CONCATENATE("WIN: ",IFERROR(OFFSET(Picks!A$1,MATCH(3,Picks!F:F,0)-1,0),""))</f>
        <v>WIN: Seonghyeon Kim</v>
      </c>
      <c r="B4" s="15" t="str">
        <f ca="1">IFERROR(OFFSET(Win!B$1,MATCH(3,Picks!F:F,0)-1,0),"")</f>
        <v>2.01%</v>
      </c>
      <c r="C4" s="16">
        <f ca="1">IFERROR(OFFSET(Win!C$1,MATCH(3,Picks!F:F,0)-1,0),"")</f>
        <v>50</v>
      </c>
      <c r="D4" s="16">
        <f ca="1">IFERROR(OFFSET(Win!D$1,MATCH(3,Picks!F:F,0)-1,0),"")</f>
        <v>67</v>
      </c>
      <c r="E4" s="17" t="str">
        <f ca="1">IFERROR(OFFSET(Win!E$1,MATCH(3,Picks!F:F,0)-1,0),"")</f>
        <v>0.50%</v>
      </c>
      <c r="F4">
        <f ca="1">IFERROR(OFFSET(Picks!G$1,MATCH(3,Picks!F:F,0)-1,0),"")</f>
        <v>2</v>
      </c>
      <c r="G4" s="6">
        <f ca="1">IFERROR(OFFSET(Picks!H$1,MATCH(3,Picks!F:F,0)-1,0),"")</f>
        <v>15.5</v>
      </c>
      <c r="H4" t="str">
        <f ca="1">IFERROR(OFFSET(Win!H$1,MATCH(3,Picks!F:F,0)-1,0),"")</f>
        <v>Bet365: 66/1, 5pl, 1/4</v>
      </c>
    </row>
    <row r="5" spans="1:8" x14ac:dyDescent="0.25">
      <c r="A5" t="str">
        <f ca="1">CONCATENATE("FRL: ",IFERROR(OFFSET(Picks!M$1,MATCH(1,Picks!R:R,0)-1,0),""))</f>
        <v>FRL: Ryan Brehm</v>
      </c>
      <c r="B5" s="15" t="str">
        <f ca="1">IFERROR(IF(OFFSET(FRL!B$1,MATCH(1,Picks!R:R,0)-1,0)=0,"",OFFSET(FRL!B$1,MATCH(1,Picks!R:R,0)-1,0)),"")</f>
        <v>0.80%</v>
      </c>
      <c r="C5" s="16">
        <f ca="1">IFERROR(IF(OFFSET(FRL!C$1,MATCH(1,Picks!R:R,0)-1,0)=0,"",OFFSET(FRL!C$1,MATCH(1,Picks!R:R,0)-1,0)),"")</f>
        <v>125</v>
      </c>
      <c r="D5" s="16">
        <f ca="1">IFERROR(IF(OFFSET(FRL!D$1,MATCH(1,Picks!R:R,0)-1,0)=0,"",OFFSET(FRL!D$1,MATCH(1,Picks!R:R,0)-1,0)),"")</f>
        <v>351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350/1, 5pl, 1/4</v>
      </c>
    </row>
    <row r="6" spans="1:8" x14ac:dyDescent="0.25">
      <c r="A6" t="str">
        <f ca="1">CONCATENATE("FRL: ",IFERROR(OFFSET(Picks!M$1,MATCH(2,Picks!R:R,0)-1,0),""))</f>
        <v>FRL: Sean O'Hair</v>
      </c>
      <c r="B6" s="15" t="str">
        <f ca="1">IFERROR(IF(OFFSET(FRL!B$1,MATCH(2,Picks!R:R,0)-1,0)=0,"",OFFSET(FRL!B$1,MATCH(2,Picks!R:R,0)-1,0)),"")</f>
        <v>0.75%</v>
      </c>
      <c r="C6" s="16">
        <f ca="1">IFERROR(IF(OFFSET(FRL!C$1,MATCH(2,Picks!R:R,0)-1,0)=0,"",OFFSET(FRL!C$1,MATCH(2,Picks!R:R,0)-1,0)),"")</f>
        <v>133</v>
      </c>
      <c r="D6" s="16">
        <f ca="1">IFERROR(IF(OFFSET(FRL!D$1,MATCH(2,Picks!R:R,0)-1,0)=0,"",OFFSET(FRL!D$1,MATCH(2,Picks!R:R,0)-1,0)),"")</f>
        <v>351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77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350/1, 5pl, 1/4</v>
      </c>
    </row>
    <row r="7" spans="1:8" x14ac:dyDescent="0.25">
      <c r="A7" t="str">
        <f ca="1">CONCATENATE("FRL: ",IFERROR(OFFSET(Picks!M$1,MATCH(3,Picks!R:R,0)-1,0),""))</f>
        <v>FRL: Scott Piercy</v>
      </c>
      <c r="B7" s="15" t="str">
        <f ca="1">IFERROR(IF(OFFSET(FRL!B$1,MATCH(3,Picks!R:R,0)-1,0)=0,"",OFFSET(FRL!B$1,MATCH(3,Picks!R:R,0)-1,0)),"")</f>
        <v>0.78%</v>
      </c>
      <c r="C7" s="16">
        <f ca="1">IFERROR(IF(OFFSET(FRL!C$1,MATCH(3,Picks!R:R,0)-1,0)=0,"",OFFSET(FRL!C$1,MATCH(3,Picks!R:R,0)-1,0)),"")</f>
        <v>128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115</v>
      </c>
      <c r="G7" s="6">
        <f ca="1">IF(F7="","",IFERROR(OFFSET(Picks!T$1,MATCH(3,Picks!R:R,0)-1,0),""))</f>
        <v>-2</v>
      </c>
      <c r="H7" t="str">
        <f ca="1">IFERROR(OFFSET(FRL!H$1,MATCH(3,Picks!R:R,0)-1,0),"")</f>
        <v>Bet365: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2025-02-12T12:05:50Z</dcterms:modified>
</cp:coreProperties>
</file>