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3EAF97D-5D21-4FFA-AF6C-BC9AEE4F8696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9" i="39" l="1"/>
  <c r="T170" i="39"/>
  <c r="T171" i="39"/>
  <c r="T172" i="39"/>
  <c r="T173" i="39"/>
  <c r="T174" i="39"/>
  <c r="T175" i="39"/>
  <c r="T176" i="39"/>
  <c r="T177" i="39"/>
  <c r="T178" i="39"/>
  <c r="T179" i="39"/>
  <c r="T180" i="39"/>
  <c r="T181" i="39"/>
  <c r="T182" i="39"/>
  <c r="T183" i="39"/>
  <c r="T184" i="39"/>
  <c r="T185" i="39"/>
  <c r="T186" i="39"/>
  <c r="T187" i="39"/>
  <c r="T188" i="39"/>
  <c r="T189" i="39"/>
  <c r="T190" i="39"/>
  <c r="T191" i="39"/>
  <c r="T192" i="39"/>
  <c r="T193" i="39"/>
  <c r="T194" i="39"/>
  <c r="T195" i="39"/>
  <c r="T196" i="39"/>
  <c r="T197" i="39"/>
  <c r="T198" i="39"/>
  <c r="T199" i="39"/>
  <c r="T200" i="39"/>
  <c r="T201" i="39"/>
  <c r="T202" i="39"/>
  <c r="T203" i="39"/>
  <c r="T204" i="39"/>
  <c r="T205" i="39"/>
  <c r="T206" i="39"/>
  <c r="T207" i="39"/>
  <c r="T208" i="39"/>
  <c r="T209" i="39"/>
  <c r="T210" i="39"/>
  <c r="T211" i="39"/>
  <c r="T212" i="39"/>
  <c r="T213" i="39"/>
  <c r="T214" i="39"/>
  <c r="T215" i="39"/>
  <c r="T216" i="39"/>
  <c r="T217" i="39"/>
  <c r="T218" i="39"/>
  <c r="T219" i="39"/>
  <c r="T220" i="39"/>
  <c r="T221" i="39"/>
  <c r="T222" i="39"/>
  <c r="T223" i="39"/>
  <c r="T224" i="39"/>
  <c r="T225" i="39"/>
  <c r="T226" i="39"/>
  <c r="T227" i="39"/>
  <c r="T228" i="39"/>
  <c r="T229" i="39"/>
  <c r="T230" i="39"/>
  <c r="T231" i="39"/>
  <c r="T232" i="39"/>
  <c r="T233" i="39"/>
  <c r="T234" i="39"/>
  <c r="T235" i="39"/>
  <c r="T236" i="39"/>
  <c r="T237" i="39"/>
  <c r="T238" i="39"/>
  <c r="T239" i="39"/>
  <c r="T240" i="39"/>
  <c r="T241" i="39"/>
  <c r="U169" i="39"/>
  <c r="U170" i="39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0" i="40"/>
  <c r="F10" i="40"/>
  <c r="G10" i="40" s="1"/>
  <c r="E10" i="40"/>
  <c r="D10" i="40"/>
  <c r="C10" i="40"/>
  <c r="B10" i="40"/>
  <c r="A10" i="40"/>
  <c r="H9" i="40"/>
  <c r="F9" i="40"/>
  <c r="G9" i="40" s="1"/>
  <c r="E9" i="40"/>
  <c r="D9" i="40"/>
  <c r="C9" i="40"/>
  <c r="B9" i="40"/>
  <c r="A9" i="40"/>
  <c r="E8" i="40"/>
  <c r="D8" i="40"/>
  <c r="C8" i="40"/>
  <c r="B8" i="40"/>
  <c r="A8" i="40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7" i="48"/>
  <c r="H106" i="48"/>
  <c r="H104" i="48"/>
  <c r="H103" i="48"/>
  <c r="H101" i="48"/>
  <c r="H99" i="48"/>
  <c r="H98" i="48"/>
  <c r="H97" i="48"/>
  <c r="H96" i="48"/>
  <c r="H93" i="48"/>
  <c r="H92" i="48"/>
  <c r="H90" i="48"/>
  <c r="H88" i="48"/>
  <c r="H87" i="48"/>
  <c r="H86" i="48"/>
  <c r="H85" i="48"/>
  <c r="H83" i="48"/>
  <c r="H82" i="48"/>
  <c r="H80" i="48"/>
  <c r="H78" i="48"/>
  <c r="H76" i="48"/>
  <c r="H74" i="48"/>
  <c r="H73" i="48"/>
  <c r="H72" i="48"/>
  <c r="H70" i="48"/>
  <c r="H66" i="48"/>
  <c r="H65" i="48"/>
  <c r="H62" i="48"/>
  <c r="H60" i="48"/>
  <c r="H59" i="48"/>
  <c r="H58" i="48"/>
  <c r="H57" i="48"/>
  <c r="H56" i="48"/>
  <c r="H55" i="48"/>
  <c r="H52" i="48"/>
  <c r="H50" i="48"/>
  <c r="H49" i="48"/>
  <c r="H48" i="48"/>
  <c r="H46" i="48"/>
  <c r="H45" i="48"/>
  <c r="H44" i="48"/>
  <c r="H41" i="48"/>
  <c r="H40" i="48"/>
  <c r="H39" i="48"/>
  <c r="H38" i="48"/>
  <c r="H36" i="48"/>
  <c r="H30" i="48"/>
  <c r="H29" i="48"/>
  <c r="H26" i="48"/>
  <c r="H24" i="48"/>
  <c r="H23" i="48"/>
  <c r="H22" i="48"/>
  <c r="H21" i="48"/>
  <c r="H20" i="48"/>
  <c r="H17" i="48"/>
  <c r="H16" i="48"/>
  <c r="H15" i="48"/>
  <c r="H12" i="48"/>
  <c r="H11" i="48"/>
  <c r="H7" i="48"/>
  <c r="H6" i="48"/>
  <c r="H4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8" i="1"/>
  <c r="H107" i="1"/>
  <c r="H106" i="1"/>
  <c r="H104" i="1"/>
  <c r="H103" i="1"/>
  <c r="H102" i="1"/>
  <c r="H101" i="1"/>
  <c r="H99" i="1"/>
  <c r="H98" i="1"/>
  <c r="H97" i="1"/>
  <c r="H96" i="1"/>
  <c r="H93" i="1"/>
  <c r="H92" i="1"/>
  <c r="H91" i="1"/>
  <c r="H89" i="1"/>
  <c r="H88" i="1"/>
  <c r="H87" i="1"/>
  <c r="H86" i="1"/>
  <c r="H85" i="1"/>
  <c r="H83" i="1"/>
  <c r="H82" i="1"/>
  <c r="H80" i="1"/>
  <c r="H78" i="1"/>
  <c r="H76" i="1"/>
  <c r="H72" i="1"/>
  <c r="H70" i="1"/>
  <c r="H68" i="1"/>
  <c r="H67" i="1"/>
  <c r="H66" i="1"/>
  <c r="H64" i="1"/>
  <c r="H61" i="1"/>
  <c r="H60" i="1"/>
  <c r="H59" i="1"/>
  <c r="H57" i="1"/>
  <c r="H55" i="1"/>
  <c r="H54" i="1"/>
  <c r="H50" i="1"/>
  <c r="H49" i="1"/>
  <c r="H46" i="1"/>
  <c r="H44" i="1"/>
  <c r="H43" i="1"/>
  <c r="H41" i="1"/>
  <c r="H39" i="1"/>
  <c r="H36" i="1"/>
  <c r="H33" i="1"/>
  <c r="H30" i="1"/>
  <c r="H26" i="1"/>
  <c r="H23" i="1"/>
  <c r="H21" i="1"/>
  <c r="H20" i="1"/>
  <c r="H17" i="1"/>
  <c r="H14" i="1"/>
  <c r="H7" i="1"/>
  <c r="H6" i="1"/>
  <c r="H5" i="1"/>
  <c r="H4" i="1"/>
  <c r="H18" i="48" l="1"/>
  <c r="H67" i="48"/>
  <c r="H43" i="48"/>
  <c r="H51" i="48"/>
  <c r="H69" i="48"/>
  <c r="H19" i="48"/>
  <c r="H79" i="48"/>
  <c r="H42" i="48"/>
  <c r="H64" i="48"/>
  <c r="H77" i="48"/>
  <c r="H79" i="1" l="1"/>
  <c r="H18" i="1"/>
  <c r="H48" i="1"/>
  <c r="H12" i="1"/>
  <c r="H42" i="1"/>
  <c r="H22" i="1"/>
  <c r="H2" i="1"/>
  <c r="H65" i="1"/>
  <c r="H28" i="1"/>
  <c r="H52" i="1"/>
  <c r="H40" i="1"/>
  <c r="H56" i="1"/>
  <c r="H62" i="1"/>
  <c r="H58" i="1"/>
  <c r="H19" i="1"/>
  <c r="H63" i="1"/>
  <c r="H27" i="1"/>
  <c r="H69" i="1"/>
  <c r="H73" i="1"/>
  <c r="H74" i="1"/>
  <c r="H77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F208" i="39" a="1"/>
  <c r="F208" i="39" s="1"/>
  <c r="J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Q182" i="39"/>
  <c r="E182" i="39"/>
  <c r="I182" i="39"/>
  <c r="Q181" i="39"/>
  <c r="E181" i="39"/>
  <c r="F181" i="39" a="1"/>
  <c r="F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E172" i="39"/>
  <c r="I172" i="39"/>
  <c r="Q171" i="39"/>
  <c r="E171" i="39"/>
  <c r="Q170" i="39"/>
  <c r="E170" i="39"/>
  <c r="F170" i="39" s="1" a="1"/>
  <c r="F170" i="39" s="1"/>
  <c r="Q166" i="39"/>
  <c r="R166" i="39" s="1" a="1"/>
  <c r="R166" i="39" s="1"/>
  <c r="V166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22" i="39"/>
  <c r="Q134" i="39"/>
  <c r="R134" i="39" s="1" a="1"/>
  <c r="R134" i="39" s="1"/>
  <c r="V134" i="39" s="1"/>
  <c r="Q140" i="39"/>
  <c r="Q143" i="39"/>
  <c r="Q97" i="39"/>
  <c r="R216" i="39" a="1"/>
  <c r="R216" i="39" s="1"/>
  <c r="R170" i="39" a="1"/>
  <c r="R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F182" i="39" a="1"/>
  <c r="F182" i="39" s="1"/>
  <c r="J182" i="39" s="1"/>
  <c r="R202" i="39" a="1"/>
  <c r="R202" i="39" s="1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R221" i="39" a="1"/>
  <c r="R221" i="39" s="1"/>
  <c r="R179" i="39" a="1"/>
  <c r="R179" i="39" s="1"/>
  <c r="R195" i="39" a="1"/>
  <c r="R195" i="39" s="1"/>
  <c r="R237" i="39" a="1"/>
  <c r="R237" i="39" s="1"/>
  <c r="R181" i="39" a="1"/>
  <c r="R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V211" i="39" s="1"/>
  <c r="F227" i="39" a="1"/>
  <c r="F227" i="39" s="1"/>
  <c r="H227" i="39" s="1"/>
  <c r="I227" i="39"/>
  <c r="F239" i="39" a="1"/>
  <c r="F239" i="39" s="1"/>
  <c r="I23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I217" i="39"/>
  <c r="F217" i="39" a="1"/>
  <c r="F217" i="39" s="1"/>
  <c r="J217" i="39" s="1"/>
  <c r="R233" i="39" a="1"/>
  <c r="R233" i="39" s="1"/>
  <c r="R192" i="39" a="1"/>
  <c r="R192" i="39" s="1"/>
  <c r="V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V223" i="39" s="1"/>
  <c r="R187" i="39" a="1"/>
  <c r="R187" i="39" s="1"/>
  <c r="V187" i="39" s="1"/>
  <c r="I195" i="39"/>
  <c r="F195" i="39" a="1"/>
  <c r="F195" i="39" s="1"/>
  <c r="H195" i="39" s="1"/>
  <c r="F209" i="39" a="1"/>
  <c r="F209" i="39" s="1"/>
  <c r="I209" i="39"/>
  <c r="R225" i="39" a="1"/>
  <c r="R225" i="39" s="1"/>
  <c r="V225" i="39" s="1"/>
  <c r="I229" i="39"/>
  <c r="F229" i="39" a="1"/>
  <c r="F229" i="39" s="1"/>
  <c r="J229" i="39" s="1"/>
  <c r="I241" i="39"/>
  <c r="F241" i="39" a="1"/>
  <c r="F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R207" i="39" a="1"/>
  <c r="R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H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H228" i="39"/>
  <c r="J228" i="39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U158" i="39" l="1"/>
  <c r="T158" i="39"/>
  <c r="U167" i="39"/>
  <c r="T167" i="39"/>
  <c r="U166" i="39"/>
  <c r="T166" i="39"/>
  <c r="U163" i="39"/>
  <c r="T163" i="39"/>
  <c r="U160" i="39"/>
  <c r="T160" i="39"/>
  <c r="U161" i="39"/>
  <c r="T161" i="39"/>
  <c r="Q96" i="39"/>
  <c r="H235" i="39"/>
  <c r="Q64" i="39"/>
  <c r="Q15" i="39"/>
  <c r="Q42" i="39"/>
  <c r="Q54" i="39"/>
  <c r="Q89" i="39"/>
  <c r="Q95" i="39"/>
  <c r="Q98" i="39"/>
  <c r="Q101" i="39"/>
  <c r="Q60" i="39"/>
  <c r="R60" i="39" s="1" a="1"/>
  <c r="R60" i="39" s="1"/>
  <c r="V60" i="39" s="1"/>
  <c r="Q104" i="39"/>
  <c r="R104" i="39" s="1" a="1"/>
  <c r="R104" i="39" s="1"/>
  <c r="Q107" i="39"/>
  <c r="R107" i="39" s="1" a="1"/>
  <c r="R107" i="39" s="1"/>
  <c r="V107" i="39" s="1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F92" i="39" s="1" a="1"/>
  <c r="F92" i="39" s="1"/>
  <c r="J92" i="39" s="1"/>
  <c r="E95" i="39"/>
  <c r="E98" i="39"/>
  <c r="F98" i="39" s="1" a="1"/>
  <c r="F98" i="39" s="1"/>
  <c r="J98" i="39" s="1"/>
  <c r="E101" i="39"/>
  <c r="E104" i="39"/>
  <c r="E107" i="39"/>
  <c r="F107" i="39" s="1" a="1"/>
  <c r="F107" i="39" s="1"/>
  <c r="E110" i="39"/>
  <c r="E113" i="39"/>
  <c r="E116" i="39"/>
  <c r="E119" i="39"/>
  <c r="F119" i="39" s="1" a="1"/>
  <c r="F119" i="39" s="1"/>
  <c r="J119" i="39" s="1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R49" i="39" s="1" a="1"/>
  <c r="R49" i="39" s="1"/>
  <c r="Q55" i="39"/>
  <c r="Q3" i="39"/>
  <c r="Q6" i="39"/>
  <c r="R6" i="39" s="1" a="1"/>
  <c r="R6" i="39" s="1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R57" i="39" s="1" a="1"/>
  <c r="R57" i="39" s="1"/>
  <c r="V57" i="39" s="1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F30" i="39" s="1" a="1"/>
  <c r="F30" i="39" s="1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F96" i="39" s="1" a="1"/>
  <c r="F96" i="39" s="1"/>
  <c r="E102" i="39"/>
  <c r="E105" i="39"/>
  <c r="E108" i="39"/>
  <c r="E111" i="39"/>
  <c r="E129" i="39"/>
  <c r="F129" i="39" s="1" a="1"/>
  <c r="F129" i="39" s="1"/>
  <c r="E135" i="39"/>
  <c r="F135" i="39" s="1" a="1"/>
  <c r="F135" i="39" s="1"/>
  <c r="E141" i="39"/>
  <c r="I159" i="39"/>
  <c r="Q4" i="39"/>
  <c r="R4" i="39" s="1" a="1"/>
  <c r="R4" i="39" s="1"/>
  <c r="V4" i="39" s="1"/>
  <c r="Q7" i="39"/>
  <c r="R7" i="39" s="1" a="1"/>
  <c r="R7" i="39" s="1"/>
  <c r="V7" i="39" s="1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R103" i="39" s="1" a="1"/>
  <c r="R103" i="39" s="1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J49" i="39" s="1"/>
  <c r="E70" i="39"/>
  <c r="F70" i="39" s="1" a="1"/>
  <c r="F70" i="39" s="1"/>
  <c r="J70" i="39" s="1"/>
  <c r="E73" i="39"/>
  <c r="E85" i="39"/>
  <c r="F85" i="39" s="1" a="1"/>
  <c r="F85" i="39" s="1"/>
  <c r="J85" i="39" s="1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F127" i="39" s="1" a="1"/>
  <c r="F127" i="39" s="1"/>
  <c r="J127" i="39" s="1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R78" i="39" s="1" a="1"/>
  <c r="R78" i="39" s="1"/>
  <c r="V78" i="39" s="1"/>
  <c r="Q81" i="39"/>
  <c r="Q84" i="39"/>
  <c r="Q87" i="39"/>
  <c r="R87" i="39" s="1" a="1"/>
  <c r="R87" i="39" s="1"/>
  <c r="Q90" i="39"/>
  <c r="R90" i="39" s="1" a="1"/>
  <c r="R90" i="39" s="1"/>
  <c r="V90" i="39" s="1"/>
  <c r="Q93" i="39"/>
  <c r="R93" i="39" s="1" a="1"/>
  <c r="R93" i="39" s="1"/>
  <c r="V93" i="39" s="1"/>
  <c r="Q102" i="39"/>
  <c r="Q105" i="39"/>
  <c r="Q108" i="39"/>
  <c r="Q111" i="39"/>
  <c r="Q114" i="39"/>
  <c r="Q117" i="39"/>
  <c r="R117" i="39" s="1" a="1"/>
  <c r="R117" i="39" s="1"/>
  <c r="V117" i="39" s="1"/>
  <c r="Q120" i="39"/>
  <c r="Q135" i="39"/>
  <c r="Q69" i="39"/>
  <c r="Q75" i="39"/>
  <c r="Q39" i="39"/>
  <c r="Q2" i="39"/>
  <c r="Q5" i="39"/>
  <c r="Q8" i="39"/>
  <c r="Q11" i="39"/>
  <c r="Q14" i="39"/>
  <c r="Q23" i="39"/>
  <c r="Q26" i="39"/>
  <c r="R26" i="39" s="1" a="1"/>
  <c r="R26" i="39" s="1"/>
  <c r="Q29" i="39"/>
  <c r="R29" i="39" s="1" a="1"/>
  <c r="R29" i="39" s="1"/>
  <c r="V29" i="39" s="1"/>
  <c r="Q32" i="39"/>
  <c r="Q38" i="39"/>
  <c r="R38" i="39" s="1" a="1"/>
  <c r="R38" i="39" s="1"/>
  <c r="Q41" i="39"/>
  <c r="R41" i="39" s="1" a="1"/>
  <c r="R41" i="39" s="1"/>
  <c r="V41" i="39" s="1"/>
  <c r="Q44" i="39"/>
  <c r="Q47" i="39"/>
  <c r="Q50" i="39"/>
  <c r="Q56" i="39"/>
  <c r="Q59" i="39"/>
  <c r="Q62" i="39"/>
  <c r="R62" i="39" s="1" a="1"/>
  <c r="R62" i="39" s="1"/>
  <c r="V62" i="39" s="1"/>
  <c r="Q65" i="39"/>
  <c r="Q68" i="39"/>
  <c r="Q113" i="39"/>
  <c r="Q82" i="39"/>
  <c r="R82" i="39" s="1" a="1"/>
  <c r="R82" i="39" s="1"/>
  <c r="Q85" i="39"/>
  <c r="R85" i="39" s="1" a="1"/>
  <c r="R85" i="39" s="1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V92" i="39" s="1"/>
  <c r="Q129" i="39"/>
  <c r="R129" i="39" s="1" a="1"/>
  <c r="R129" i="39" s="1"/>
  <c r="V129" i="39" s="1"/>
  <c r="Q132" i="39"/>
  <c r="R132" i="39" s="1" a="1"/>
  <c r="R132" i="39" s="1"/>
  <c r="V132" i="39" s="1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F106" i="39" s="1" a="1"/>
  <c r="F106" i="39" s="1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F20" i="39" s="1" a="1"/>
  <c r="F20" i="39" s="1"/>
  <c r="J20" i="39" s="1"/>
  <c r="E26" i="39"/>
  <c r="F26" i="39" s="1" a="1"/>
  <c r="F26" i="39" s="1"/>
  <c r="J26" i="39" s="1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F55" i="39" s="1" a="1"/>
  <c r="F55" i="39" s="1"/>
  <c r="J55" i="39" s="1"/>
  <c r="E153" i="39"/>
  <c r="E156" i="39"/>
  <c r="F156" i="39" s="1" a="1"/>
  <c r="F156" i="39" s="1"/>
  <c r="J156" i="39" s="1"/>
  <c r="E18" i="39"/>
  <c r="E21" i="39"/>
  <c r="F21" i="39" s="1" a="1"/>
  <c r="F21" i="39" s="1"/>
  <c r="J21" i="39" s="1"/>
  <c r="E61" i="39"/>
  <c r="F61" i="39" s="1" a="1"/>
  <c r="F61" i="39" s="1"/>
  <c r="J61" i="39" s="1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F123" i="39" s="1" a="1"/>
  <c r="F123" i="39" s="1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R128" i="39" a="1"/>
  <c r="R128" i="39" s="1"/>
  <c r="V227" i="39"/>
  <c r="R125" i="39" a="1"/>
  <c r="R125" i="39" s="1"/>
  <c r="V198" i="39"/>
  <c r="V209" i="39"/>
  <c r="V210" i="39"/>
  <c r="V237" i="39"/>
  <c r="V202" i="39"/>
  <c r="R169" i="39" a="1"/>
  <c r="R169" i="39" s="1"/>
  <c r="V239" i="39"/>
  <c r="V170" i="39"/>
  <c r="V182" i="39"/>
  <c r="V230" i="39"/>
  <c r="V208" i="39"/>
  <c r="R101" i="39" a="1"/>
  <c r="R101" i="39" s="1"/>
  <c r="V214" i="39"/>
  <c r="V190" i="39"/>
  <c r="R98" i="39" a="1"/>
  <c r="R98" i="39" s="1"/>
  <c r="R15" i="39" a="1"/>
  <c r="R15" i="39" s="1"/>
  <c r="R143" i="39" a="1"/>
  <c r="R143" i="39" s="1"/>
  <c r="R96" i="39" a="1"/>
  <c r="R96" i="39" s="1"/>
  <c r="J168" i="39"/>
  <c r="H168" i="39"/>
  <c r="J44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G167" i="48"/>
  <c r="G161" i="48"/>
  <c r="G166" i="48"/>
  <c r="S162" i="39"/>
  <c r="G163" i="48"/>
  <c r="S164" i="39"/>
  <c r="U162" i="39" l="1"/>
  <c r="T162" i="39"/>
  <c r="U168" i="39"/>
  <c r="T168" i="39"/>
  <c r="U164" i="39"/>
  <c r="T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V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J88" i="39" s="1"/>
  <c r="F101" i="39" a="1"/>
  <c r="F101" i="39" s="1"/>
  <c r="J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V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G124" i="48"/>
  <c r="S2" i="39"/>
  <c r="S135" i="39"/>
  <c r="G146" i="48"/>
  <c r="R102" i="39" a="1"/>
  <c r="R102" i="39" s="1"/>
  <c r="R80" i="39" a="1"/>
  <c r="R80" i="39" s="1"/>
  <c r="V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V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V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S155" i="39"/>
  <c r="T155" i="39" s="1"/>
  <c r="S140" i="39"/>
  <c r="T140" i="39" s="1"/>
  <c r="S144" i="39"/>
  <c r="T144" i="39" s="1"/>
  <c r="S62" i="39"/>
  <c r="S17" i="39"/>
  <c r="G80" i="48"/>
  <c r="S40" i="39"/>
  <c r="T40" i="39" s="1"/>
  <c r="S150" i="39"/>
  <c r="S138" i="39"/>
  <c r="S143" i="39"/>
  <c r="T143" i="39" s="1"/>
  <c r="S130" i="39"/>
  <c r="S107" i="39"/>
  <c r="T107" i="39" s="1"/>
  <c r="S39" i="39"/>
  <c r="S73" i="39"/>
  <c r="S101" i="39"/>
  <c r="T101" i="39" s="1"/>
  <c r="G74" i="48"/>
  <c r="S88" i="39"/>
  <c r="S4" i="39"/>
  <c r="T4" i="39" s="1"/>
  <c r="S34" i="39"/>
  <c r="S41" i="39"/>
  <c r="T41" i="39" s="1"/>
  <c r="S63" i="39"/>
  <c r="S157" i="39"/>
  <c r="G42" i="48"/>
  <c r="G151" i="48"/>
  <c r="S124" i="39"/>
  <c r="S49" i="39"/>
  <c r="T49" i="39" s="1"/>
  <c r="S56" i="39"/>
  <c r="S44" i="39"/>
  <c r="S137" i="39"/>
  <c r="T137" i="39" s="1"/>
  <c r="G139" i="48"/>
  <c r="S32" i="39"/>
  <c r="S87" i="39"/>
  <c r="T87" i="39" s="1"/>
  <c r="G149" i="48"/>
  <c r="S125" i="39"/>
  <c r="T125" i="39" s="1"/>
  <c r="G59" i="48"/>
  <c r="S47" i="39"/>
  <c r="G55" i="48"/>
  <c r="S126" i="39"/>
  <c r="S20" i="39"/>
  <c r="S112" i="39"/>
  <c r="T112" i="39" s="1"/>
  <c r="S127" i="39"/>
  <c r="T127" i="39" s="1"/>
  <c r="S6" i="39"/>
  <c r="T6" i="39" s="1"/>
  <c r="S43" i="39"/>
  <c r="S50" i="39"/>
  <c r="G136" i="48"/>
  <c r="S57" i="39"/>
  <c r="G64" i="48"/>
  <c r="S84" i="39"/>
  <c r="S97" i="39"/>
  <c r="S113" i="39"/>
  <c r="S98" i="39"/>
  <c r="T98" i="39" s="1"/>
  <c r="S7" i="39"/>
  <c r="T7" i="39" s="1"/>
  <c r="S14" i="39"/>
  <c r="T14" i="39" s="1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T26" i="39" s="1"/>
  <c r="S117" i="39"/>
  <c r="T117" i="39" s="1"/>
  <c r="G69" i="48"/>
  <c r="S102" i="39"/>
  <c r="S132" i="39"/>
  <c r="T132" i="39" s="1"/>
  <c r="S5" i="39"/>
  <c r="S12" i="39"/>
  <c r="S103" i="39"/>
  <c r="T103" i="39" s="1"/>
  <c r="S83" i="39"/>
  <c r="S96" i="39"/>
  <c r="T96" i="39" s="1"/>
  <c r="S111" i="39"/>
  <c r="S120" i="39"/>
  <c r="S128" i="39"/>
  <c r="S35" i="39"/>
  <c r="S119" i="39"/>
  <c r="G133" i="48"/>
  <c r="S118" i="39"/>
  <c r="S13" i="39"/>
  <c r="S21" i="39"/>
  <c r="T21" i="39" s="1"/>
  <c r="S131" i="39"/>
  <c r="S8" i="39"/>
  <c r="S105" i="39"/>
  <c r="S37" i="39"/>
  <c r="S104" i="39"/>
  <c r="T104" i="39" s="1"/>
  <c r="S77" i="39"/>
  <c r="S85" i="39"/>
  <c r="S92" i="39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T129" i="39" s="1"/>
  <c r="S15" i="39"/>
  <c r="G23" i="48"/>
  <c r="S30" i="39"/>
  <c r="S65" i="39"/>
  <c r="S78" i="39"/>
  <c r="S99" i="39"/>
  <c r="G153" i="48"/>
  <c r="G115" i="48"/>
  <c r="S123" i="39"/>
  <c r="S9" i="39"/>
  <c r="S16" i="39"/>
  <c r="T16" i="39" s="1"/>
  <c r="S31" i="39"/>
  <c r="S38" i="39"/>
  <c r="T38" i="39" s="1"/>
  <c r="S52" i="39"/>
  <c r="S66" i="39"/>
  <c r="S79" i="39"/>
  <c r="G93" i="48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G62" i="48"/>
  <c r="G107" i="48"/>
  <c r="S153" i="39"/>
  <c r="S48" i="39"/>
  <c r="G9" i="39"/>
  <c r="G118" i="39"/>
  <c r="G109" i="39"/>
  <c r="G14" i="39"/>
  <c r="I14" i="39" s="1"/>
  <c r="G14" i="1"/>
  <c r="G59" i="39"/>
  <c r="G135" i="39"/>
  <c r="I135" i="39" s="1"/>
  <c r="G135" i="1"/>
  <c r="G88" i="39"/>
  <c r="I88" i="39" s="1"/>
  <c r="G88" i="1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77" i="1"/>
  <c r="G30" i="1"/>
  <c r="G30" i="39"/>
  <c r="I30" i="39" s="1"/>
  <c r="G155" i="39"/>
  <c r="H155" i="39" s="1"/>
  <c r="G155" i="1"/>
  <c r="G139" i="1"/>
  <c r="G139" i="39"/>
  <c r="G80" i="39"/>
  <c r="G81" i="39"/>
  <c r="G130" i="39"/>
  <c r="G26" i="39"/>
  <c r="G26" i="1"/>
  <c r="G96" i="39"/>
  <c r="I96" i="39" s="1"/>
  <c r="G96" i="1"/>
  <c r="G100" i="39"/>
  <c r="G18" i="1"/>
  <c r="G18" i="39"/>
  <c r="G127" i="1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2" i="1"/>
  <c r="G93" i="39"/>
  <c r="G21" i="1"/>
  <c r="G21" i="39"/>
  <c r="G121" i="39"/>
  <c r="G147" i="39"/>
  <c r="H147" i="39" s="1"/>
  <c r="G147" i="1"/>
  <c r="G65" i="1"/>
  <c r="G65" i="39"/>
  <c r="G35" i="39"/>
  <c r="G68" i="39"/>
  <c r="G69" i="1"/>
  <c r="G69" i="39"/>
  <c r="S149" i="39"/>
  <c r="T149" i="39" s="1"/>
  <c r="S148" i="39"/>
  <c r="G22" i="39"/>
  <c r="G95" i="39"/>
  <c r="G157" i="39"/>
  <c r="H157" i="39" s="1"/>
  <c r="G157" i="1"/>
  <c r="G39" i="39"/>
  <c r="G3" i="39"/>
  <c r="G136" i="39"/>
  <c r="G136" i="1"/>
  <c r="G101" i="39"/>
  <c r="G101" i="1"/>
  <c r="G54" i="39"/>
  <c r="G19" i="39"/>
  <c r="G11" i="39"/>
  <c r="G105" i="39"/>
  <c r="G34" i="39"/>
  <c r="G108" i="39"/>
  <c r="G107" i="39"/>
  <c r="I107" i="39" s="1"/>
  <c r="G107" i="1"/>
  <c r="G74" i="1"/>
  <c r="G74" i="39"/>
  <c r="G51" i="39"/>
  <c r="G4" i="39"/>
  <c r="H4" i="39" s="1"/>
  <c r="G4" i="1"/>
  <c r="G148" i="39"/>
  <c r="I148" i="39" s="1"/>
  <c r="G148" i="1"/>
  <c r="G31" i="39"/>
  <c r="G119" i="39"/>
  <c r="G119" i="1"/>
  <c r="G116" i="39"/>
  <c r="G117" i="39"/>
  <c r="G46" i="1"/>
  <c r="G46" i="39"/>
  <c r="G24" i="39"/>
  <c r="G86" i="39"/>
  <c r="G63" i="39"/>
  <c r="G16" i="39"/>
  <c r="G47" i="39"/>
  <c r="G125" i="39"/>
  <c r="G78" i="39"/>
  <c r="I78" i="39" s="1"/>
  <c r="G78" i="1"/>
  <c r="G43" i="39"/>
  <c r="I43" i="39" s="1"/>
  <c r="G43" i="1"/>
  <c r="G72" i="39"/>
  <c r="G128" i="39"/>
  <c r="G128" i="1"/>
  <c r="G129" i="39"/>
  <c r="I129" i="39" s="1"/>
  <c r="G129" i="1"/>
  <c r="G58" i="39"/>
  <c r="G49" i="1"/>
  <c r="G49" i="39"/>
  <c r="G98" i="39"/>
  <c r="G98" i="1"/>
  <c r="G75" i="39"/>
  <c r="G28" i="39"/>
  <c r="G12" i="39"/>
  <c r="G137" i="39"/>
  <c r="G137" i="1"/>
  <c r="G90" i="39"/>
  <c r="G55" i="39"/>
  <c r="G55" i="1"/>
  <c r="G7" i="39"/>
  <c r="I7" i="39" s="1"/>
  <c r="G7" i="1"/>
  <c r="G140" i="39"/>
  <c r="G70" i="1"/>
  <c r="G70" i="39"/>
  <c r="G61" i="39"/>
  <c r="H61" i="39" s="1"/>
  <c r="G61" i="1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52" i="1"/>
  <c r="G17" i="39"/>
  <c r="G131" i="39"/>
  <c r="H131" i="39" s="1"/>
  <c r="G131" i="1"/>
  <c r="G114" i="39"/>
  <c r="G79" i="1"/>
  <c r="G79" i="39"/>
  <c r="G20" i="1"/>
  <c r="G20" i="39"/>
  <c r="G71" i="39"/>
  <c r="G143" i="1"/>
  <c r="G143" i="39"/>
  <c r="G94" i="39"/>
  <c r="G85" i="39"/>
  <c r="G85" i="1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1"/>
  <c r="G123" i="39"/>
  <c r="I123" i="39" s="1"/>
  <c r="G76" i="1"/>
  <c r="G76" i="39"/>
  <c r="I76" i="39" s="1"/>
  <c r="G5" i="39"/>
  <c r="G138" i="39"/>
  <c r="G103" i="39"/>
  <c r="G44" i="39"/>
  <c r="G44" i="1"/>
  <c r="G33" i="39"/>
  <c r="V40" i="39"/>
  <c r="R142" i="39" a="1"/>
  <c r="R142" i="39" s="1"/>
  <c r="R76" i="39" a="1"/>
  <c r="R76" i="39" s="1"/>
  <c r="R122" i="39" a="1"/>
  <c r="R122" i="39" s="1"/>
  <c r="V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40" i="48"/>
  <c r="G36" i="48"/>
  <c r="G29" i="48"/>
  <c r="G41" i="48"/>
  <c r="G7" i="48"/>
  <c r="G130" i="48"/>
  <c r="S100" i="39"/>
  <c r="S110" i="39"/>
  <c r="S58" i="39"/>
  <c r="G99" i="48"/>
  <c r="S72" i="39"/>
  <c r="G114" i="48"/>
  <c r="S19" i="39"/>
  <c r="G78" i="48"/>
  <c r="S93" i="39"/>
  <c r="G20" i="48"/>
  <c r="G117" i="48"/>
  <c r="S86" i="39"/>
  <c r="S28" i="39"/>
  <c r="S80" i="39"/>
  <c r="S42" i="39"/>
  <c r="G43" i="48"/>
  <c r="S27" i="39"/>
  <c r="S11" i="39"/>
  <c r="S60" i="39"/>
  <c r="G92" i="48"/>
  <c r="G46" i="48"/>
  <c r="G129" i="48"/>
  <c r="S23" i="39"/>
  <c r="S45" i="39"/>
  <c r="G16" i="48"/>
  <c r="S59" i="39"/>
  <c r="S53" i="39"/>
  <c r="S109" i="39"/>
  <c r="S67" i="39"/>
  <c r="G39" i="48"/>
  <c r="S68" i="39"/>
  <c r="S69" i="39"/>
  <c r="G132" i="48"/>
  <c r="G126" i="48"/>
  <c r="S116" i="39"/>
  <c r="S51" i="39"/>
  <c r="S139" i="39"/>
  <c r="S142" i="39"/>
  <c r="S134" i="39"/>
  <c r="T134" i="39" s="1"/>
  <c r="G24" i="48"/>
  <c r="S145" i="39"/>
  <c r="G113" i="48"/>
  <c r="G131" i="48"/>
  <c r="S71" i="39"/>
  <c r="T71" i="39" s="1"/>
  <c r="S75" i="39"/>
  <c r="S61" i="39"/>
  <c r="S22" i="39"/>
  <c r="S76" i="39"/>
  <c r="S133" i="39"/>
  <c r="G122" i="48"/>
  <c r="S64" i="39"/>
  <c r="S91" i="39"/>
  <c r="G4" i="48"/>
  <c r="D3" i="36" a="1"/>
  <c r="D3" i="36" s="1"/>
  <c r="S70" i="39"/>
  <c r="S89" i="39"/>
  <c r="S55" i="39"/>
  <c r="S10" i="39"/>
  <c r="S74" i="39"/>
  <c r="G57" i="48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J123" i="39"/>
  <c r="F8" i="39" a="1"/>
  <c r="F8" i="39" s="1"/>
  <c r="J82" i="39"/>
  <c r="F14" i="39" a="1"/>
  <c r="F14" i="39" s="1"/>
  <c r="J129" i="39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J96" i="39"/>
  <c r="J30" i="39"/>
  <c r="F113" i="39" a="1"/>
  <c r="F113" i="39" s="1"/>
  <c r="F41" i="39" a="1"/>
  <c r="F41" i="39" s="1"/>
  <c r="F25" i="39" a="1"/>
  <c r="F25" i="39" s="1"/>
  <c r="J135" i="39"/>
  <c r="J148" i="39"/>
  <c r="J43" i="39"/>
  <c r="J107" i="39"/>
  <c r="F84" i="39" a="1"/>
  <c r="F84" i="39" s="1"/>
  <c r="J89" i="39"/>
  <c r="U69" i="39" l="1"/>
  <c r="T69" i="39"/>
  <c r="U93" i="39"/>
  <c r="T93" i="39"/>
  <c r="U122" i="39"/>
  <c r="T122" i="39"/>
  <c r="U118" i="39"/>
  <c r="T118" i="39"/>
  <c r="U142" i="39"/>
  <c r="T142" i="39"/>
  <c r="U157" i="39"/>
  <c r="T157" i="39"/>
  <c r="U139" i="39"/>
  <c r="T139" i="39"/>
  <c r="U33" i="39"/>
  <c r="T33" i="39"/>
  <c r="U89" i="39"/>
  <c r="T89" i="39"/>
  <c r="U94" i="39"/>
  <c r="T94" i="39"/>
  <c r="U15" i="39"/>
  <c r="T15" i="39"/>
  <c r="U20" i="39"/>
  <c r="T20" i="39"/>
  <c r="U88" i="39"/>
  <c r="T88" i="39"/>
  <c r="U13" i="39"/>
  <c r="T13" i="39"/>
  <c r="U46" i="39"/>
  <c r="T46" i="39"/>
  <c r="U126" i="39"/>
  <c r="T126" i="39"/>
  <c r="U68" i="39"/>
  <c r="T68" i="39"/>
  <c r="U91" i="39"/>
  <c r="T91" i="39"/>
  <c r="U47" i="39"/>
  <c r="T47" i="39"/>
  <c r="U73" i="39"/>
  <c r="T73" i="39"/>
  <c r="U106" i="39"/>
  <c r="T106" i="39"/>
  <c r="U18" i="39"/>
  <c r="T18" i="39"/>
  <c r="U119" i="39"/>
  <c r="T119" i="39"/>
  <c r="U39" i="39"/>
  <c r="T39" i="39"/>
  <c r="U77" i="39"/>
  <c r="T77" i="39"/>
  <c r="U27" i="39"/>
  <c r="T27" i="39"/>
  <c r="U42" i="39"/>
  <c r="T42" i="39"/>
  <c r="U10" i="39"/>
  <c r="T10" i="39"/>
  <c r="U65" i="39"/>
  <c r="T65" i="39"/>
  <c r="U55" i="39"/>
  <c r="T55" i="39"/>
  <c r="U30" i="39"/>
  <c r="T30" i="39"/>
  <c r="U34" i="39"/>
  <c r="T34" i="39"/>
  <c r="U86" i="39"/>
  <c r="T86" i="39"/>
  <c r="U19" i="39"/>
  <c r="T19" i="39"/>
  <c r="U128" i="39"/>
  <c r="T128" i="39"/>
  <c r="U59" i="39"/>
  <c r="T59" i="39"/>
  <c r="U79" i="39"/>
  <c r="T79" i="39"/>
  <c r="U90" i="39"/>
  <c r="T90" i="39"/>
  <c r="U51" i="39"/>
  <c r="T51" i="39"/>
  <c r="U109" i="39"/>
  <c r="T109" i="39"/>
  <c r="U133" i="39"/>
  <c r="T133" i="39"/>
  <c r="U36" i="39"/>
  <c r="T36" i="39"/>
  <c r="U75" i="39"/>
  <c r="T75" i="39"/>
  <c r="U23" i="39"/>
  <c r="T23" i="39"/>
  <c r="U100" i="39"/>
  <c r="T100" i="39"/>
  <c r="U141" i="39"/>
  <c r="T141" i="39"/>
  <c r="U83" i="39"/>
  <c r="T83" i="39"/>
  <c r="U151" i="39"/>
  <c r="T151" i="39"/>
  <c r="U50" i="39"/>
  <c r="T50" i="39"/>
  <c r="U37" i="39"/>
  <c r="T37" i="39"/>
  <c r="U116" i="39"/>
  <c r="T116" i="39"/>
  <c r="U70" i="39"/>
  <c r="T70" i="39"/>
  <c r="U67" i="39"/>
  <c r="T67" i="39"/>
  <c r="U35" i="39"/>
  <c r="T35" i="39"/>
  <c r="U153" i="39"/>
  <c r="T153" i="39"/>
  <c r="U130" i="39"/>
  <c r="T130" i="39"/>
  <c r="U108" i="39"/>
  <c r="T108" i="39"/>
  <c r="U111" i="39"/>
  <c r="T111" i="39"/>
  <c r="U52" i="39"/>
  <c r="T52" i="39"/>
  <c r="U31" i="39"/>
  <c r="T31" i="39"/>
  <c r="U121" i="39"/>
  <c r="T121" i="39"/>
  <c r="U113" i="39"/>
  <c r="T113" i="39"/>
  <c r="U44" i="39"/>
  <c r="T44" i="39"/>
  <c r="U43" i="39"/>
  <c r="T43" i="39"/>
  <c r="U80" i="39"/>
  <c r="T80" i="39"/>
  <c r="U53" i="39"/>
  <c r="T53" i="39"/>
  <c r="U120" i="39"/>
  <c r="T120" i="39"/>
  <c r="U58" i="39"/>
  <c r="T58" i="39"/>
  <c r="U66" i="39"/>
  <c r="T66" i="39"/>
  <c r="U32" i="39"/>
  <c r="T32" i="39"/>
  <c r="U45" i="39"/>
  <c r="T45" i="39"/>
  <c r="U12" i="39"/>
  <c r="T12" i="39"/>
  <c r="U97" i="39"/>
  <c r="T97" i="39"/>
  <c r="U56" i="39"/>
  <c r="T56" i="39"/>
  <c r="U17" i="39"/>
  <c r="T17" i="39"/>
  <c r="U135" i="39"/>
  <c r="T135" i="39"/>
  <c r="U78" i="39"/>
  <c r="T78" i="39"/>
  <c r="U63" i="39"/>
  <c r="T63" i="39"/>
  <c r="U131" i="39"/>
  <c r="T131" i="39"/>
  <c r="U81" i="39"/>
  <c r="T81" i="39"/>
  <c r="U72" i="39"/>
  <c r="T72" i="39"/>
  <c r="U22" i="39"/>
  <c r="T22" i="39"/>
  <c r="U138" i="39"/>
  <c r="T138" i="39"/>
  <c r="U150" i="39"/>
  <c r="T150" i="39"/>
  <c r="U136" i="39"/>
  <c r="T136" i="39"/>
  <c r="U114" i="39"/>
  <c r="T114" i="39"/>
  <c r="U5" i="39"/>
  <c r="T5" i="39"/>
  <c r="U84" i="39"/>
  <c r="T84" i="39"/>
  <c r="U62" i="39"/>
  <c r="T62" i="39"/>
  <c r="U105" i="39"/>
  <c r="T105" i="39"/>
  <c r="U48" i="39"/>
  <c r="T48" i="39"/>
  <c r="U61" i="39"/>
  <c r="T61" i="39"/>
  <c r="U145" i="39"/>
  <c r="T145" i="39"/>
  <c r="U148" i="39"/>
  <c r="T148" i="39"/>
  <c r="U123" i="39"/>
  <c r="T123" i="39"/>
  <c r="U92" i="39"/>
  <c r="T92" i="39"/>
  <c r="U124" i="39"/>
  <c r="T124" i="39"/>
  <c r="U99" i="39"/>
  <c r="T99" i="39"/>
  <c r="U74" i="39"/>
  <c r="T74" i="39"/>
  <c r="U8" i="39"/>
  <c r="T8" i="39"/>
  <c r="U64" i="39"/>
  <c r="T64" i="39"/>
  <c r="U54" i="39"/>
  <c r="T54" i="39"/>
  <c r="U3" i="39"/>
  <c r="T3" i="39"/>
  <c r="U76" i="39"/>
  <c r="T76" i="39"/>
  <c r="U110" i="39"/>
  <c r="T110" i="39"/>
  <c r="U60" i="39"/>
  <c r="T60" i="39"/>
  <c r="U95" i="39"/>
  <c r="T95" i="39"/>
  <c r="U11" i="39"/>
  <c r="T11" i="39"/>
  <c r="U85" i="39"/>
  <c r="T85" i="39"/>
  <c r="U102" i="39"/>
  <c r="T102" i="39"/>
  <c r="U57" i="39"/>
  <c r="T57" i="39"/>
  <c r="U2" i="39"/>
  <c r="T2" i="39"/>
  <c r="U49" i="39"/>
  <c r="U117" i="39"/>
  <c r="U127" i="39"/>
  <c r="U115" i="39"/>
  <c r="U149" i="39"/>
  <c r="U26" i="39"/>
  <c r="U6" i="39"/>
  <c r="U112" i="39"/>
  <c r="U4" i="39"/>
  <c r="U144" i="39"/>
  <c r="U21" i="39"/>
  <c r="U101" i="39"/>
  <c r="U82" i="39"/>
  <c r="U152" i="39"/>
  <c r="U134" i="39"/>
  <c r="U41" i="39"/>
  <c r="U125" i="39"/>
  <c r="U107" i="39"/>
  <c r="U16" i="39"/>
  <c r="U132" i="39"/>
  <c r="U156" i="39"/>
  <c r="U129" i="39"/>
  <c r="U140" i="39"/>
  <c r="U155" i="39"/>
  <c r="U104" i="39"/>
  <c r="U29" i="39"/>
  <c r="U143" i="39"/>
  <c r="U24" i="39"/>
  <c r="U87" i="39"/>
  <c r="U154" i="39"/>
  <c r="U96" i="39"/>
  <c r="U7" i="39"/>
  <c r="U146" i="39"/>
  <c r="U147" i="39"/>
  <c r="U38" i="39"/>
  <c r="U98" i="39"/>
  <c r="U137" i="39"/>
  <c r="U40" i="39"/>
  <c r="U71" i="39"/>
  <c r="U103" i="39"/>
  <c r="F8" i="40"/>
  <c r="G8" i="40" s="1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F5" i="40"/>
  <c r="W2" i="36"/>
  <c r="B7" i="40"/>
  <c r="W4" i="36"/>
  <c r="D5" i="40"/>
  <c r="B6" i="40"/>
  <c r="E7" i="40"/>
  <c r="H48" i="39"/>
  <c r="H102" i="39"/>
  <c r="H96" i="39"/>
  <c r="H47" i="39"/>
  <c r="H82" i="39"/>
  <c r="H88" i="39"/>
  <c r="H129" i="39"/>
  <c r="I131" i="39"/>
  <c r="H6" i="39"/>
  <c r="H124" i="39"/>
  <c r="H130" i="39"/>
  <c r="H54" i="39"/>
  <c r="H53" i="39"/>
  <c r="H123" i="39"/>
  <c r="H30" i="39"/>
  <c r="H106" i="39"/>
  <c r="H110" i="39"/>
  <c r="I147" i="39"/>
  <c r="H43" i="39"/>
  <c r="H59" i="39"/>
  <c r="H40" i="39"/>
  <c r="H107" i="39"/>
  <c r="H122" i="39"/>
  <c r="H135" i="39"/>
  <c r="H52" i="39"/>
  <c r="I151" i="39"/>
  <c r="I157" i="39"/>
  <c r="I61" i="39"/>
  <c r="H16" i="39"/>
  <c r="H18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I49" i="39"/>
  <c r="H49" i="39"/>
  <c r="H24" i="39"/>
  <c r="H101" i="39"/>
  <c r="I101" i="39"/>
  <c r="I139" i="39"/>
  <c r="H139" i="39"/>
  <c r="H111" i="39"/>
  <c r="H125" i="39"/>
  <c r="I46" i="39"/>
  <c r="H46" i="39"/>
  <c r="H34" i="39"/>
  <c r="I136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I20" i="39"/>
  <c r="I70" i="39"/>
  <c r="H70" i="39"/>
  <c r="H69" i="39"/>
  <c r="H21" i="39"/>
  <c r="I21" i="39"/>
  <c r="H133" i="39"/>
  <c r="I150" i="39"/>
  <c r="H150" i="39"/>
  <c r="I146" i="39"/>
  <c r="H146" i="39"/>
  <c r="H99" i="39"/>
  <c r="H154" i="39"/>
  <c r="I154" i="39"/>
  <c r="I26" i="39"/>
  <c r="H26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I85" i="39"/>
  <c r="H85" i="39"/>
  <c r="H35" i="39"/>
  <c r="I127" i="39"/>
  <c r="H127" i="39"/>
  <c r="H112" i="39"/>
  <c r="H36" i="39"/>
  <c r="H94" i="39"/>
  <c r="H75" i="39"/>
  <c r="H95" i="39"/>
  <c r="H92" i="39"/>
  <c r="I92" i="39"/>
  <c r="H45" i="39"/>
  <c r="I119" i="39"/>
  <c r="H119" i="39"/>
  <c r="H27" i="39"/>
  <c r="H83" i="39"/>
  <c r="I143" i="39"/>
  <c r="H143" i="39"/>
  <c r="H73" i="39"/>
  <c r="H67" i="39"/>
  <c r="H55" i="39"/>
  <c r="I55" i="39"/>
  <c r="I98" i="39"/>
  <c r="H98" i="39"/>
  <c r="H108" i="39"/>
  <c r="H22" i="39"/>
  <c r="F6" i="40"/>
  <c r="W10" i="36"/>
  <c r="W7" i="36"/>
  <c r="F7" i="40"/>
  <c r="A7" i="40"/>
  <c r="W6" i="36"/>
  <c r="H153" i="39"/>
  <c r="H120" i="39"/>
  <c r="H68" i="39"/>
  <c r="H134" i="39"/>
  <c r="H141" i="39"/>
  <c r="H7" i="39"/>
  <c r="J7" i="39"/>
  <c r="H23" i="39"/>
  <c r="H66" i="39"/>
  <c r="H8" i="39"/>
  <c r="H76" i="39"/>
  <c r="J76" i="39"/>
  <c r="H113" i="39"/>
  <c r="J132" i="39"/>
  <c r="H132" i="39"/>
  <c r="J14" i="39"/>
  <c r="H14" i="39"/>
  <c r="H79" i="39"/>
  <c r="H62" i="39"/>
  <c r="H104" i="39"/>
  <c r="H41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J3" i="36" l="1"/>
  <c r="G3" i="36"/>
  <c r="G85" i="48" l="1"/>
  <c r="G128" i="48"/>
  <c r="V119" i="39" l="1"/>
  <c r="G119" i="48"/>
  <c r="V87" i="39"/>
  <c r="G87" i="48"/>
  <c r="G138" i="48"/>
  <c r="V144" i="39"/>
  <c r="G144" i="48"/>
  <c r="V26" i="39"/>
  <c r="G26" i="48"/>
  <c r="V38" i="39"/>
  <c r="G38" i="48"/>
  <c r="V127" i="39"/>
  <c r="G127" i="48"/>
  <c r="V82" i="39"/>
  <c r="G82" i="48"/>
  <c r="V15" i="39"/>
  <c r="G15" i="48"/>
  <c r="V123" i="39"/>
  <c r="G123" i="48"/>
  <c r="V49" i="39"/>
  <c r="G49" i="48"/>
  <c r="V98" i="39"/>
  <c r="G98" i="48"/>
  <c r="V103" i="39"/>
  <c r="G103" i="48"/>
  <c r="V6" i="39"/>
  <c r="G6" i="48"/>
  <c r="V143" i="39"/>
  <c r="G143" i="48"/>
  <c r="V125" i="39"/>
  <c r="G125" i="48"/>
  <c r="V128" i="39"/>
  <c r="V85" i="39"/>
  <c r="G137" i="48" l="1"/>
  <c r="G126" i="1" l="1"/>
  <c r="J104" i="39" l="1"/>
  <c r="G104" i="1"/>
  <c r="J66" i="39"/>
  <c r="G66" i="1"/>
  <c r="J141" i="39"/>
  <c r="G141" i="1"/>
  <c r="J126" i="39"/>
  <c r="I141" i="39" l="1"/>
  <c r="H84" i="39"/>
  <c r="I66" i="39"/>
  <c r="J41" i="39"/>
  <c r="G41" i="1"/>
  <c r="I104" i="39"/>
  <c r="H25" i="39"/>
  <c r="I126" i="39"/>
  <c r="H126" i="39"/>
  <c r="I41" i="39" l="1"/>
  <c r="G144" i="1" l="1"/>
  <c r="J134" i="39" l="1"/>
  <c r="G134" i="1"/>
  <c r="G48" i="1"/>
  <c r="J153" i="39"/>
  <c r="G153" i="1"/>
  <c r="J144" i="39"/>
  <c r="H28" i="39" l="1"/>
  <c r="I144" i="39"/>
  <c r="H144" i="39"/>
  <c r="I134" i="39"/>
  <c r="I153" i="39"/>
  <c r="G114" i="1" l="1"/>
  <c r="J140" i="39" l="1"/>
  <c r="I140" i="39" s="1"/>
  <c r="G140" i="1"/>
  <c r="J106" i="39"/>
  <c r="I106" i="39" s="1"/>
  <c r="G106" i="1"/>
  <c r="J111" i="39"/>
  <c r="I111" i="39" s="1"/>
  <c r="G111" i="1"/>
  <c r="J145" i="39"/>
  <c r="G145" i="1"/>
  <c r="J113" i="39"/>
  <c r="G113" i="1"/>
  <c r="J102" i="39"/>
  <c r="I102" i="39" s="1"/>
  <c r="G102" i="1"/>
  <c r="J138" i="39"/>
  <c r="I138" i="39" s="1"/>
  <c r="G138" i="1"/>
  <c r="J112" i="39"/>
  <c r="G112" i="1"/>
  <c r="J17" i="39"/>
  <c r="I17" i="39" s="1"/>
  <c r="G17" i="1"/>
  <c r="J68" i="39"/>
  <c r="I68" i="39" s="1"/>
  <c r="G68" i="1"/>
  <c r="J23" i="39"/>
  <c r="G23" i="1"/>
  <c r="J130" i="39"/>
  <c r="I130" i="39" s="1"/>
  <c r="G130" i="1"/>
  <c r="J133" i="39"/>
  <c r="I133" i="39" s="1"/>
  <c r="G133" i="1"/>
  <c r="J114" i="39"/>
  <c r="I112" i="39" l="1"/>
  <c r="H80" i="39"/>
  <c r="I23" i="39"/>
  <c r="H114" i="39"/>
  <c r="I114" i="39"/>
  <c r="I113" i="39"/>
  <c r="H109" i="39"/>
  <c r="I145" i="39"/>
  <c r="G118" i="1" l="1"/>
  <c r="J120" i="39" l="1"/>
  <c r="G120" i="1"/>
  <c r="G83" i="1"/>
  <c r="J91" i="39"/>
  <c r="G91" i="1"/>
  <c r="J118" i="39"/>
  <c r="G80" i="1"/>
  <c r="J80" i="39"/>
  <c r="I80" i="39" l="1"/>
  <c r="I91" i="39"/>
  <c r="H93" i="39"/>
  <c r="I83" i="39"/>
  <c r="H118" i="39"/>
  <c r="I118" i="39"/>
  <c r="I120" i="39"/>
  <c r="G140" i="48" l="1"/>
  <c r="V48" i="39"/>
  <c r="G48" i="48"/>
  <c r="G87" i="1" l="1"/>
  <c r="J57" i="39" l="1"/>
  <c r="G57" i="1"/>
  <c r="J87" i="39"/>
  <c r="H87" i="39" l="1"/>
  <c r="I87" i="39"/>
  <c r="I57" i="39"/>
  <c r="H63" i="39"/>
  <c r="G86" i="48" l="1"/>
  <c r="V86" i="39"/>
  <c r="G97" i="48"/>
  <c r="V97" i="39"/>
  <c r="G110" i="48"/>
  <c r="V110" i="39"/>
  <c r="G51" i="48"/>
  <c r="G56" i="1" l="1"/>
  <c r="G103" i="1"/>
  <c r="G64" i="1"/>
  <c r="J64" i="39"/>
  <c r="J33" i="39"/>
  <c r="G33" i="1"/>
  <c r="G86" i="1"/>
  <c r="G125" i="1"/>
  <c r="I33" i="39" l="1"/>
  <c r="I103" i="39"/>
  <c r="H103" i="39"/>
  <c r="I64" i="39"/>
  <c r="H64" i="39"/>
  <c r="I125" i="39"/>
  <c r="I86" i="39"/>
  <c r="H86" i="39"/>
  <c r="J83" i="39" l="1"/>
  <c r="J103" i="39"/>
  <c r="J125" i="39" l="1"/>
  <c r="J86" i="39"/>
  <c r="V99" i="39" l="1"/>
  <c r="V138" i="39"/>
  <c r="V141" i="39"/>
  <c r="V131" i="39"/>
  <c r="V137" i="39"/>
  <c r="V140" i="39"/>
  <c r="V124" i="39"/>
  <c r="V44" i="39"/>
  <c r="V20" i="39"/>
  <c r="V142" i="39"/>
  <c r="V139" i="39"/>
  <c r="V22" i="39" l="1"/>
  <c r="G22" i="48"/>
  <c r="G18" i="48"/>
  <c r="V136" i="39"/>
  <c r="G135" i="48"/>
  <c r="V135" i="39"/>
  <c r="G72" i="48" l="1"/>
  <c r="G58" i="48"/>
  <c r="V101" i="39" l="1"/>
  <c r="G101" i="48"/>
  <c r="V118" i="39"/>
  <c r="G118" i="48"/>
  <c r="V76" i="39"/>
  <c r="G76" i="48"/>
  <c r="V120" i="39"/>
  <c r="G120" i="48"/>
  <c r="V52" i="39"/>
  <c r="G52" i="48"/>
  <c r="V65" i="39"/>
  <c r="G65" i="48"/>
  <c r="V21" i="39"/>
  <c r="G21" i="48"/>
  <c r="G19" i="48"/>
  <c r="V11" i="39"/>
  <c r="G11" i="48"/>
  <c r="G79" i="48"/>
  <c r="V104" i="39"/>
  <c r="G104" i="48"/>
  <c r="V45" i="39"/>
  <c r="G45" i="48"/>
  <c r="V66" i="39"/>
  <c r="G66" i="48"/>
  <c r="V50" i="39"/>
  <c r="G50" i="48"/>
  <c r="V17" i="39"/>
  <c r="G17" i="48"/>
  <c r="V88" i="39"/>
  <c r="G88" i="48"/>
  <c r="V116" i="39"/>
  <c r="G116" i="48"/>
  <c r="V96" i="39"/>
  <c r="G96" i="48"/>
  <c r="V30" i="39"/>
  <c r="G30" i="48"/>
  <c r="V121" i="39"/>
  <c r="G121" i="48"/>
  <c r="G67" i="48"/>
  <c r="V83" i="39"/>
  <c r="G83" i="48"/>
  <c r="V112" i="39"/>
  <c r="G112" i="48"/>
  <c r="V73" i="39"/>
  <c r="G73" i="48"/>
  <c r="G77" i="48"/>
  <c r="G111" i="48"/>
  <c r="V111" i="39"/>
  <c r="V58" i="39"/>
  <c r="G106" i="48"/>
  <c r="V106" i="39"/>
  <c r="V72" i="39"/>
  <c r="G117" i="1" l="1"/>
  <c r="J54" i="39" l="1"/>
  <c r="I54" i="39" s="1"/>
  <c r="G54" i="1"/>
  <c r="J117" i="39"/>
  <c r="G72" i="1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J93" i="39"/>
  <c r="G93" i="1"/>
  <c r="H117" i="39"/>
  <c r="I117" i="39"/>
  <c r="J115" i="39"/>
  <c r="I115" i="39" s="1"/>
  <c r="G115" i="1"/>
  <c r="J108" i="39"/>
  <c r="I108" i="39" s="1"/>
  <c r="G108" i="1"/>
  <c r="G27" i="1"/>
  <c r="J72" i="39"/>
  <c r="H72" i="39" s="1"/>
  <c r="I93" i="39" l="1"/>
  <c r="I59" i="39"/>
  <c r="I110" i="39"/>
  <c r="H10" i="39"/>
  <c r="I116" i="39"/>
  <c r="I72" i="39"/>
  <c r="G39" i="1" l="1"/>
  <c r="G40" i="1" l="1"/>
  <c r="G73" i="1"/>
  <c r="G63" i="1"/>
  <c r="G62" i="1"/>
  <c r="G22" i="1"/>
  <c r="J67" i="39"/>
  <c r="I67" i="39" s="1"/>
  <c r="G67" i="1"/>
  <c r="J36" i="39"/>
  <c r="G36" i="1"/>
  <c r="J39" i="39"/>
  <c r="I39" i="39" l="1"/>
  <c r="H39" i="39"/>
  <c r="H12" i="39"/>
  <c r="H5" i="39"/>
  <c r="I36" i="39"/>
  <c r="G50" i="1" l="1"/>
  <c r="G28" i="1" l="1"/>
  <c r="G5" i="1"/>
  <c r="J5" i="39"/>
  <c r="J50" i="39"/>
  <c r="H50" i="39" s="1"/>
  <c r="H58" i="39" l="1"/>
  <c r="H60" i="39"/>
  <c r="I5" i="39"/>
  <c r="I50" i="39"/>
  <c r="G2" i="48" l="1"/>
  <c r="G56" i="48"/>
  <c r="V12" i="39" l="1"/>
  <c r="G12" i="48"/>
  <c r="V70" i="39"/>
  <c r="G70" i="48"/>
  <c r="V56" i="39"/>
  <c r="V2" i="39"/>
  <c r="G19" i="1" l="1"/>
  <c r="G60" i="1"/>
  <c r="J60" i="39"/>
  <c r="H2" i="39" l="1"/>
  <c r="I60" i="39"/>
  <c r="H37" i="39"/>
  <c r="V18" i="39" l="1"/>
  <c r="V67" i="39"/>
  <c r="V43" i="39"/>
  <c r="V51" i="39"/>
  <c r="V69" i="39"/>
  <c r="V79" i="39"/>
  <c r="V42" i="39"/>
  <c r="V64" i="39"/>
  <c r="V77" i="39"/>
  <c r="V19" i="39" l="1"/>
  <c r="J79" i="39" l="1"/>
  <c r="J18" i="39"/>
  <c r="J48" i="39"/>
  <c r="I48" i="39" s="1"/>
  <c r="J42" i="39"/>
  <c r="I42" i="39" s="1"/>
  <c r="J22" i="39"/>
  <c r="I22" i="39" s="1"/>
  <c r="J28" i="39"/>
  <c r="I28" i="39" s="1"/>
  <c r="J52" i="39"/>
  <c r="I52" i="39" s="1"/>
  <c r="J40" i="39"/>
  <c r="J62" i="39"/>
  <c r="J63" i="39"/>
  <c r="I63" i="39" s="1"/>
  <c r="J27" i="39"/>
  <c r="J69" i="39"/>
  <c r="J73" i="39"/>
  <c r="I73" i="39" s="1"/>
  <c r="J74" i="39"/>
  <c r="I74" i="39" s="1"/>
  <c r="J77" i="39"/>
  <c r="I77" i="39" s="1"/>
  <c r="I69" i="39" l="1"/>
  <c r="I18" i="39"/>
  <c r="I79" i="39"/>
  <c r="I27" i="39"/>
  <c r="J65" i="39"/>
  <c r="G12" i="1"/>
  <c r="J12" i="39"/>
  <c r="I12" i="39" s="1"/>
  <c r="I62" i="39"/>
  <c r="J56" i="39"/>
  <c r="J19" i="39"/>
  <c r="I40" i="39"/>
  <c r="G2" i="1"/>
  <c r="J2" i="39"/>
  <c r="G58" i="1"/>
  <c r="J58" i="39"/>
  <c r="I58" i="39" s="1"/>
  <c r="H56" i="39" l="1"/>
  <c r="I56" i="39"/>
  <c r="I2" i="39"/>
  <c r="H65" i="39"/>
  <c r="I65" i="39"/>
  <c r="H19" i="39"/>
  <c r="I19" i="39"/>
  <c r="H54" i="48" l="1"/>
  <c r="H37" i="48"/>
  <c r="H47" i="48"/>
  <c r="H35" i="48"/>
  <c r="H81" i="48"/>
  <c r="H3" i="48"/>
  <c r="H105" i="48"/>
  <c r="H71" i="48"/>
  <c r="H13" i="48"/>
  <c r="H84" i="48"/>
  <c r="H32" i="48"/>
  <c r="H63" i="48"/>
  <c r="H5" i="48"/>
  <c r="H27" i="48"/>
  <c r="H53" i="48"/>
  <c r="H61" i="48"/>
  <c r="H91" i="48"/>
  <c r="H94" i="48"/>
  <c r="H10" i="48"/>
  <c r="H33" i="48"/>
  <c r="H102" i="48"/>
  <c r="H109" i="48"/>
  <c r="H8" i="48"/>
  <c r="H75" i="48"/>
  <c r="H95" i="48"/>
  <c r="H68" i="48"/>
  <c r="H34" i="48"/>
  <c r="H108" i="48"/>
  <c r="H100" i="48"/>
  <c r="H89" i="48"/>
  <c r="V108" i="39" l="1"/>
  <c r="G108" i="48"/>
  <c r="G5" i="48"/>
  <c r="V5" i="39"/>
  <c r="V94" i="39"/>
  <c r="G94" i="48"/>
  <c r="G109" i="48"/>
  <c r="V109" i="39"/>
  <c r="V37" i="39"/>
  <c r="G37" i="48"/>
  <c r="G89" i="48"/>
  <c r="V89" i="39"/>
  <c r="V33" i="39"/>
  <c r="G33" i="48"/>
  <c r="V84" i="39"/>
  <c r="G84" i="48"/>
  <c r="G71" i="48"/>
  <c r="V71" i="39"/>
  <c r="G10" i="48"/>
  <c r="V10" i="39"/>
  <c r="G81" i="48"/>
  <c r="V81" i="39"/>
  <c r="G68" i="48"/>
  <c r="V68" i="39"/>
  <c r="G35" i="48"/>
  <c r="V35" i="39"/>
  <c r="G100" i="48"/>
  <c r="V100" i="39"/>
  <c r="V91" i="39"/>
  <c r="G91" i="48"/>
  <c r="G34" i="48"/>
  <c r="V34" i="39"/>
  <c r="V61" i="39"/>
  <c r="G61" i="48"/>
  <c r="V95" i="39"/>
  <c r="G95" i="48"/>
  <c r="G47" i="48"/>
  <c r="V47" i="39"/>
  <c r="G54" i="48"/>
  <c r="V54" i="39"/>
  <c r="G102" i="48"/>
  <c r="V102" i="39"/>
  <c r="V8" i="39"/>
  <c r="G8" i="48"/>
  <c r="V53" i="39"/>
  <c r="G53" i="48"/>
  <c r="G63" i="48"/>
  <c r="V63" i="39"/>
  <c r="G32" i="48"/>
  <c r="V32" i="39"/>
  <c r="G105" i="48"/>
  <c r="V105" i="39"/>
  <c r="G3" i="48"/>
  <c r="V3" i="39"/>
  <c r="V13" i="39"/>
  <c r="G13" i="48"/>
  <c r="G75" i="48"/>
  <c r="V75" i="39"/>
  <c r="G27" i="48"/>
  <c r="V27" i="39"/>
  <c r="X9" i="36" l="1"/>
  <c r="Y9" i="36"/>
  <c r="Y6" i="36"/>
  <c r="X13" i="36"/>
  <c r="Y13" i="36"/>
  <c r="X8" i="36"/>
  <c r="Y8" i="36"/>
  <c r="X10" i="36"/>
  <c r="Y10" i="36"/>
  <c r="X7" i="36"/>
  <c r="Y7" i="36"/>
  <c r="X11" i="36"/>
  <c r="Y11" i="36"/>
  <c r="X12" i="36"/>
  <c r="Y12" i="36"/>
  <c r="X6" i="36" l="1"/>
  <c r="H84" i="1" l="1"/>
  <c r="J84" i="39" l="1"/>
  <c r="I84" i="39" s="1"/>
  <c r="G84" i="1"/>
  <c r="H38" i="1"/>
  <c r="H109" i="1"/>
  <c r="H81" i="1"/>
  <c r="H94" i="1"/>
  <c r="H37" i="1"/>
  <c r="H100" i="1"/>
  <c r="H90" i="1"/>
  <c r="H3" i="1"/>
  <c r="H34" i="1"/>
  <c r="H35" i="1"/>
  <c r="H71" i="1"/>
  <c r="H8" i="1"/>
  <c r="H95" i="1"/>
  <c r="H53" i="1"/>
  <c r="H29" i="1"/>
  <c r="H47" i="1"/>
  <c r="H105" i="1"/>
  <c r="H24" i="1"/>
  <c r="H75" i="1"/>
  <c r="J94" i="39" l="1"/>
  <c r="I94" i="39" s="1"/>
  <c r="G94" i="1"/>
  <c r="J24" i="39"/>
  <c r="I24" i="39" s="1"/>
  <c r="G24" i="1"/>
  <c r="G81" i="1"/>
  <c r="J81" i="39"/>
  <c r="J95" i="39"/>
  <c r="I95" i="39" s="1"/>
  <c r="G95" i="1"/>
  <c r="J3" i="39"/>
  <c r="I3" i="39" s="1"/>
  <c r="G3" i="1"/>
  <c r="J109" i="39"/>
  <c r="I109" i="39" s="1"/>
  <c r="G109" i="1"/>
  <c r="J90" i="39"/>
  <c r="I90" i="39" s="1"/>
  <c r="G90" i="1"/>
  <c r="G34" i="1"/>
  <c r="J34" i="39"/>
  <c r="G8" i="1"/>
  <c r="J8" i="39"/>
  <c r="J105" i="39"/>
  <c r="G105" i="1"/>
  <c r="J71" i="39"/>
  <c r="G71" i="1"/>
  <c r="G100" i="1"/>
  <c r="J100" i="39"/>
  <c r="J75" i="39"/>
  <c r="I75" i="39" s="1"/>
  <c r="G75" i="1"/>
  <c r="G47" i="1"/>
  <c r="J47" i="39"/>
  <c r="J35" i="39"/>
  <c r="G35" i="1"/>
  <c r="G29" i="1"/>
  <c r="J29" i="39"/>
  <c r="J37" i="39"/>
  <c r="I37" i="39" s="1"/>
  <c r="G37" i="1"/>
  <c r="G38" i="1"/>
  <c r="J38" i="39"/>
  <c r="I38" i="39" s="1"/>
  <c r="J53" i="39"/>
  <c r="G53" i="1"/>
  <c r="H29" i="39" l="1"/>
  <c r="I29" i="39"/>
  <c r="I35" i="39"/>
  <c r="I8" i="39"/>
  <c r="I34" i="39"/>
  <c r="Q11" i="36" s="1"/>
  <c r="R11" i="36"/>
  <c r="I47" i="39"/>
  <c r="Q9" i="36" s="1"/>
  <c r="R9" i="36"/>
  <c r="H81" i="39"/>
  <c r="I81" i="39"/>
  <c r="H100" i="39"/>
  <c r="I100" i="39"/>
  <c r="R13" i="36"/>
  <c r="R12" i="36"/>
  <c r="I105" i="39"/>
  <c r="Q12" i="36" s="1"/>
  <c r="R10" i="36"/>
  <c r="I71" i="39"/>
  <c r="R8" i="36"/>
  <c r="I53" i="39"/>
  <c r="Q8" i="36" s="1"/>
  <c r="Q10" i="36" l="1"/>
  <c r="Q13" i="36"/>
  <c r="H31" i="48" l="1"/>
  <c r="G31" i="48" l="1"/>
  <c r="V31" i="39"/>
  <c r="H15" i="1" l="1"/>
  <c r="H51" i="1"/>
  <c r="H10" i="1"/>
  <c r="H45" i="1"/>
  <c r="H13" i="1"/>
  <c r="H25" i="1"/>
  <c r="J45" i="39" l="1"/>
  <c r="G45" i="1"/>
  <c r="G25" i="1"/>
  <c r="J25" i="39"/>
  <c r="J10" i="39"/>
  <c r="G10" i="1"/>
  <c r="G51" i="1"/>
  <c r="J51" i="39"/>
  <c r="G13" i="1"/>
  <c r="J13" i="39"/>
  <c r="G15" i="1"/>
  <c r="J15" i="39"/>
  <c r="I15" i="39" l="1"/>
  <c r="H15" i="39"/>
  <c r="H51" i="39"/>
  <c r="I51" i="39"/>
  <c r="I10" i="39"/>
  <c r="I25" i="39"/>
  <c r="H13" i="39"/>
  <c r="I13" i="39"/>
  <c r="I45" i="39"/>
  <c r="Q7" i="36" s="1"/>
  <c r="R7" i="36"/>
  <c r="H25" i="48" l="1"/>
  <c r="G25" i="48" s="1"/>
  <c r="H28" i="48"/>
  <c r="G28" i="48" s="1"/>
  <c r="H14" i="48"/>
  <c r="G14" i="48" s="1"/>
  <c r="H9" i="48"/>
  <c r="G9" i="48" s="1"/>
  <c r="E3" i="36" s="1"/>
  <c r="V14" i="39" l="1"/>
  <c r="U14" i="39" s="1"/>
  <c r="H8" i="40"/>
  <c r="X5" i="36"/>
  <c r="Y5" i="36"/>
  <c r="V25" i="39"/>
  <c r="H6" i="40"/>
  <c r="V9" i="39"/>
  <c r="H5" i="40"/>
  <c r="V28" i="39"/>
  <c r="H7" i="40"/>
  <c r="U28" i="39" l="1"/>
  <c r="T28" i="39"/>
  <c r="G7" i="40" s="1"/>
  <c r="Y2" i="36"/>
  <c r="T9" i="39"/>
  <c r="G5" i="40" s="1"/>
  <c r="U9" i="39"/>
  <c r="X2" i="36" s="1"/>
  <c r="Y3" i="36"/>
  <c r="U25" i="39"/>
  <c r="X3" i="36" s="1"/>
  <c r="T25" i="39"/>
  <c r="G6" i="40" s="1"/>
  <c r="X4" i="36"/>
  <c r="Y4" i="36"/>
  <c r="O28" i="36" l="1"/>
  <c r="P28" i="36"/>
  <c r="K3" i="36"/>
  <c r="S28" i="36"/>
  <c r="Q28" i="36"/>
  <c r="T28" i="36"/>
  <c r="V28" i="36"/>
  <c r="Z28" i="36"/>
  <c r="R28" i="36"/>
  <c r="U28" i="36"/>
  <c r="Y28" i="36"/>
  <c r="W28" i="36"/>
  <c r="X28" i="36"/>
  <c r="H11" i="1" l="1"/>
  <c r="G11" i="1" s="1"/>
  <c r="H32" i="1"/>
  <c r="G32" i="1" s="1"/>
  <c r="H31" i="1"/>
  <c r="H9" i="1"/>
  <c r="G9" i="1" s="1"/>
  <c r="H16" i="1"/>
  <c r="J16" i="39" l="1"/>
  <c r="G16" i="1"/>
  <c r="B3" i="36" s="1"/>
  <c r="J31" i="39"/>
  <c r="G31" i="1"/>
  <c r="J32" i="39"/>
  <c r="H2" i="40"/>
  <c r="J9" i="39"/>
  <c r="H4" i="40"/>
  <c r="H3" i="40"/>
  <c r="J11" i="39"/>
  <c r="R3" i="36" l="1"/>
  <c r="I11" i="39"/>
  <c r="Q3" i="36" s="1"/>
  <c r="H11" i="39"/>
  <c r="G3" i="40" s="1"/>
  <c r="R2" i="36"/>
  <c r="H32" i="39"/>
  <c r="G2" i="40" s="1"/>
  <c r="I32" i="39"/>
  <c r="Q2" i="36" s="1"/>
  <c r="R5" i="36"/>
  <c r="I31" i="39"/>
  <c r="Q5" i="36" s="1"/>
  <c r="R4" i="36"/>
  <c r="H9" i="39"/>
  <c r="G4" i="40" s="1"/>
  <c r="I9" i="39"/>
  <c r="Q4" i="36" s="1"/>
  <c r="R6" i="36"/>
  <c r="I16" i="39"/>
  <c r="Q6" i="36" s="1"/>
  <c r="B28" i="36" l="1"/>
  <c r="C28" i="36"/>
  <c r="I28" i="36"/>
  <c r="J28" i="36"/>
  <c r="G28" i="36"/>
  <c r="E28" i="36"/>
  <c r="L28" i="36"/>
  <c r="H28" i="36"/>
  <c r="D28" i="36"/>
  <c r="M28" i="36"/>
  <c r="F28" i="36"/>
  <c r="K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<sst xmlns="http://schemas.openxmlformats.org/spreadsheetml/2006/main" count="1814" uniqueCount="254">
  <si>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</si>
  <si>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</si>
  <si>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</si>
  <si>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</si>
  <si>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</si>
  <si>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</si>
  <si>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</si>
  <si>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</si>
  <si>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</si>
  <si>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</si>
  <si>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</si>
  <si>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</si>
  <si>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</si>
  <si>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</si>
  <si>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</si>
  <si>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</si>
  <si>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</si>
  <si>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</si>
  <si>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</si>
  <si>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</si>
  <si>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</si>
  <si>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</si>
  <si>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</si>
  <si>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</si>
  <si>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2.52%</t>
  </si>
  <si>
    <t>Akie Iwai</t>
  </si>
  <si>
    <t>1.83%</t>
  </si>
  <si>
    <t>Amy Yang</t>
  </si>
  <si>
    <t>0.10%</t>
  </si>
  <si>
    <t>Angel Yin</t>
  </si>
  <si>
    <t>0.11%</t>
  </si>
  <si>
    <t>Austin Ernst</t>
  </si>
  <si>
    <t>0.00%</t>
  </si>
  <si>
    <t>Ayaka Furue</t>
  </si>
  <si>
    <t>2.12%</t>
  </si>
  <si>
    <t>Bailey Tardy</t>
  </si>
  <si>
    <t>0.01%</t>
  </si>
  <si>
    <t>Brooke M. Henderson</t>
  </si>
  <si>
    <t>5.29%</t>
  </si>
  <si>
    <t>Chanettee Wannasaen</t>
  </si>
  <si>
    <t>0.02%</t>
  </si>
  <si>
    <t>Charley Hull</t>
  </si>
  <si>
    <t>8.72%</t>
  </si>
  <si>
    <t>Chisato Iwai</t>
  </si>
  <si>
    <t>2.76%</t>
  </si>
  <si>
    <t>Haeran Ryu</t>
  </si>
  <si>
    <t>3.83%</t>
  </si>
  <si>
    <t>Ingrid Lindblad</t>
  </si>
  <si>
    <t>0.06%</t>
  </si>
  <si>
    <t>Jasmine Suwannapura</t>
  </si>
  <si>
    <t>0.03%</t>
  </si>
  <si>
    <t>Jeeno Thitikul</t>
  </si>
  <si>
    <t>22.49%</t>
  </si>
  <si>
    <t>Jennifer Kupcho</t>
  </si>
  <si>
    <t>0.75%</t>
  </si>
  <si>
    <t>Jin Hee Im</t>
  </si>
  <si>
    <t>0.87%</t>
  </si>
  <si>
    <t>Lauren Coughlin</t>
  </si>
  <si>
    <t>0.48%</t>
  </si>
  <si>
    <t>Lilia Vu</t>
  </si>
  <si>
    <t>Linn Grant</t>
  </si>
  <si>
    <t>1.52%</t>
  </si>
  <si>
    <t>Linnea Strom</t>
  </si>
  <si>
    <t>Lottie Woad</t>
  </si>
  <si>
    <t>2.72%</t>
  </si>
  <si>
    <t>Lydia Ko</t>
  </si>
  <si>
    <t>3.01%</t>
  </si>
  <si>
    <t>Madelene Sagstrom</t>
  </si>
  <si>
    <t>0.07%</t>
  </si>
  <si>
    <t>Maja Stark</t>
  </si>
  <si>
    <t>0.19%</t>
  </si>
  <si>
    <t>Mao Saigo</t>
  </si>
  <si>
    <t>2.07%</t>
  </si>
  <si>
    <t>Miranda Wang</t>
  </si>
  <si>
    <t>0.16%</t>
  </si>
  <si>
    <t>Miyu Yamashita</t>
  </si>
  <si>
    <t>3.22%</t>
  </si>
  <si>
    <t>Moriya Jutanugarn</t>
  </si>
  <si>
    <t>Nasa Hataoka</t>
  </si>
  <si>
    <t>7.45%</t>
  </si>
  <si>
    <t>Nelly Korda</t>
  </si>
  <si>
    <t>19.43%</t>
  </si>
  <si>
    <t>Patty Tavatanakit</t>
  </si>
  <si>
    <t>0.52%</t>
  </si>
  <si>
    <t>Rio Takeda</t>
  </si>
  <si>
    <t>2.44%</t>
  </si>
  <si>
    <t>Rose Zhang</t>
  </si>
  <si>
    <t>0.78%</t>
  </si>
  <si>
    <t>Ruoning Yin</t>
  </si>
  <si>
    <t>1.67%</t>
  </si>
  <si>
    <t>Somi Lee</t>
  </si>
  <si>
    <t>1.90%</t>
  </si>
  <si>
    <t>Yealimi Noh</t>
  </si>
  <si>
    <t>Youmin Hwang</t>
  </si>
  <si>
    <t>0.70%</t>
  </si>
  <si>
    <t>Yuka Saso</t>
  </si>
  <si>
    <t>1.00%</t>
  </si>
  <si>
    <t>1.10%</t>
  </si>
  <si>
    <t>0.30%</t>
  </si>
  <si>
    <t>0.80%</t>
  </si>
  <si>
    <t>6.00%</t>
  </si>
  <si>
    <t>TT Win</t>
  </si>
  <si>
    <t>3.34%</t>
  </si>
  <si>
    <t>3.02%</t>
  </si>
  <si>
    <t>1.42%</t>
  </si>
  <si>
    <t>1.45%</t>
  </si>
  <si>
    <t>0.31%</t>
  </si>
  <si>
    <t>3.15%</t>
  </si>
  <si>
    <t>4.16%</t>
  </si>
  <si>
    <t>0.84%</t>
  </si>
  <si>
    <t>4.83%</t>
  </si>
  <si>
    <t>3.42%</t>
  </si>
  <si>
    <t>3.77%</t>
  </si>
  <si>
    <t>1.30%</t>
  </si>
  <si>
    <t>1.04%</t>
  </si>
  <si>
    <t>6.91%</t>
  </si>
  <si>
    <t>2.50%</t>
  </si>
  <si>
    <t>2.14%</t>
  </si>
  <si>
    <t>0.65%</t>
  </si>
  <si>
    <t>2.90%</t>
  </si>
  <si>
    <t>0.77%</t>
  </si>
  <si>
    <t>3.49%</t>
  </si>
  <si>
    <t>3.54%</t>
  </si>
  <si>
    <t>1.41%</t>
  </si>
  <si>
    <t>0.20%</t>
  </si>
  <si>
    <t>1.68%</t>
  </si>
  <si>
    <t>3.13%</t>
  </si>
  <si>
    <t>1.62%</t>
  </si>
  <si>
    <t>3.50%</t>
  </si>
  <si>
    <t>4.72%</t>
  </si>
  <si>
    <t>6.64%</t>
  </si>
  <si>
    <t>2.21%</t>
  </si>
  <si>
    <t>3.23%</t>
  </si>
  <si>
    <t>2.48%</t>
  </si>
  <si>
    <t>3.11%</t>
  </si>
  <si>
    <t>1.63%</t>
  </si>
  <si>
    <t>2.26%</t>
  </si>
  <si>
    <t>0.50%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</si>
  <si>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</si>
  <si>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</si>
  <si>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</si>
  <si>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</si>
  <si>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</si>
  <si>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</si>
  <si>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</si>
  <si>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</si>
  <si>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</si>
  <si>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</si>
  <si>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</si>
  <si>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</si>
  <si>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</si>
  <si>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</si>
  <si>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</si>
  <si>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</si>
  <si>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</si>
  <si>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</si>
  <si>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</si>
  <si>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</si>
  <si>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</si>
  <si>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</si>
  <si>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</si>
  <si>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</si>
  <si>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</si>
  <si>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</si>
  <si>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</si>
  <si>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</si>
  <si>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</si>
  <si>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</si>
  <si>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</si>
  <si>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</si>
  <si>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</si>
  <si>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</si>
  <si>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</si>
  <si>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</si>
  <si>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Tournament of Champions</t>
  </si>
  <si>
    <t>Lake Nona</t>
  </si>
  <si>
    <t>Florida</t>
  </si>
  <si>
    <t>LPGA</t>
  </si>
  <si>
    <t>Korda</t>
  </si>
  <si>
    <t>Nelly</t>
  </si>
  <si>
    <t>Yang</t>
  </si>
  <si>
    <t>Amy</t>
  </si>
  <si>
    <t>Henderson</t>
  </si>
  <si>
    <t>Brooke M.</t>
  </si>
  <si>
    <t>Ko</t>
  </si>
  <si>
    <t>Lydia</t>
  </si>
  <si>
    <t>Hwang</t>
  </si>
  <si>
    <t>Youmin</t>
  </si>
  <si>
    <t>Yamashita</t>
  </si>
  <si>
    <t>Miyu</t>
  </si>
  <si>
    <t>Thitikul</t>
  </si>
  <si>
    <t>Jeeno</t>
  </si>
  <si>
    <t>Woad</t>
  </si>
  <si>
    <t>Lottie</t>
  </si>
  <si>
    <t>Furue</t>
  </si>
  <si>
    <t>Ayaka</t>
  </si>
  <si>
    <t>Hataoka</t>
  </si>
  <si>
    <t>Nasa</t>
  </si>
  <si>
    <t>Kim</t>
  </si>
  <si>
    <t>A Lim</t>
  </si>
  <si>
    <t>Lee</t>
  </si>
  <si>
    <t>Somi</t>
  </si>
  <si>
    <t>Ryu</t>
  </si>
  <si>
    <t>Haeran</t>
  </si>
  <si>
    <t>Zhang</t>
  </si>
  <si>
    <t>Rose</t>
  </si>
  <si>
    <t>Iwai</t>
  </si>
  <si>
    <t>Akie</t>
  </si>
  <si>
    <t>Suwannapura</t>
  </si>
  <si>
    <t>Jasmine</t>
  </si>
  <si>
    <t>Grant</t>
  </si>
  <si>
    <t>Linn</t>
  </si>
  <si>
    <t>Hull</t>
  </si>
  <si>
    <t>Charley</t>
  </si>
  <si>
    <t>Noh</t>
  </si>
  <si>
    <t>Yealimi</t>
  </si>
  <si>
    <t>Vu</t>
  </si>
  <si>
    <t>Lilia</t>
  </si>
  <si>
    <t>Wannasaen</t>
  </si>
  <si>
    <t>Chanettee</t>
  </si>
  <si>
    <t>Yin</t>
  </si>
  <si>
    <t>Ruoning</t>
  </si>
  <si>
    <t>Lindblad</t>
  </si>
  <si>
    <t>Ingrid</t>
  </si>
  <si>
    <t>Sagstrom</t>
  </si>
  <si>
    <t>Madelene</t>
  </si>
  <si>
    <t>Strom</t>
  </si>
  <si>
    <t>Linnea</t>
  </si>
  <si>
    <t>Tavatanakit</t>
  </si>
  <si>
    <t>Patty</t>
  </si>
  <si>
    <t>Coughlin</t>
  </si>
  <si>
    <t>Lauren</t>
  </si>
  <si>
    <t>Chisato</t>
  </si>
  <si>
    <t>Wang</t>
  </si>
  <si>
    <t>Miranda</t>
  </si>
  <si>
    <t>Stark</t>
  </si>
  <si>
    <t>Maja</t>
  </si>
  <si>
    <t>Takeda</t>
  </si>
  <si>
    <t>Rio</t>
  </si>
  <si>
    <t>Tardy</t>
  </si>
  <si>
    <t>Bailey</t>
  </si>
  <si>
    <t>Im</t>
  </si>
  <si>
    <t>Jin Hee</t>
  </si>
  <si>
    <t>Kupcho</t>
  </si>
  <si>
    <t>Jennifer</t>
  </si>
  <si>
    <t>Saigo</t>
  </si>
  <si>
    <t>Mao</t>
  </si>
  <si>
    <t>Ernst</t>
  </si>
  <si>
    <t>Austin</t>
  </si>
  <si>
    <t>Saso</t>
  </si>
  <si>
    <t>Yuka</t>
  </si>
  <si>
    <t>Angel</t>
  </si>
  <si>
    <t>Jutanugarn</t>
  </si>
  <si>
    <t>Moriya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</si>
</sst>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Charley Hull</v>
          </cell>
        </row>
        <row r="20">
          <cell r="E20" t="str">
            <v>Nasa Hataoka</v>
          </cell>
        </row>
        <row r="21">
          <cell r="E21" t="str">
            <v>Lydia Ko</v>
          </cell>
        </row>
        <row r="22">
          <cell r="E22" t="str">
            <v>Miyu Yamashita</v>
          </cell>
        </row>
        <row r="23">
          <cell r="E23" t="str">
            <v>Lottie Woad</v>
          </cell>
        </row>
        <row r="24">
          <cell r="E24" t="str">
            <v>Brooke M. Henderson</v>
          </cell>
        </row>
        <row r="25">
          <cell r="E25" t="str">
            <v>Haeran Ryu</v>
          </cell>
        </row>
        <row r="26">
          <cell r="E26" t="str">
            <v>Rio Takeda</v>
          </cell>
        </row>
        <row r="27">
          <cell r="E27" t="str">
            <v>Ruoning Yin</v>
          </cell>
        </row>
        <row r="28">
          <cell r="E28" t="str">
            <v>A Lim Kim</v>
          </cell>
        </row>
        <row r="29">
          <cell r="E29" t="str">
            <v>Chisato Iwai</v>
          </cell>
        </row>
        <row r="30">
          <cell r="E30" t="str">
            <v>Linn Grant</v>
          </cell>
        </row>
        <row r="31">
          <cell r="E31" t="str">
            <v>Mao Saigo</v>
          </cell>
        </row>
        <row r="32">
          <cell r="E32" t="str">
            <v>Somi Lee</v>
          </cell>
        </row>
        <row r="33">
          <cell r="E33" t="str">
            <v>Akie Iwai</v>
          </cell>
        </row>
        <row r="34">
          <cell r="E34" t="str">
            <v>Ayaka Furue</v>
          </cell>
        </row>
        <row r="35">
          <cell r="E35" t="str">
            <v>Rose Zhang</v>
          </cell>
        </row>
        <row r="36">
          <cell r="E36" t="str">
            <v>Youmin Hwang</v>
          </cell>
        </row>
        <row r="37">
          <cell r="E37" t="str">
            <v>Jin Hee Im</v>
          </cell>
        </row>
        <row r="38">
          <cell r="E38" t="str">
            <v>Jennifer Kupcho</v>
          </cell>
        </row>
        <row r="39">
          <cell r="E39" t="str">
            <v>Lauren Coughlin</v>
          </cell>
        </row>
        <row r="40">
          <cell r="E40" t="str">
            <v>Patty Tavatanakit</v>
          </cell>
        </row>
        <row r="41">
          <cell r="E41" t="str">
            <v>Yealimi Noh</v>
          </cell>
        </row>
        <row r="42">
          <cell r="E42" t="str">
            <v>Angel Yin</v>
          </cell>
        </row>
        <row r="43">
          <cell r="E43" t="str">
            <v>Maja Stark</v>
          </cell>
        </row>
        <row r="44">
          <cell r="E44" t="str">
            <v>Miranda Wang</v>
          </cell>
        </row>
        <row r="45">
          <cell r="E45" t="str">
            <v>Ingrid Lindblad</v>
          </cell>
        </row>
        <row r="46">
          <cell r="E46" t="str">
            <v>Amy Yang</v>
          </cell>
        </row>
        <row r="47">
          <cell r="E47" t="str">
            <v>Lilia Vu</v>
          </cell>
        </row>
        <row r="48">
          <cell r="E48" t="str">
            <v>Madelene Sagstrom</v>
          </cell>
        </row>
        <row r="49">
          <cell r="E49" t="str">
            <v>Chanettee Wannasaen</v>
          </cell>
        </row>
        <row r="50">
          <cell r="E50" t="str">
            <v>Linnea Strom</v>
          </cell>
        </row>
        <row r="51">
          <cell r="E51" t="str">
            <v>Jasmine Suwannapura</v>
          </cell>
        </row>
        <row r="52">
          <cell r="E52" t="str">
            <v>Bailey Tardy</v>
          </cell>
        </row>
        <row r="53">
          <cell r="E53" t="str">
            <v>Yuka Saso</v>
          </cell>
        </row>
        <row r="54">
          <cell r="E54" t="str">
            <v>Austin Ernst</v>
          </cell>
        </row>
        <row r="55">
          <cell r="E55" t="str">
            <v>Moriya Jutanugarn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Charley Hull</v>
          </cell>
        </row>
        <row r="20">
          <cell r="E20" t="str">
            <v>Lydia Ko</v>
          </cell>
        </row>
        <row r="21">
          <cell r="E21" t="str">
            <v>Nasa Hataoka</v>
          </cell>
        </row>
        <row r="22">
          <cell r="E22" t="str">
            <v>Miyu Yamashita</v>
          </cell>
        </row>
        <row r="23">
          <cell r="E23" t="str">
            <v>Lottie Woad</v>
          </cell>
        </row>
        <row r="24">
          <cell r="E24" t="str">
            <v>Haeran Ryu</v>
          </cell>
        </row>
        <row r="25">
          <cell r="E25" t="str">
            <v>Linn Grant</v>
          </cell>
        </row>
        <row r="26">
          <cell r="E26" t="str">
            <v>Brooke M. Henderson</v>
          </cell>
        </row>
        <row r="27">
          <cell r="E27" t="str">
            <v>Chisato Iwai</v>
          </cell>
        </row>
        <row r="28">
          <cell r="E28" t="str">
            <v>Rio Takeda</v>
          </cell>
        </row>
        <row r="29">
          <cell r="E29" t="str">
            <v>A Lim Kim</v>
          </cell>
        </row>
        <row r="30">
          <cell r="E30" t="str">
            <v>Mao Saigo</v>
          </cell>
        </row>
        <row r="31">
          <cell r="E31" t="str">
            <v>Ruoning Yin</v>
          </cell>
        </row>
        <row r="32">
          <cell r="E32" t="str">
            <v>Somi Lee</v>
          </cell>
        </row>
        <row r="33">
          <cell r="E33" t="str">
            <v>Akie Iwai</v>
          </cell>
        </row>
        <row r="34">
          <cell r="E34" t="str">
            <v>Ayaka Furue</v>
          </cell>
        </row>
        <row r="35">
          <cell r="E35" t="str">
            <v>Youmin Hwang</v>
          </cell>
        </row>
        <row r="36">
          <cell r="E36" t="str">
            <v>Rose Zhang</v>
          </cell>
        </row>
        <row r="37">
          <cell r="E37" t="str">
            <v>Jin Hee Im</v>
          </cell>
        </row>
        <row r="38">
          <cell r="E38" t="str">
            <v>Jennifer Kupcho</v>
          </cell>
        </row>
        <row r="39">
          <cell r="E39" t="str">
            <v>Lauren Coughlin</v>
          </cell>
        </row>
        <row r="40">
          <cell r="E40" t="str">
            <v>Patty Tavatanakit</v>
          </cell>
        </row>
        <row r="41">
          <cell r="E41" t="str">
            <v>Yealimi Noh</v>
          </cell>
        </row>
        <row r="42">
          <cell r="E42" t="str">
            <v>Angel Yin</v>
          </cell>
        </row>
        <row r="43">
          <cell r="E43" t="str">
            <v>Maja Stark</v>
          </cell>
        </row>
        <row r="44">
          <cell r="E44" t="str">
            <v>Amy Yang</v>
          </cell>
        </row>
        <row r="45">
          <cell r="E45" t="str">
            <v>Miranda Wang</v>
          </cell>
        </row>
        <row r="46">
          <cell r="E46" t="str">
            <v>Ingrid Lindblad</v>
          </cell>
        </row>
        <row r="47">
          <cell r="E47" t="str">
            <v>Madelene Sagstrom</v>
          </cell>
        </row>
        <row r="48">
          <cell r="E48" t="str">
            <v>Chanettee Wannasaen</v>
          </cell>
        </row>
        <row r="49">
          <cell r="E49" t="str">
            <v>Jasmine Suwannapura</v>
          </cell>
        </row>
        <row r="50">
          <cell r="E50" t="str">
            <v>Linnea Strom</v>
          </cell>
        </row>
        <row r="51">
          <cell r="E51" t="str">
            <v>Bailey Tardy</v>
          </cell>
        </row>
        <row r="52">
          <cell r="E52" t="str">
            <v>Lilia Vu</v>
          </cell>
        </row>
        <row r="53">
          <cell r="E53" t="str">
            <v>Moriya Jutanugarn</v>
          </cell>
        </row>
        <row r="54">
          <cell r="E54" t="str">
            <v>Austin Ernst</v>
          </cell>
        </row>
        <row r="55">
          <cell r="E55" t="str">
            <v>Yuka Saso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4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138</v>
      </c>
    </row>
    <row r="2" spans="1:36" x14ac:dyDescent="0.35">
      <c r="A2" s="3" t="str">
        <f t="shared" ref="A2:A65" si="0">IF(J2="","",CONCATENATE(J2," ",I2))</f>
        <v>FirstName Surname</v>
      </c>
      <c r="B2" s="4" t="s">
        <v>139</v>
      </c>
      <c r="C2" t="s">
        <v>140</v>
      </c>
      <c r="D2" t="s">
        <v>141</v>
      </c>
      <c r="E2" t="s">
        <v>142</v>
      </c>
      <c r="F2" t="s">
        <v>143</v>
      </c>
      <c r="G2" t="s">
        <v>144</v>
      </c>
      <c r="H2" t="s">
        <v>145</v>
      </c>
      <c r="I2" t="s">
        <v>146</v>
      </c>
      <c r="J2" t="s">
        <v>147</v>
      </c>
      <c r="K2" t="s">
        <v>148</v>
      </c>
      <c r="L2" t="s">
        <v>149</v>
      </c>
      <c r="M2" t="s">
        <v>150</v>
      </c>
      <c r="N2" t="s">
        <v>151</v>
      </c>
      <c r="O2" t="s">
        <v>152</v>
      </c>
      <c r="P2" t="s">
        <v>153</v>
      </c>
      <c r="Q2" t="s">
        <v>154</v>
      </c>
      <c r="R2" t="s">
        <v>155</v>
      </c>
      <c r="S2" t="s">
        <v>156</v>
      </c>
      <c r="T2" t="s">
        <v>157</v>
      </c>
      <c r="U2" t="s">
        <v>158</v>
      </c>
      <c r="V2" t="s">
        <v>159</v>
      </c>
      <c r="W2" t="s">
        <v>160</v>
      </c>
      <c r="X2" t="s">
        <v>161</v>
      </c>
      <c r="Y2" t="s">
        <v>162</v>
      </c>
      <c r="Z2" t="s">
        <v>163</v>
      </c>
      <c r="AA2" t="s">
        <v>164</v>
      </c>
      <c r="AB2" t="s">
        <v>165</v>
      </c>
      <c r="AC2" t="s">
        <v>166</v>
      </c>
      <c r="AD2" t="s">
        <v>167</v>
      </c>
      <c r="AE2" t="s">
        <v>168</v>
      </c>
      <c r="AF2" t="s">
        <v>169</v>
      </c>
      <c r="AG2" t="s">
        <v>170</v>
      </c>
      <c r="AH2" t="s">
        <v>171</v>
      </c>
      <c r="AI2" t="s">
        <v>172</v>
      </c>
      <c r="AJ2" t="s">
        <v>173</v>
      </c>
    </row>
    <row r="3" spans="1:36" x14ac:dyDescent="0.35">
      <c r="A3" s="3" t="str">
        <f t="shared" si="0"/>
        <v>Nelly Korda</v>
      </c>
      <c r="B3" s="4">
        <v>46054</v>
      </c>
      <c r="C3" t="s">
        <v>174</v>
      </c>
      <c r="D3" t="s">
        <v>175</v>
      </c>
      <c r="E3" t="s">
        <v>176</v>
      </c>
      <c r="F3" t="s">
        <v>177</v>
      </c>
      <c r="I3" t="s">
        <v>178</v>
      </c>
      <c r="J3" t="s">
        <v>179</v>
      </c>
      <c r="K3">
        <v>1</v>
      </c>
      <c r="L3">
        <v>68</v>
      </c>
      <c r="M3">
        <v>71</v>
      </c>
      <c r="N3">
        <v>64</v>
      </c>
      <c r="Q3">
        <v>203</v>
      </c>
      <c r="R3">
        <v>70.88</v>
      </c>
      <c r="S3">
        <v>70.88</v>
      </c>
      <c r="T3">
        <v>67.42</v>
      </c>
      <c r="U3">
        <v>70.03</v>
      </c>
      <c r="V3">
        <v>61.44</v>
      </c>
      <c r="Y3">
        <v>66.3</v>
      </c>
      <c r="Z3">
        <v>6</v>
      </c>
      <c r="AA3">
        <v>8</v>
      </c>
      <c r="AB3">
        <v>1</v>
      </c>
      <c r="AE3">
        <v>2</v>
      </c>
      <c r="AF3">
        <v>3</v>
      </c>
      <c r="AG3">
        <v>-3</v>
      </c>
      <c r="AJ3">
        <v>1</v>
      </c>
    </row>
    <row r="4" spans="1:36" x14ac:dyDescent="0.35">
      <c r="A4" s="3" t="str">
        <f t="shared" si="0"/>
        <v>Amy Yang</v>
      </c>
      <c r="B4" s="4">
        <v>46054</v>
      </c>
      <c r="C4" t="s">
        <v>174</v>
      </c>
      <c r="D4" t="s">
        <v>175</v>
      </c>
      <c r="E4" t="s">
        <v>176</v>
      </c>
      <c r="F4" t="s">
        <v>177</v>
      </c>
      <c r="I4" t="s">
        <v>180</v>
      </c>
      <c r="J4" t="s">
        <v>181</v>
      </c>
      <c r="K4">
        <v>2</v>
      </c>
      <c r="L4">
        <v>68</v>
      </c>
      <c r="M4">
        <v>69</v>
      </c>
      <c r="N4">
        <v>69</v>
      </c>
      <c r="Q4">
        <v>206</v>
      </c>
      <c r="R4">
        <v>70.88</v>
      </c>
      <c r="S4">
        <v>70.88</v>
      </c>
      <c r="T4">
        <v>67.42</v>
      </c>
      <c r="U4">
        <v>68.03</v>
      </c>
      <c r="V4">
        <v>66.44</v>
      </c>
      <c r="Y4">
        <v>67.3</v>
      </c>
      <c r="Z4">
        <v>6</v>
      </c>
      <c r="AA4">
        <v>3</v>
      </c>
      <c r="AB4">
        <v>2</v>
      </c>
      <c r="AE4">
        <v>2</v>
      </c>
      <c r="AF4">
        <v>1</v>
      </c>
      <c r="AG4">
        <v>3</v>
      </c>
      <c r="AJ4">
        <v>2</v>
      </c>
    </row>
    <row r="5" spans="1:36" x14ac:dyDescent="0.35">
      <c r="A5" s="3" t="str">
        <f t="shared" si="0"/>
        <v>Brooke M. Henderson</v>
      </c>
      <c r="B5" s="4">
        <v>46054</v>
      </c>
      <c r="C5" t="s">
        <v>174</v>
      </c>
      <c r="D5" t="s">
        <v>175</v>
      </c>
      <c r="E5" t="s">
        <v>176</v>
      </c>
      <c r="F5" t="s">
        <v>177</v>
      </c>
      <c r="I5" t="s">
        <v>182</v>
      </c>
      <c r="J5" t="s">
        <v>183</v>
      </c>
      <c r="K5">
        <v>3</v>
      </c>
      <c r="L5">
        <v>73</v>
      </c>
      <c r="M5">
        <v>70</v>
      </c>
      <c r="N5">
        <v>66</v>
      </c>
      <c r="Q5">
        <v>209</v>
      </c>
      <c r="R5">
        <v>70.88</v>
      </c>
      <c r="S5">
        <v>70.88</v>
      </c>
      <c r="T5">
        <v>72.42</v>
      </c>
      <c r="U5">
        <v>69.03</v>
      </c>
      <c r="V5">
        <v>63.44</v>
      </c>
      <c r="Y5">
        <v>68.3</v>
      </c>
      <c r="Z5">
        <v>26</v>
      </c>
      <c r="AA5">
        <v>19</v>
      </c>
      <c r="AB5">
        <v>3</v>
      </c>
      <c r="AE5">
        <v>7</v>
      </c>
      <c r="AF5">
        <v>7</v>
      </c>
      <c r="AG5">
        <v>6</v>
      </c>
      <c r="AJ5">
        <v>3</v>
      </c>
    </row>
    <row r="6" spans="1:36" x14ac:dyDescent="0.35">
      <c r="A6" s="3" t="str">
        <f t="shared" si="0"/>
        <v>Lydia Ko</v>
      </c>
      <c r="B6" s="4">
        <v>46054</v>
      </c>
      <c r="C6" t="s">
        <v>174</v>
      </c>
      <c r="D6" t="s">
        <v>175</v>
      </c>
      <c r="E6" t="s">
        <v>176</v>
      </c>
      <c r="F6" t="s">
        <v>177</v>
      </c>
      <c r="I6" t="s">
        <v>184</v>
      </c>
      <c r="J6" t="s">
        <v>185</v>
      </c>
      <c r="K6">
        <v>4</v>
      </c>
      <c r="L6">
        <v>69</v>
      </c>
      <c r="M6">
        <v>67</v>
      </c>
      <c r="N6">
        <v>74</v>
      </c>
      <c r="Q6">
        <v>210</v>
      </c>
      <c r="R6">
        <v>70.88</v>
      </c>
      <c r="S6">
        <v>70.88</v>
      </c>
      <c r="T6">
        <v>68.42</v>
      </c>
      <c r="U6">
        <v>66.03</v>
      </c>
      <c r="V6">
        <v>71.44</v>
      </c>
      <c r="Y6">
        <v>68.63</v>
      </c>
      <c r="Z6">
        <v>8</v>
      </c>
      <c r="AA6">
        <v>1</v>
      </c>
      <c r="AB6">
        <v>4</v>
      </c>
      <c r="AE6">
        <v>3</v>
      </c>
      <c r="AF6">
        <v>0</v>
      </c>
      <c r="AG6">
        <v>7</v>
      </c>
      <c r="AJ6">
        <v>4</v>
      </c>
    </row>
    <row r="7" spans="1:36" x14ac:dyDescent="0.35">
      <c r="A7" s="3" t="str">
        <f t="shared" si="0"/>
        <v>Youmin Hwang</v>
      </c>
      <c r="B7" s="4">
        <v>46054</v>
      </c>
      <c r="C7" t="s">
        <v>174</v>
      </c>
      <c r="D7" t="s">
        <v>175</v>
      </c>
      <c r="E7" t="s">
        <v>176</v>
      </c>
      <c r="F7" t="s">
        <v>177</v>
      </c>
      <c r="I7" t="s">
        <v>186</v>
      </c>
      <c r="J7" t="s">
        <v>187</v>
      </c>
      <c r="K7">
        <v>5</v>
      </c>
      <c r="L7">
        <v>71</v>
      </c>
      <c r="M7">
        <v>67</v>
      </c>
      <c r="N7">
        <v>73</v>
      </c>
      <c r="Q7">
        <v>211</v>
      </c>
      <c r="R7">
        <v>70.88</v>
      </c>
      <c r="S7">
        <v>70.88</v>
      </c>
      <c r="T7">
        <v>70.42</v>
      </c>
      <c r="U7">
        <v>66.03</v>
      </c>
      <c r="V7">
        <v>70.44</v>
      </c>
      <c r="Y7">
        <v>68.97</v>
      </c>
      <c r="Z7">
        <v>16</v>
      </c>
      <c r="AA7">
        <v>5</v>
      </c>
      <c r="AB7">
        <v>5</v>
      </c>
      <c r="AE7">
        <v>5</v>
      </c>
      <c r="AF7">
        <v>2</v>
      </c>
      <c r="AG7">
        <v>8</v>
      </c>
      <c r="AJ7">
        <v>5</v>
      </c>
    </row>
    <row r="8" spans="1:36" x14ac:dyDescent="0.35">
      <c r="A8" s="3" t="str">
        <f t="shared" si="0"/>
        <v>Miyu Yamashita</v>
      </c>
      <c r="B8" s="4">
        <v>46054</v>
      </c>
      <c r="C8" t="s">
        <v>174</v>
      </c>
      <c r="D8" t="s">
        <v>175</v>
      </c>
      <c r="E8" t="s">
        <v>176</v>
      </c>
      <c r="F8" t="s">
        <v>177</v>
      </c>
      <c r="I8" t="s">
        <v>188</v>
      </c>
      <c r="J8" t="s">
        <v>189</v>
      </c>
      <c r="K8">
        <v>5</v>
      </c>
      <c r="L8">
        <v>74</v>
      </c>
      <c r="M8">
        <v>69</v>
      </c>
      <c r="N8">
        <v>68</v>
      </c>
      <c r="Q8">
        <v>211</v>
      </c>
      <c r="R8">
        <v>70.88</v>
      </c>
      <c r="S8">
        <v>70.88</v>
      </c>
      <c r="T8">
        <v>73.42</v>
      </c>
      <c r="U8">
        <v>68.03</v>
      </c>
      <c r="V8">
        <v>65.44</v>
      </c>
      <c r="Y8">
        <v>68.97</v>
      </c>
      <c r="Z8">
        <v>29</v>
      </c>
      <c r="AA8">
        <v>19</v>
      </c>
      <c r="AB8">
        <v>5</v>
      </c>
      <c r="AE8">
        <v>8</v>
      </c>
      <c r="AF8">
        <v>7</v>
      </c>
      <c r="AG8">
        <v>8</v>
      </c>
      <c r="AJ8">
        <v>5</v>
      </c>
    </row>
    <row r="9" spans="1:36" x14ac:dyDescent="0.35">
      <c r="A9" s="3" t="str">
        <f t="shared" si="0"/>
        <v>Jeeno Thitikul</v>
      </c>
      <c r="B9" s="4">
        <v>46054</v>
      </c>
      <c r="C9" t="s">
        <v>174</v>
      </c>
      <c r="D9" t="s">
        <v>175</v>
      </c>
      <c r="E9" t="s">
        <v>176</v>
      </c>
      <c r="F9" t="s">
        <v>177</v>
      </c>
      <c r="I9" t="s">
        <v>190</v>
      </c>
      <c r="J9" t="s">
        <v>191</v>
      </c>
      <c r="K9">
        <v>7</v>
      </c>
      <c r="L9">
        <v>67</v>
      </c>
      <c r="M9">
        <v>72</v>
      </c>
      <c r="N9">
        <v>73</v>
      </c>
      <c r="Q9">
        <v>212</v>
      </c>
      <c r="R9">
        <v>70.88</v>
      </c>
      <c r="S9">
        <v>70.88</v>
      </c>
      <c r="T9">
        <v>66.42</v>
      </c>
      <c r="U9">
        <v>71.03</v>
      </c>
      <c r="V9">
        <v>70.44</v>
      </c>
      <c r="Y9">
        <v>69.3</v>
      </c>
      <c r="Z9">
        <v>2</v>
      </c>
      <c r="AA9">
        <v>8</v>
      </c>
      <c r="AB9">
        <v>7</v>
      </c>
      <c r="AE9">
        <v>1</v>
      </c>
      <c r="AF9">
        <v>3</v>
      </c>
      <c r="AG9">
        <v>9</v>
      </c>
      <c r="AJ9">
        <v>7</v>
      </c>
    </row>
    <row r="10" spans="1:36" x14ac:dyDescent="0.35">
      <c r="A10" s="3" t="str">
        <f t="shared" si="0"/>
        <v>Lottie Woad</v>
      </c>
      <c r="B10" s="4">
        <v>46054</v>
      </c>
      <c r="C10" t="s">
        <v>174</v>
      </c>
      <c r="D10" t="s">
        <v>175</v>
      </c>
      <c r="E10" t="s">
        <v>176</v>
      </c>
      <c r="F10" t="s">
        <v>177</v>
      </c>
      <c r="I10" t="s">
        <v>192</v>
      </c>
      <c r="J10" t="s">
        <v>193</v>
      </c>
      <c r="K10">
        <v>7</v>
      </c>
      <c r="L10">
        <v>67</v>
      </c>
      <c r="M10">
        <v>69</v>
      </c>
      <c r="N10">
        <v>76</v>
      </c>
      <c r="Q10">
        <v>212</v>
      </c>
      <c r="R10">
        <v>70.88</v>
      </c>
      <c r="S10">
        <v>70.88</v>
      </c>
      <c r="T10">
        <v>66.42</v>
      </c>
      <c r="U10">
        <v>68.03</v>
      </c>
      <c r="V10">
        <v>73.44</v>
      </c>
      <c r="Y10">
        <v>69.3</v>
      </c>
      <c r="Z10">
        <v>2</v>
      </c>
      <c r="AA10">
        <v>1</v>
      </c>
      <c r="AB10">
        <v>7</v>
      </c>
      <c r="AE10">
        <v>1</v>
      </c>
      <c r="AF10">
        <v>0</v>
      </c>
      <c r="AG10">
        <v>9</v>
      </c>
      <c r="AJ10">
        <v>7</v>
      </c>
    </row>
    <row r="11" spans="1:36" x14ac:dyDescent="0.35">
      <c r="A11" s="3" t="str">
        <f t="shared" si="0"/>
        <v>Ayaka Furue</v>
      </c>
      <c r="B11" s="4">
        <v>46054</v>
      </c>
      <c r="C11" t="s">
        <v>174</v>
      </c>
      <c r="D11" t="s">
        <v>175</v>
      </c>
      <c r="E11" t="s">
        <v>176</v>
      </c>
      <c r="F11" t="s">
        <v>177</v>
      </c>
      <c r="I11" t="s">
        <v>194</v>
      </c>
      <c r="J11" t="s">
        <v>195</v>
      </c>
      <c r="K11">
        <v>9</v>
      </c>
      <c r="L11">
        <v>74</v>
      </c>
      <c r="M11">
        <v>66</v>
      </c>
      <c r="N11">
        <v>73</v>
      </c>
      <c r="Q11">
        <v>213</v>
      </c>
      <c r="R11">
        <v>70.88</v>
      </c>
      <c r="S11">
        <v>70.88</v>
      </c>
      <c r="T11">
        <v>73.42</v>
      </c>
      <c r="U11">
        <v>65.03</v>
      </c>
      <c r="V11">
        <v>70.44</v>
      </c>
      <c r="Y11">
        <v>69.63</v>
      </c>
      <c r="Z11">
        <v>29</v>
      </c>
      <c r="AA11">
        <v>11</v>
      </c>
      <c r="AB11">
        <v>9</v>
      </c>
      <c r="AE11">
        <v>8</v>
      </c>
      <c r="AF11">
        <v>4</v>
      </c>
      <c r="AG11">
        <v>10</v>
      </c>
      <c r="AJ11">
        <v>9</v>
      </c>
    </row>
    <row r="12" spans="1:36" x14ac:dyDescent="0.35">
      <c r="A12" s="3" t="str">
        <f t="shared" si="0"/>
        <v>Nasa Hataoka</v>
      </c>
      <c r="B12" s="4">
        <v>46054</v>
      </c>
      <c r="C12" t="s">
        <v>174</v>
      </c>
      <c r="D12" t="s">
        <v>175</v>
      </c>
      <c r="E12" t="s">
        <v>176</v>
      </c>
      <c r="F12" t="s">
        <v>177</v>
      </c>
      <c r="I12" t="s">
        <v>196</v>
      </c>
      <c r="J12" t="s">
        <v>197</v>
      </c>
      <c r="K12">
        <v>9</v>
      </c>
      <c r="L12">
        <v>66</v>
      </c>
      <c r="M12">
        <v>71</v>
      </c>
      <c r="N12">
        <v>76</v>
      </c>
      <c r="Q12">
        <v>213</v>
      </c>
      <c r="R12">
        <v>70.88</v>
      </c>
      <c r="S12">
        <v>70.88</v>
      </c>
      <c r="T12">
        <v>65.42</v>
      </c>
      <c r="U12">
        <v>70.03</v>
      </c>
      <c r="V12">
        <v>73.44</v>
      </c>
      <c r="Y12">
        <v>69.63</v>
      </c>
      <c r="Z12">
        <v>1</v>
      </c>
      <c r="AA12">
        <v>3</v>
      </c>
      <c r="AB12">
        <v>9</v>
      </c>
      <c r="AE12">
        <v>-1</v>
      </c>
      <c r="AF12">
        <v>1</v>
      </c>
      <c r="AG12">
        <v>10</v>
      </c>
      <c r="AJ12">
        <v>9</v>
      </c>
    </row>
    <row r="13" spans="1:36" x14ac:dyDescent="0.35">
      <c r="A13" s="3" t="str">
        <f t="shared" si="0"/>
        <v>A Lim Kim</v>
      </c>
      <c r="B13" s="4">
        <v>46054</v>
      </c>
      <c r="C13" t="s">
        <v>174</v>
      </c>
      <c r="D13" t="s">
        <v>175</v>
      </c>
      <c r="E13" t="s">
        <v>176</v>
      </c>
      <c r="F13" t="s">
        <v>177</v>
      </c>
      <c r="I13" t="s">
        <v>198</v>
      </c>
      <c r="J13" t="s">
        <v>199</v>
      </c>
      <c r="K13">
        <v>9</v>
      </c>
      <c r="L13">
        <v>69</v>
      </c>
      <c r="M13">
        <v>69</v>
      </c>
      <c r="N13">
        <v>75</v>
      </c>
      <c r="Q13">
        <v>213</v>
      </c>
      <c r="R13">
        <v>70.88</v>
      </c>
      <c r="S13">
        <v>70.88</v>
      </c>
      <c r="T13">
        <v>68.42</v>
      </c>
      <c r="U13">
        <v>68.03</v>
      </c>
      <c r="V13">
        <v>72.44</v>
      </c>
      <c r="Y13">
        <v>69.63</v>
      </c>
      <c r="Z13">
        <v>8</v>
      </c>
      <c r="AA13">
        <v>5</v>
      </c>
      <c r="AB13">
        <v>9</v>
      </c>
      <c r="AE13">
        <v>3</v>
      </c>
      <c r="AF13">
        <v>2</v>
      </c>
      <c r="AG13">
        <v>10</v>
      </c>
      <c r="AJ13">
        <v>9</v>
      </c>
    </row>
    <row r="14" spans="1:36" x14ac:dyDescent="0.35">
      <c r="A14" s="3" t="str">
        <f t="shared" si="0"/>
        <v>Somi Lee</v>
      </c>
      <c r="B14" s="4">
        <v>46054</v>
      </c>
      <c r="C14" t="s">
        <v>174</v>
      </c>
      <c r="D14" t="s">
        <v>175</v>
      </c>
      <c r="E14" t="s">
        <v>176</v>
      </c>
      <c r="F14" t="s">
        <v>177</v>
      </c>
      <c r="I14" t="s">
        <v>200</v>
      </c>
      <c r="J14" t="s">
        <v>201</v>
      </c>
      <c r="K14">
        <v>9</v>
      </c>
      <c r="L14">
        <v>69</v>
      </c>
      <c r="M14">
        <v>74</v>
      </c>
      <c r="N14">
        <v>70</v>
      </c>
      <c r="Q14">
        <v>213</v>
      </c>
      <c r="R14">
        <v>70.88</v>
      </c>
      <c r="S14">
        <v>70.88</v>
      </c>
      <c r="T14">
        <v>68.42</v>
      </c>
      <c r="U14">
        <v>73.03</v>
      </c>
      <c r="V14">
        <v>67.44</v>
      </c>
      <c r="Y14">
        <v>69.63</v>
      </c>
      <c r="Z14">
        <v>8</v>
      </c>
      <c r="AA14">
        <v>19</v>
      </c>
      <c r="AB14">
        <v>9</v>
      </c>
      <c r="AE14">
        <v>3</v>
      </c>
      <c r="AF14">
        <v>7</v>
      </c>
      <c r="AG14">
        <v>10</v>
      </c>
      <c r="AJ14">
        <v>9</v>
      </c>
    </row>
    <row r="15" spans="1:36" x14ac:dyDescent="0.35">
      <c r="A15" s="3" t="str">
        <f t="shared" si="0"/>
        <v>Haeran Ryu</v>
      </c>
      <c r="B15" s="4">
        <v>46054</v>
      </c>
      <c r="C15" t="s">
        <v>174</v>
      </c>
      <c r="D15" t="s">
        <v>175</v>
      </c>
      <c r="E15" t="s">
        <v>176</v>
      </c>
      <c r="F15" t="s">
        <v>177</v>
      </c>
      <c r="I15" t="s">
        <v>202</v>
      </c>
      <c r="J15" t="s">
        <v>203</v>
      </c>
      <c r="K15">
        <v>9</v>
      </c>
      <c r="L15">
        <v>73</v>
      </c>
      <c r="M15">
        <v>69</v>
      </c>
      <c r="N15">
        <v>71</v>
      </c>
      <c r="Q15">
        <v>213</v>
      </c>
      <c r="R15">
        <v>70.88</v>
      </c>
      <c r="S15">
        <v>70.88</v>
      </c>
      <c r="T15">
        <v>72.42</v>
      </c>
      <c r="U15">
        <v>68.03</v>
      </c>
      <c r="V15">
        <v>68.44</v>
      </c>
      <c r="Y15">
        <v>69.63</v>
      </c>
      <c r="Z15">
        <v>26</v>
      </c>
      <c r="AA15">
        <v>16</v>
      </c>
      <c r="AB15">
        <v>9</v>
      </c>
      <c r="AE15">
        <v>7</v>
      </c>
      <c r="AF15">
        <v>6</v>
      </c>
      <c r="AG15">
        <v>10</v>
      </c>
      <c r="AJ15">
        <v>9</v>
      </c>
    </row>
    <row r="16" spans="1:36" x14ac:dyDescent="0.35">
      <c r="A16" s="3" t="str">
        <f t="shared" si="0"/>
        <v>Rose Zhang</v>
      </c>
      <c r="B16" s="4">
        <v>46054</v>
      </c>
      <c r="C16" t="s">
        <v>174</v>
      </c>
      <c r="D16" t="s">
        <v>175</v>
      </c>
      <c r="E16" t="s">
        <v>176</v>
      </c>
      <c r="F16" t="s">
        <v>177</v>
      </c>
      <c r="I16" t="s">
        <v>204</v>
      </c>
      <c r="J16" t="s">
        <v>205</v>
      </c>
      <c r="K16">
        <v>9</v>
      </c>
      <c r="L16">
        <v>70</v>
      </c>
      <c r="M16">
        <v>73</v>
      </c>
      <c r="N16">
        <v>70</v>
      </c>
      <c r="Q16">
        <v>213</v>
      </c>
      <c r="R16">
        <v>70.88</v>
      </c>
      <c r="S16">
        <v>70.88</v>
      </c>
      <c r="T16">
        <v>69.42</v>
      </c>
      <c r="U16">
        <v>72.03</v>
      </c>
      <c r="V16">
        <v>67.44</v>
      </c>
      <c r="Y16">
        <v>69.63</v>
      </c>
      <c r="Z16">
        <v>13</v>
      </c>
      <c r="AA16">
        <v>19</v>
      </c>
      <c r="AB16">
        <v>9</v>
      </c>
      <c r="AE16">
        <v>4</v>
      </c>
      <c r="AF16">
        <v>7</v>
      </c>
      <c r="AG16">
        <v>10</v>
      </c>
      <c r="AJ16">
        <v>9</v>
      </c>
    </row>
    <row r="17" spans="1:36" x14ac:dyDescent="0.35">
      <c r="A17" s="3" t="str">
        <f t="shared" si="0"/>
        <v>Akie Iwai</v>
      </c>
      <c r="B17" s="4">
        <v>46054</v>
      </c>
      <c r="C17" t="s">
        <v>174</v>
      </c>
      <c r="D17" t="s">
        <v>175</v>
      </c>
      <c r="E17" t="s">
        <v>176</v>
      </c>
      <c r="F17" t="s">
        <v>177</v>
      </c>
      <c r="I17" t="s">
        <v>206</v>
      </c>
      <c r="J17" t="s">
        <v>207</v>
      </c>
      <c r="K17">
        <v>15</v>
      </c>
      <c r="L17">
        <v>69</v>
      </c>
      <c r="M17">
        <v>71</v>
      </c>
      <c r="N17">
        <v>74</v>
      </c>
      <c r="Q17">
        <v>214</v>
      </c>
      <c r="R17">
        <v>70.88</v>
      </c>
      <c r="S17">
        <v>70.88</v>
      </c>
      <c r="T17">
        <v>68.42</v>
      </c>
      <c r="U17">
        <v>70.03</v>
      </c>
      <c r="V17">
        <v>71.44</v>
      </c>
      <c r="Y17">
        <v>69.97</v>
      </c>
      <c r="Z17">
        <v>8</v>
      </c>
      <c r="AA17">
        <v>11</v>
      </c>
      <c r="AB17">
        <v>15</v>
      </c>
      <c r="AE17">
        <v>3</v>
      </c>
      <c r="AF17">
        <v>4</v>
      </c>
      <c r="AG17">
        <v>11</v>
      </c>
      <c r="AJ17">
        <v>15</v>
      </c>
    </row>
    <row r="18" spans="1:36" x14ac:dyDescent="0.35">
      <c r="A18" s="3" t="str">
        <f t="shared" si="0"/>
        <v>Jasmine Suwannapura</v>
      </c>
      <c r="B18" s="4">
        <v>46054</v>
      </c>
      <c r="C18" t="s">
        <v>174</v>
      </c>
      <c r="D18" t="s">
        <v>175</v>
      </c>
      <c r="E18" t="s">
        <v>176</v>
      </c>
      <c r="F18" t="s">
        <v>177</v>
      </c>
      <c r="I18" t="s">
        <v>208</v>
      </c>
      <c r="J18" t="s">
        <v>209</v>
      </c>
      <c r="K18">
        <v>15</v>
      </c>
      <c r="L18">
        <v>73</v>
      </c>
      <c r="M18">
        <v>72</v>
      </c>
      <c r="N18">
        <v>69</v>
      </c>
      <c r="Q18">
        <v>214</v>
      </c>
      <c r="R18">
        <v>70.88</v>
      </c>
      <c r="S18">
        <v>70.88</v>
      </c>
      <c r="T18">
        <v>72.42</v>
      </c>
      <c r="U18">
        <v>71.03</v>
      </c>
      <c r="V18">
        <v>66.44</v>
      </c>
      <c r="Y18">
        <v>69.97</v>
      </c>
      <c r="Z18">
        <v>26</v>
      </c>
      <c r="AA18">
        <v>27</v>
      </c>
      <c r="AB18">
        <v>15</v>
      </c>
      <c r="AE18">
        <v>7</v>
      </c>
      <c r="AF18">
        <v>9</v>
      </c>
      <c r="AG18">
        <v>11</v>
      </c>
      <c r="AJ18">
        <v>15</v>
      </c>
    </row>
    <row r="19" spans="1:36" x14ac:dyDescent="0.35">
      <c r="A19" s="3" t="str">
        <f t="shared" si="0"/>
        <v>Linn Grant</v>
      </c>
      <c r="B19" s="4">
        <v>46054</v>
      </c>
      <c r="C19" t="s">
        <v>174</v>
      </c>
      <c r="D19" t="s">
        <v>175</v>
      </c>
      <c r="E19" t="s">
        <v>176</v>
      </c>
      <c r="F19" t="s">
        <v>177</v>
      </c>
      <c r="I19" t="s">
        <v>210</v>
      </c>
      <c r="J19" t="s">
        <v>211</v>
      </c>
      <c r="K19">
        <v>17</v>
      </c>
      <c r="L19">
        <v>67</v>
      </c>
      <c r="M19">
        <v>75</v>
      </c>
      <c r="N19">
        <v>73</v>
      </c>
      <c r="Q19">
        <v>215</v>
      </c>
      <c r="R19">
        <v>70.88</v>
      </c>
      <c r="S19">
        <v>70.88</v>
      </c>
      <c r="T19">
        <v>66.42</v>
      </c>
      <c r="U19">
        <v>74.03</v>
      </c>
      <c r="V19">
        <v>70.44</v>
      </c>
      <c r="Y19">
        <v>70.3</v>
      </c>
      <c r="Z19">
        <v>2</v>
      </c>
      <c r="AA19">
        <v>16</v>
      </c>
      <c r="AB19">
        <v>17</v>
      </c>
      <c r="AE19">
        <v>1</v>
      </c>
      <c r="AF19">
        <v>6</v>
      </c>
      <c r="AG19">
        <v>12</v>
      </c>
      <c r="AJ19">
        <v>17</v>
      </c>
    </row>
    <row r="20" spans="1:36" x14ac:dyDescent="0.35">
      <c r="A20" s="3" t="str">
        <f t="shared" si="0"/>
        <v>Charley Hull</v>
      </c>
      <c r="B20" s="4">
        <v>46054</v>
      </c>
      <c r="C20" t="s">
        <v>174</v>
      </c>
      <c r="D20" t="s">
        <v>175</v>
      </c>
      <c r="E20" t="s">
        <v>176</v>
      </c>
      <c r="F20" t="s">
        <v>177</v>
      </c>
      <c r="I20" t="s">
        <v>212</v>
      </c>
      <c r="J20" t="s">
        <v>213</v>
      </c>
      <c r="K20">
        <v>17</v>
      </c>
      <c r="L20">
        <v>70</v>
      </c>
      <c r="M20">
        <v>71</v>
      </c>
      <c r="N20">
        <v>74</v>
      </c>
      <c r="Q20">
        <v>215</v>
      </c>
      <c r="R20">
        <v>70.88</v>
      </c>
      <c r="S20">
        <v>70.88</v>
      </c>
      <c r="T20">
        <v>69.42</v>
      </c>
      <c r="U20">
        <v>70.03</v>
      </c>
      <c r="V20">
        <v>71.44</v>
      </c>
      <c r="Y20">
        <v>70.3</v>
      </c>
      <c r="Z20">
        <v>13</v>
      </c>
      <c r="AA20">
        <v>14</v>
      </c>
      <c r="AB20">
        <v>17</v>
      </c>
      <c r="AE20">
        <v>4</v>
      </c>
      <c r="AF20">
        <v>5</v>
      </c>
      <c r="AG20">
        <v>12</v>
      </c>
      <c r="AJ20">
        <v>17</v>
      </c>
    </row>
    <row r="21" spans="1:36" x14ac:dyDescent="0.35">
      <c r="A21" s="3" t="str">
        <f t="shared" si="0"/>
        <v>Yealimi Noh</v>
      </c>
      <c r="B21" s="4">
        <v>46054</v>
      </c>
      <c r="C21" t="s">
        <v>174</v>
      </c>
      <c r="D21" t="s">
        <v>175</v>
      </c>
      <c r="E21" t="s">
        <v>176</v>
      </c>
      <c r="F21" t="s">
        <v>177</v>
      </c>
      <c r="I21" t="s">
        <v>214</v>
      </c>
      <c r="J21" t="s">
        <v>215</v>
      </c>
      <c r="K21">
        <v>17</v>
      </c>
      <c r="L21">
        <v>72</v>
      </c>
      <c r="M21">
        <v>70</v>
      </c>
      <c r="N21">
        <v>73</v>
      </c>
      <c r="Q21">
        <v>215</v>
      </c>
      <c r="R21">
        <v>70.88</v>
      </c>
      <c r="S21">
        <v>70.88</v>
      </c>
      <c r="T21">
        <v>71.42</v>
      </c>
      <c r="U21">
        <v>69.03</v>
      </c>
      <c r="V21">
        <v>70.44</v>
      </c>
      <c r="Y21">
        <v>70.3</v>
      </c>
      <c r="Z21">
        <v>20</v>
      </c>
      <c r="AA21">
        <v>16</v>
      </c>
      <c r="AB21">
        <v>17</v>
      </c>
      <c r="AE21">
        <v>6</v>
      </c>
      <c r="AF21">
        <v>6</v>
      </c>
      <c r="AG21">
        <v>12</v>
      </c>
      <c r="AJ21">
        <v>17</v>
      </c>
    </row>
    <row r="22" spans="1:36" x14ac:dyDescent="0.35">
      <c r="A22" s="3" t="str">
        <f t="shared" si="0"/>
        <v>Lilia Vu</v>
      </c>
      <c r="B22" s="4">
        <v>46054</v>
      </c>
      <c r="C22" t="s">
        <v>174</v>
      </c>
      <c r="D22" t="s">
        <v>175</v>
      </c>
      <c r="E22" t="s">
        <v>176</v>
      </c>
      <c r="F22" t="s">
        <v>177</v>
      </c>
      <c r="I22" t="s">
        <v>216</v>
      </c>
      <c r="J22" t="s">
        <v>217</v>
      </c>
      <c r="K22">
        <v>17</v>
      </c>
      <c r="L22">
        <v>72</v>
      </c>
      <c r="M22">
        <v>68</v>
      </c>
      <c r="N22">
        <v>75</v>
      </c>
      <c r="Q22">
        <v>215</v>
      </c>
      <c r="R22">
        <v>70.88</v>
      </c>
      <c r="S22">
        <v>70.88</v>
      </c>
      <c r="T22">
        <v>71.42</v>
      </c>
      <c r="U22">
        <v>67.03</v>
      </c>
      <c r="V22">
        <v>72.44</v>
      </c>
      <c r="Y22">
        <v>70.3</v>
      </c>
      <c r="Z22">
        <v>20</v>
      </c>
      <c r="AA22">
        <v>11</v>
      </c>
      <c r="AB22">
        <v>17</v>
      </c>
      <c r="AE22">
        <v>6</v>
      </c>
      <c r="AF22">
        <v>4</v>
      </c>
      <c r="AG22">
        <v>12</v>
      </c>
      <c r="AJ22">
        <v>17</v>
      </c>
    </row>
    <row r="23" spans="1:36" x14ac:dyDescent="0.35">
      <c r="A23" s="3" t="str">
        <f t="shared" si="0"/>
        <v>Chanettee Wannasaen</v>
      </c>
      <c r="B23" s="4">
        <v>46054</v>
      </c>
      <c r="C23" t="s">
        <v>174</v>
      </c>
      <c r="D23" t="s">
        <v>175</v>
      </c>
      <c r="E23" t="s">
        <v>176</v>
      </c>
      <c r="F23" t="s">
        <v>177</v>
      </c>
      <c r="I23" t="s">
        <v>218</v>
      </c>
      <c r="J23" t="s">
        <v>219</v>
      </c>
      <c r="K23">
        <v>17</v>
      </c>
      <c r="L23">
        <v>67</v>
      </c>
      <c r="M23">
        <v>72</v>
      </c>
      <c r="N23">
        <v>76</v>
      </c>
      <c r="Q23">
        <v>215</v>
      </c>
      <c r="R23">
        <v>70.88</v>
      </c>
      <c r="S23">
        <v>70.88</v>
      </c>
      <c r="T23">
        <v>66.42</v>
      </c>
      <c r="U23">
        <v>71.03</v>
      </c>
      <c r="V23">
        <v>73.44</v>
      </c>
      <c r="Y23">
        <v>70.3</v>
      </c>
      <c r="Z23">
        <v>2</v>
      </c>
      <c r="AA23">
        <v>8</v>
      </c>
      <c r="AB23">
        <v>17</v>
      </c>
      <c r="AE23">
        <v>1</v>
      </c>
      <c r="AF23">
        <v>3</v>
      </c>
      <c r="AG23">
        <v>12</v>
      </c>
      <c r="AJ23">
        <v>17</v>
      </c>
    </row>
    <row r="24" spans="1:36" x14ac:dyDescent="0.35">
      <c r="A24" s="3" t="str">
        <f t="shared" si="0"/>
        <v>Ruoning Yin</v>
      </c>
      <c r="B24" s="4">
        <v>46054</v>
      </c>
      <c r="C24" t="s">
        <v>174</v>
      </c>
      <c r="D24" t="s">
        <v>175</v>
      </c>
      <c r="E24" t="s">
        <v>176</v>
      </c>
      <c r="F24" t="s">
        <v>177</v>
      </c>
      <c r="I24" t="s">
        <v>220</v>
      </c>
      <c r="J24" t="s">
        <v>221</v>
      </c>
      <c r="K24">
        <v>17</v>
      </c>
      <c r="L24">
        <v>72</v>
      </c>
      <c r="M24">
        <v>69</v>
      </c>
      <c r="N24">
        <v>74</v>
      </c>
      <c r="Q24">
        <v>215</v>
      </c>
      <c r="R24">
        <v>70.88</v>
      </c>
      <c r="S24">
        <v>70.88</v>
      </c>
      <c r="T24">
        <v>71.42</v>
      </c>
      <c r="U24">
        <v>68.03</v>
      </c>
      <c r="V24">
        <v>71.44</v>
      </c>
      <c r="Y24">
        <v>70.3</v>
      </c>
      <c r="Z24">
        <v>20</v>
      </c>
      <c r="AA24">
        <v>14</v>
      </c>
      <c r="AB24">
        <v>17</v>
      </c>
      <c r="AE24">
        <v>6</v>
      </c>
      <c r="AF24">
        <v>5</v>
      </c>
      <c r="AG24">
        <v>12</v>
      </c>
      <c r="AJ24">
        <v>17</v>
      </c>
    </row>
    <row r="25" spans="1:36" x14ac:dyDescent="0.35">
      <c r="A25" s="3" t="str">
        <f t="shared" si="0"/>
        <v>Ingrid Lindblad</v>
      </c>
      <c r="B25" s="4">
        <v>46054</v>
      </c>
      <c r="C25" t="s">
        <v>174</v>
      </c>
      <c r="D25" t="s">
        <v>175</v>
      </c>
      <c r="E25" t="s">
        <v>176</v>
      </c>
      <c r="F25" t="s">
        <v>177</v>
      </c>
      <c r="I25" t="s">
        <v>222</v>
      </c>
      <c r="J25" t="s">
        <v>223</v>
      </c>
      <c r="K25">
        <v>23</v>
      </c>
      <c r="L25">
        <v>69</v>
      </c>
      <c r="M25">
        <v>69</v>
      </c>
      <c r="N25">
        <v>78</v>
      </c>
      <c r="Q25">
        <v>216</v>
      </c>
      <c r="R25">
        <v>70.88</v>
      </c>
      <c r="S25">
        <v>70.88</v>
      </c>
      <c r="T25">
        <v>68.42</v>
      </c>
      <c r="U25">
        <v>68.03</v>
      </c>
      <c r="V25">
        <v>75.44</v>
      </c>
      <c r="Y25">
        <v>70.63</v>
      </c>
      <c r="Z25">
        <v>8</v>
      </c>
      <c r="AA25">
        <v>5</v>
      </c>
      <c r="AB25">
        <v>23</v>
      </c>
      <c r="AE25">
        <v>3</v>
      </c>
      <c r="AF25">
        <v>2</v>
      </c>
      <c r="AG25">
        <v>13</v>
      </c>
      <c r="AJ25">
        <v>23</v>
      </c>
    </row>
    <row r="26" spans="1:36" x14ac:dyDescent="0.35">
      <c r="A26" s="3" t="str">
        <f t="shared" si="0"/>
        <v>Madelene Sagstrom</v>
      </c>
      <c r="B26" s="4">
        <v>46054</v>
      </c>
      <c r="C26" t="s">
        <v>174</v>
      </c>
      <c r="D26" t="s">
        <v>175</v>
      </c>
      <c r="E26" t="s">
        <v>176</v>
      </c>
      <c r="F26" t="s">
        <v>177</v>
      </c>
      <c r="I26" t="s">
        <v>224</v>
      </c>
      <c r="J26" t="s">
        <v>225</v>
      </c>
      <c r="K26">
        <v>24</v>
      </c>
      <c r="L26">
        <v>75</v>
      </c>
      <c r="M26">
        <v>70</v>
      </c>
      <c r="N26">
        <v>72</v>
      </c>
      <c r="Q26">
        <v>217</v>
      </c>
      <c r="R26">
        <v>70.88</v>
      </c>
      <c r="S26">
        <v>70.88</v>
      </c>
      <c r="T26">
        <v>74.42</v>
      </c>
      <c r="U26">
        <v>69.03</v>
      </c>
      <c r="V26">
        <v>69.44</v>
      </c>
      <c r="Y26">
        <v>70.97</v>
      </c>
      <c r="Z26">
        <v>34</v>
      </c>
      <c r="AA26">
        <v>27</v>
      </c>
      <c r="AB26">
        <v>24</v>
      </c>
      <c r="AE26">
        <v>9</v>
      </c>
      <c r="AF26">
        <v>9</v>
      </c>
      <c r="AG26">
        <v>14</v>
      </c>
      <c r="AJ26">
        <v>24</v>
      </c>
    </row>
    <row r="27" spans="1:36" x14ac:dyDescent="0.35">
      <c r="A27" s="3" t="str">
        <f t="shared" si="0"/>
        <v>Linnea Strom</v>
      </c>
      <c r="B27" s="4">
        <v>46054</v>
      </c>
      <c r="C27" t="s">
        <v>174</v>
      </c>
      <c r="D27" t="s">
        <v>175</v>
      </c>
      <c r="E27" t="s">
        <v>176</v>
      </c>
      <c r="F27" t="s">
        <v>177</v>
      </c>
      <c r="I27" t="s">
        <v>226</v>
      </c>
      <c r="J27" t="s">
        <v>227</v>
      </c>
      <c r="K27">
        <v>24</v>
      </c>
      <c r="L27">
        <v>71</v>
      </c>
      <c r="M27">
        <v>73</v>
      </c>
      <c r="N27">
        <v>73</v>
      </c>
      <c r="Q27">
        <v>217</v>
      </c>
      <c r="R27">
        <v>70.88</v>
      </c>
      <c r="S27">
        <v>70.88</v>
      </c>
      <c r="T27">
        <v>70.42</v>
      </c>
      <c r="U27">
        <v>72.03</v>
      </c>
      <c r="V27">
        <v>70.44</v>
      </c>
      <c r="Y27">
        <v>70.97</v>
      </c>
      <c r="Z27">
        <v>16</v>
      </c>
      <c r="AA27">
        <v>25</v>
      </c>
      <c r="AB27">
        <v>24</v>
      </c>
      <c r="AE27">
        <v>5</v>
      </c>
      <c r="AF27">
        <v>8</v>
      </c>
      <c r="AG27">
        <v>14</v>
      </c>
      <c r="AJ27">
        <v>24</v>
      </c>
    </row>
    <row r="28" spans="1:36" x14ac:dyDescent="0.35">
      <c r="A28" s="3" t="str">
        <f t="shared" si="0"/>
        <v>Patty Tavatanakit</v>
      </c>
      <c r="B28" s="4">
        <v>46054</v>
      </c>
      <c r="C28" t="s">
        <v>174</v>
      </c>
      <c r="D28" t="s">
        <v>175</v>
      </c>
      <c r="E28" t="s">
        <v>176</v>
      </c>
      <c r="F28" t="s">
        <v>177</v>
      </c>
      <c r="I28" t="s">
        <v>228</v>
      </c>
      <c r="J28" t="s">
        <v>229</v>
      </c>
      <c r="K28">
        <v>24</v>
      </c>
      <c r="L28">
        <v>70</v>
      </c>
      <c r="M28">
        <v>73</v>
      </c>
      <c r="N28">
        <v>74</v>
      </c>
      <c r="Q28">
        <v>217</v>
      </c>
      <c r="R28">
        <v>70.88</v>
      </c>
      <c r="S28">
        <v>70.88</v>
      </c>
      <c r="T28">
        <v>69.42</v>
      </c>
      <c r="U28">
        <v>72.03</v>
      </c>
      <c r="V28">
        <v>71.44</v>
      </c>
      <c r="Y28">
        <v>70.97</v>
      </c>
      <c r="Z28">
        <v>13</v>
      </c>
      <c r="AA28">
        <v>19</v>
      </c>
      <c r="AB28">
        <v>24</v>
      </c>
      <c r="AE28">
        <v>4</v>
      </c>
      <c r="AF28">
        <v>7</v>
      </c>
      <c r="AG28">
        <v>14</v>
      </c>
      <c r="AJ28">
        <v>24</v>
      </c>
    </row>
    <row r="29" spans="1:36" x14ac:dyDescent="0.35">
      <c r="A29" s="3" t="str">
        <f t="shared" si="0"/>
        <v>Lauren Coughlin</v>
      </c>
      <c r="B29" s="4">
        <v>46054</v>
      </c>
      <c r="C29" t="s">
        <v>174</v>
      </c>
      <c r="D29" t="s">
        <v>175</v>
      </c>
      <c r="E29" t="s">
        <v>176</v>
      </c>
      <c r="F29" t="s">
        <v>177</v>
      </c>
      <c r="I29" t="s">
        <v>230</v>
      </c>
      <c r="J29" t="s">
        <v>231</v>
      </c>
      <c r="K29">
        <v>27</v>
      </c>
      <c r="L29">
        <v>77</v>
      </c>
      <c r="M29">
        <v>71</v>
      </c>
      <c r="N29">
        <v>70</v>
      </c>
      <c r="Q29">
        <v>218</v>
      </c>
      <c r="R29">
        <v>70.88</v>
      </c>
      <c r="S29">
        <v>70.88</v>
      </c>
      <c r="T29">
        <v>76.42</v>
      </c>
      <c r="U29">
        <v>70.03</v>
      </c>
      <c r="V29">
        <v>67.44</v>
      </c>
      <c r="Y29">
        <v>71.3</v>
      </c>
      <c r="Z29">
        <v>38</v>
      </c>
      <c r="AA29">
        <v>33</v>
      </c>
      <c r="AB29">
        <v>27</v>
      </c>
      <c r="AE29">
        <v>11</v>
      </c>
      <c r="AF29">
        <v>12</v>
      </c>
      <c r="AG29">
        <v>15</v>
      </c>
      <c r="AJ29">
        <v>27</v>
      </c>
    </row>
    <row r="30" spans="1:36" x14ac:dyDescent="0.35">
      <c r="A30" s="3" t="str">
        <f t="shared" si="0"/>
        <v>Chisato Iwai</v>
      </c>
      <c r="B30" s="4">
        <v>46054</v>
      </c>
      <c r="C30" t="s">
        <v>174</v>
      </c>
      <c r="D30" t="s">
        <v>175</v>
      </c>
      <c r="E30" t="s">
        <v>176</v>
      </c>
      <c r="F30" t="s">
        <v>177</v>
      </c>
      <c r="I30" t="s">
        <v>206</v>
      </c>
      <c r="J30" t="s">
        <v>232</v>
      </c>
      <c r="K30">
        <v>27</v>
      </c>
      <c r="L30">
        <v>75</v>
      </c>
      <c r="M30">
        <v>68</v>
      </c>
      <c r="N30">
        <v>75</v>
      </c>
      <c r="Q30">
        <v>218</v>
      </c>
      <c r="R30">
        <v>70.88</v>
      </c>
      <c r="S30">
        <v>70.88</v>
      </c>
      <c r="T30">
        <v>74.42</v>
      </c>
      <c r="U30">
        <v>67.03</v>
      </c>
      <c r="V30">
        <v>72.44</v>
      </c>
      <c r="Y30">
        <v>71.3</v>
      </c>
      <c r="Z30">
        <v>34</v>
      </c>
      <c r="AA30">
        <v>19</v>
      </c>
      <c r="AB30">
        <v>27</v>
      </c>
      <c r="AE30">
        <v>9</v>
      </c>
      <c r="AF30">
        <v>7</v>
      </c>
      <c r="AG30">
        <v>15</v>
      </c>
      <c r="AJ30">
        <v>27</v>
      </c>
    </row>
    <row r="31" spans="1:36" x14ac:dyDescent="0.35">
      <c r="A31" s="3" t="str">
        <f t="shared" si="0"/>
        <v>Miranda Wang</v>
      </c>
      <c r="B31" s="4">
        <v>46054</v>
      </c>
      <c r="C31" t="s">
        <v>174</v>
      </c>
      <c r="D31" t="s">
        <v>175</v>
      </c>
      <c r="E31" t="s">
        <v>176</v>
      </c>
      <c r="F31" t="s">
        <v>177</v>
      </c>
      <c r="I31" t="s">
        <v>233</v>
      </c>
      <c r="J31" t="s">
        <v>234</v>
      </c>
      <c r="K31">
        <v>29</v>
      </c>
      <c r="L31">
        <v>71</v>
      </c>
      <c r="M31">
        <v>75</v>
      </c>
      <c r="N31">
        <v>74</v>
      </c>
      <c r="Q31">
        <v>220</v>
      </c>
      <c r="R31">
        <v>70.88</v>
      </c>
      <c r="S31">
        <v>70.88</v>
      </c>
      <c r="T31">
        <v>70.42</v>
      </c>
      <c r="U31">
        <v>74.03</v>
      </c>
      <c r="V31">
        <v>71.44</v>
      </c>
      <c r="Y31">
        <v>71.97</v>
      </c>
      <c r="Z31">
        <v>16</v>
      </c>
      <c r="AA31">
        <v>31</v>
      </c>
      <c r="AB31">
        <v>29</v>
      </c>
      <c r="AE31">
        <v>5</v>
      </c>
      <c r="AF31">
        <v>10</v>
      </c>
      <c r="AG31">
        <v>17</v>
      </c>
      <c r="AJ31">
        <v>29</v>
      </c>
    </row>
    <row r="32" spans="1:36" x14ac:dyDescent="0.35">
      <c r="A32" s="3" t="str">
        <f t="shared" si="0"/>
        <v>Maja Stark</v>
      </c>
      <c r="B32" s="4">
        <v>46054</v>
      </c>
      <c r="C32" t="s">
        <v>174</v>
      </c>
      <c r="D32" t="s">
        <v>175</v>
      </c>
      <c r="E32" t="s">
        <v>176</v>
      </c>
      <c r="F32" t="s">
        <v>177</v>
      </c>
      <c r="I32" t="s">
        <v>235</v>
      </c>
      <c r="J32" t="s">
        <v>236</v>
      </c>
      <c r="K32">
        <v>30</v>
      </c>
      <c r="L32">
        <v>71</v>
      </c>
      <c r="M32">
        <v>76</v>
      </c>
      <c r="N32">
        <v>74</v>
      </c>
      <c r="Q32">
        <v>221</v>
      </c>
      <c r="R32">
        <v>70.88</v>
      </c>
      <c r="S32">
        <v>70.88</v>
      </c>
      <c r="T32">
        <v>70.42</v>
      </c>
      <c r="U32">
        <v>75.03</v>
      </c>
      <c r="V32">
        <v>71.44</v>
      </c>
      <c r="Y32">
        <v>72.3</v>
      </c>
      <c r="Z32">
        <v>16</v>
      </c>
      <c r="AA32">
        <v>32</v>
      </c>
      <c r="AB32">
        <v>30</v>
      </c>
      <c r="AE32">
        <v>5</v>
      </c>
      <c r="AF32">
        <v>11</v>
      </c>
      <c r="AG32">
        <v>18</v>
      </c>
      <c r="AJ32">
        <v>30</v>
      </c>
    </row>
    <row r="33" spans="1:36" x14ac:dyDescent="0.35">
      <c r="A33" s="3" t="str">
        <f t="shared" si="0"/>
        <v>Rio Takeda</v>
      </c>
      <c r="B33" s="4">
        <v>46054</v>
      </c>
      <c r="C33" t="s">
        <v>174</v>
      </c>
      <c r="D33" t="s">
        <v>175</v>
      </c>
      <c r="E33" t="s">
        <v>176</v>
      </c>
      <c r="F33" t="s">
        <v>177</v>
      </c>
      <c r="I33" t="s">
        <v>237</v>
      </c>
      <c r="J33" t="s">
        <v>238</v>
      </c>
      <c r="K33">
        <v>30</v>
      </c>
      <c r="L33">
        <v>74</v>
      </c>
      <c r="M33">
        <v>70</v>
      </c>
      <c r="N33">
        <v>77</v>
      </c>
      <c r="Q33">
        <v>221</v>
      </c>
      <c r="R33">
        <v>70.88</v>
      </c>
      <c r="S33">
        <v>70.88</v>
      </c>
      <c r="T33">
        <v>73.42</v>
      </c>
      <c r="U33">
        <v>69.03</v>
      </c>
      <c r="V33">
        <v>74.44</v>
      </c>
      <c r="Y33">
        <v>72.3</v>
      </c>
      <c r="Z33">
        <v>29</v>
      </c>
      <c r="AA33">
        <v>25</v>
      </c>
      <c r="AB33">
        <v>30</v>
      </c>
      <c r="AE33">
        <v>8</v>
      </c>
      <c r="AF33">
        <v>8</v>
      </c>
      <c r="AG33">
        <v>18</v>
      </c>
      <c r="AJ33">
        <v>30</v>
      </c>
    </row>
    <row r="34" spans="1:36" x14ac:dyDescent="0.35">
      <c r="A34" s="3" t="str">
        <f t="shared" si="0"/>
        <v>Bailey Tardy</v>
      </c>
      <c r="B34" s="4">
        <v>46054</v>
      </c>
      <c r="C34" t="s">
        <v>174</v>
      </c>
      <c r="D34" t="s">
        <v>175</v>
      </c>
      <c r="E34" t="s">
        <v>176</v>
      </c>
      <c r="F34" t="s">
        <v>177</v>
      </c>
      <c r="I34" t="s">
        <v>239</v>
      </c>
      <c r="J34" t="s">
        <v>240</v>
      </c>
      <c r="K34">
        <v>30</v>
      </c>
      <c r="L34">
        <v>72</v>
      </c>
      <c r="M34">
        <v>73</v>
      </c>
      <c r="N34">
        <v>76</v>
      </c>
      <c r="Q34">
        <v>221</v>
      </c>
      <c r="R34">
        <v>70.88</v>
      </c>
      <c r="S34">
        <v>70.88</v>
      </c>
      <c r="T34">
        <v>71.42</v>
      </c>
      <c r="U34">
        <v>72.03</v>
      </c>
      <c r="V34">
        <v>73.44</v>
      </c>
      <c r="Y34">
        <v>72.3</v>
      </c>
      <c r="Z34">
        <v>20</v>
      </c>
      <c r="AA34">
        <v>27</v>
      </c>
      <c r="AB34">
        <v>30</v>
      </c>
      <c r="AE34">
        <v>6</v>
      </c>
      <c r="AF34">
        <v>9</v>
      </c>
      <c r="AG34">
        <v>18</v>
      </c>
      <c r="AJ34">
        <v>30</v>
      </c>
    </row>
    <row r="35" spans="1:36" x14ac:dyDescent="0.35">
      <c r="A35" s="3" t="str">
        <f t="shared" si="0"/>
        <v>Jin Hee Im</v>
      </c>
      <c r="B35" s="4">
        <v>46054</v>
      </c>
      <c r="C35" t="s">
        <v>174</v>
      </c>
      <c r="D35" t="s">
        <v>175</v>
      </c>
      <c r="E35" t="s">
        <v>176</v>
      </c>
      <c r="F35" t="s">
        <v>177</v>
      </c>
      <c r="I35" t="s">
        <v>241</v>
      </c>
      <c r="J35" t="s">
        <v>242</v>
      </c>
      <c r="K35">
        <v>33</v>
      </c>
      <c r="L35">
        <v>72</v>
      </c>
      <c r="M35">
        <v>76</v>
      </c>
      <c r="N35">
        <v>75</v>
      </c>
      <c r="Q35">
        <v>223</v>
      </c>
      <c r="R35">
        <v>70.88</v>
      </c>
      <c r="S35">
        <v>70.88</v>
      </c>
      <c r="T35">
        <v>71.42</v>
      </c>
      <c r="U35">
        <v>75.03</v>
      </c>
      <c r="V35">
        <v>72.44</v>
      </c>
      <c r="Y35">
        <v>72.97</v>
      </c>
      <c r="Z35">
        <v>20</v>
      </c>
      <c r="AA35">
        <v>33</v>
      </c>
      <c r="AB35">
        <v>33</v>
      </c>
      <c r="AE35">
        <v>6</v>
      </c>
      <c r="AF35">
        <v>12</v>
      </c>
      <c r="AG35">
        <v>20</v>
      </c>
      <c r="AJ35">
        <v>33</v>
      </c>
    </row>
    <row r="36" spans="1:36" x14ac:dyDescent="0.35">
      <c r="A36" s="3" t="str">
        <f t="shared" si="0"/>
        <v>Jennifer Kupcho</v>
      </c>
      <c r="B36" s="4">
        <v>46054</v>
      </c>
      <c r="C36" t="s">
        <v>174</v>
      </c>
      <c r="D36" t="s">
        <v>175</v>
      </c>
      <c r="E36" t="s">
        <v>176</v>
      </c>
      <c r="F36" t="s">
        <v>177</v>
      </c>
      <c r="I36" t="s">
        <v>243</v>
      </c>
      <c r="J36" t="s">
        <v>244</v>
      </c>
      <c r="K36">
        <v>34</v>
      </c>
      <c r="L36">
        <v>75</v>
      </c>
      <c r="M36">
        <v>73</v>
      </c>
      <c r="N36">
        <v>77</v>
      </c>
      <c r="Q36">
        <v>225</v>
      </c>
      <c r="R36">
        <v>70.88</v>
      </c>
      <c r="S36">
        <v>70.88</v>
      </c>
      <c r="T36">
        <v>74.42</v>
      </c>
      <c r="U36">
        <v>72.03</v>
      </c>
      <c r="V36">
        <v>74.44</v>
      </c>
      <c r="Y36">
        <v>73.63</v>
      </c>
      <c r="Z36">
        <v>34</v>
      </c>
      <c r="AA36">
        <v>33</v>
      </c>
      <c r="AB36">
        <v>34</v>
      </c>
      <c r="AE36">
        <v>9</v>
      </c>
      <c r="AF36">
        <v>12</v>
      </c>
      <c r="AG36">
        <v>22</v>
      </c>
      <c r="AJ36">
        <v>34</v>
      </c>
    </row>
    <row r="37" spans="1:36" x14ac:dyDescent="0.35">
      <c r="A37" s="3" t="str">
        <f t="shared" si="0"/>
        <v>Mao Saigo</v>
      </c>
      <c r="B37" s="4">
        <v>46054</v>
      </c>
      <c r="C37" t="s">
        <v>174</v>
      </c>
      <c r="D37" t="s">
        <v>175</v>
      </c>
      <c r="E37" t="s">
        <v>176</v>
      </c>
      <c r="F37" t="s">
        <v>177</v>
      </c>
      <c r="I37" t="s">
        <v>245</v>
      </c>
      <c r="J37" t="s">
        <v>246</v>
      </c>
      <c r="K37">
        <v>34</v>
      </c>
      <c r="L37">
        <v>72</v>
      </c>
      <c r="M37">
        <v>73</v>
      </c>
      <c r="N37">
        <v>80</v>
      </c>
      <c r="Q37">
        <v>225</v>
      </c>
      <c r="R37">
        <v>70.88</v>
      </c>
      <c r="S37">
        <v>70.88</v>
      </c>
      <c r="T37">
        <v>71.42</v>
      </c>
      <c r="U37">
        <v>72.03</v>
      </c>
      <c r="V37">
        <v>77.44</v>
      </c>
      <c r="Y37">
        <v>73.63</v>
      </c>
      <c r="Z37">
        <v>20</v>
      </c>
      <c r="AA37">
        <v>27</v>
      </c>
      <c r="AB37">
        <v>34</v>
      </c>
      <c r="AE37">
        <v>6</v>
      </c>
      <c r="AF37">
        <v>9</v>
      </c>
      <c r="AG37">
        <v>22</v>
      </c>
      <c r="AJ37">
        <v>34</v>
      </c>
    </row>
    <row r="38" spans="1:36" x14ac:dyDescent="0.35">
      <c r="A38" s="3" t="str">
        <f t="shared" si="0"/>
        <v>Austin Ernst</v>
      </c>
      <c r="B38" s="4">
        <v>46054</v>
      </c>
      <c r="C38" t="s">
        <v>174</v>
      </c>
      <c r="D38" t="s">
        <v>175</v>
      </c>
      <c r="E38" t="s">
        <v>176</v>
      </c>
      <c r="F38" t="s">
        <v>177</v>
      </c>
      <c r="I38" t="s">
        <v>247</v>
      </c>
      <c r="J38" t="s">
        <v>248</v>
      </c>
      <c r="K38">
        <v>36</v>
      </c>
      <c r="L38">
        <v>74</v>
      </c>
      <c r="M38">
        <v>79</v>
      </c>
      <c r="N38">
        <v>76</v>
      </c>
      <c r="Q38">
        <v>229</v>
      </c>
      <c r="R38">
        <v>70.88</v>
      </c>
      <c r="S38">
        <v>70.88</v>
      </c>
      <c r="T38">
        <v>73.42</v>
      </c>
      <c r="U38">
        <v>78.03</v>
      </c>
      <c r="V38">
        <v>73.44</v>
      </c>
      <c r="Y38">
        <v>74.97</v>
      </c>
      <c r="Z38">
        <v>29</v>
      </c>
      <c r="AA38">
        <v>37</v>
      </c>
      <c r="AB38">
        <v>36</v>
      </c>
      <c r="AE38">
        <v>8</v>
      </c>
      <c r="AF38">
        <v>17</v>
      </c>
      <c r="AG38">
        <v>26</v>
      </c>
      <c r="AJ38">
        <v>36</v>
      </c>
    </row>
    <row r="39" spans="1:36" x14ac:dyDescent="0.35">
      <c r="A39" s="3" t="str">
        <f t="shared" si="0"/>
        <v>Yuka Saso</v>
      </c>
      <c r="B39" s="4">
        <v>46054</v>
      </c>
      <c r="C39" t="s">
        <v>174</v>
      </c>
      <c r="D39" t="s">
        <v>175</v>
      </c>
      <c r="E39" t="s">
        <v>176</v>
      </c>
      <c r="F39" t="s">
        <v>177</v>
      </c>
      <c r="I39" t="s">
        <v>249</v>
      </c>
      <c r="J39" t="s">
        <v>250</v>
      </c>
      <c r="K39">
        <v>37</v>
      </c>
      <c r="L39">
        <v>79</v>
      </c>
      <c r="M39">
        <v>78</v>
      </c>
      <c r="N39">
        <v>73</v>
      </c>
      <c r="Q39">
        <v>230</v>
      </c>
      <c r="R39">
        <v>70.88</v>
      </c>
      <c r="S39">
        <v>70.88</v>
      </c>
      <c r="T39">
        <v>78.42</v>
      </c>
      <c r="U39">
        <v>77.03</v>
      </c>
      <c r="V39">
        <v>70.44</v>
      </c>
      <c r="Y39">
        <v>75.3</v>
      </c>
      <c r="Z39">
        <v>39</v>
      </c>
      <c r="AA39">
        <v>38</v>
      </c>
      <c r="AB39">
        <v>37</v>
      </c>
      <c r="AE39">
        <v>13</v>
      </c>
      <c r="AF39">
        <v>21</v>
      </c>
      <c r="AG39">
        <v>27</v>
      </c>
      <c r="AJ39">
        <v>37</v>
      </c>
    </row>
    <row r="40" spans="1:36" x14ac:dyDescent="0.35">
      <c r="A40" s="3" t="str">
        <f t="shared" si="0"/>
        <v>Angel Yin</v>
      </c>
      <c r="B40" s="4">
        <v>46054</v>
      </c>
      <c r="C40" t="s">
        <v>174</v>
      </c>
      <c r="D40" t="s">
        <v>175</v>
      </c>
      <c r="E40" t="s">
        <v>176</v>
      </c>
      <c r="F40" t="s">
        <v>177</v>
      </c>
      <c r="I40" t="s">
        <v>220</v>
      </c>
      <c r="J40" t="s">
        <v>251</v>
      </c>
      <c r="K40">
        <v>37</v>
      </c>
      <c r="L40">
        <v>76</v>
      </c>
      <c r="M40">
        <v>76</v>
      </c>
      <c r="N40">
        <v>78</v>
      </c>
      <c r="Q40">
        <v>230</v>
      </c>
      <c r="R40">
        <v>70.88</v>
      </c>
      <c r="S40">
        <v>70.88</v>
      </c>
      <c r="T40">
        <v>75.42</v>
      </c>
      <c r="U40">
        <v>75.03</v>
      </c>
      <c r="V40">
        <v>75.44</v>
      </c>
      <c r="Y40">
        <v>75.3</v>
      </c>
      <c r="Z40">
        <v>37</v>
      </c>
      <c r="AA40">
        <v>36</v>
      </c>
      <c r="AB40">
        <v>37</v>
      </c>
      <c r="AE40">
        <v>10</v>
      </c>
      <c r="AF40">
        <v>16</v>
      </c>
      <c r="AG40">
        <v>27</v>
      </c>
      <c r="AJ40">
        <v>37</v>
      </c>
    </row>
    <row r="41" spans="1:36" x14ac:dyDescent="0.35">
      <c r="A41" s="3" t="str">
        <f t="shared" si="0"/>
        <v>Moriya Jutanugarn</v>
      </c>
      <c r="B41" s="4">
        <v>46054</v>
      </c>
      <c r="C41" t="s">
        <v>174</v>
      </c>
      <c r="D41" t="s">
        <v>175</v>
      </c>
      <c r="E41" t="s">
        <v>176</v>
      </c>
      <c r="F41" t="s">
        <v>177</v>
      </c>
      <c r="I41" t="s">
        <v>252</v>
      </c>
      <c r="J41" t="s">
        <v>253</v>
      </c>
      <c r="K41">
        <v>39</v>
      </c>
      <c r="L41">
        <v>74</v>
      </c>
      <c r="M41">
        <v>85</v>
      </c>
      <c r="N41">
        <v>76</v>
      </c>
      <c r="Q41">
        <v>235</v>
      </c>
      <c r="R41">
        <v>70.88</v>
      </c>
      <c r="S41">
        <v>70.88</v>
      </c>
      <c r="T41">
        <v>73.42</v>
      </c>
      <c r="U41">
        <v>84.03</v>
      </c>
      <c r="V41">
        <v>73.44</v>
      </c>
      <c r="Y41">
        <v>76.97</v>
      </c>
      <c r="Z41">
        <v>29</v>
      </c>
      <c r="AA41">
        <v>39</v>
      </c>
      <c r="AB41">
        <v>39</v>
      </c>
      <c r="AE41">
        <v>8</v>
      </c>
      <c r="AF41">
        <v>23</v>
      </c>
      <c r="AG41">
        <v>32</v>
      </c>
      <c r="AJ41">
        <v>39</v>
      </c>
    </row>
    <row r="42" spans="1:36" x14ac:dyDescent="0.35">
      <c r="A42" s="3" t="str">
        <f t="shared" si="0"/>
        <v/>
      </c>
      <c r="B42" s="4"/>
    </row>
    <row r="43" spans="1:36" x14ac:dyDescent="0.35">
      <c r="A43" s="3" t="str">
        <f t="shared" si="0"/>
        <v/>
      </c>
      <c r="B43" s="4"/>
    </row>
    <row r="44" spans="1:36" x14ac:dyDescent="0.35">
      <c r="A44" s="3" t="str">
        <f t="shared" si="0"/>
        <v/>
      </c>
      <c r="B44" s="4"/>
    </row>
    <row r="45" spans="1:36" x14ac:dyDescent="0.35">
      <c r="A45" s="3" t="str">
        <f t="shared" si="0"/>
        <v/>
      </c>
      <c r="B45" s="4"/>
    </row>
    <row r="46" spans="1:36" x14ac:dyDescent="0.35">
      <c r="A46" s="3" t="str">
        <f t="shared" si="0"/>
        <v/>
      </c>
      <c r="B46" s="4"/>
    </row>
    <row r="47" spans="1:36" x14ac:dyDescent="0.35">
      <c r="A47" s="3" t="str">
        <f t="shared" si="0"/>
        <v/>
      </c>
      <c r="B47" s="4"/>
    </row>
    <row r="48" spans="1:36" x14ac:dyDescent="0.35">
      <c r="A48" s="3" t="str">
        <f t="shared" si="0"/>
        <v/>
      </c>
      <c r="B48" s="4"/>
    </row>
    <row r="49" spans="1:2" x14ac:dyDescent="0.35">
      <c r="A49" s="3" t="str">
        <f t="shared" si="0"/>
        <v/>
      </c>
      <c r="B49" s="4"/>
    </row>
    <row r="50" spans="1:2" x14ac:dyDescent="0.35">
      <c r="A50" s="3" t="str">
        <f t="shared" si="0"/>
        <v/>
      </c>
      <c r="B50" s="4"/>
    </row>
    <row r="51" spans="1:2" x14ac:dyDescent="0.35">
      <c r="A51" s="3" t="str">
        <f t="shared" si="0"/>
        <v/>
      </c>
      <c r="B51" s="4"/>
    </row>
    <row r="52" spans="1:2" x14ac:dyDescent="0.35">
      <c r="A52" s="3" t="str">
        <f t="shared" si="0"/>
        <v/>
      </c>
      <c r="B52" s="4"/>
    </row>
    <row r="53" spans="1:2" x14ac:dyDescent="0.35">
      <c r="A53" s="3" t="str">
        <f t="shared" si="0"/>
        <v/>
      </c>
      <c r="B53" s="4"/>
    </row>
    <row r="54" spans="1:2" x14ac:dyDescent="0.35">
      <c r="A54" s="3" t="str">
        <f t="shared" si="0"/>
        <v/>
      </c>
      <c r="B54" s="4"/>
    </row>
    <row r="55" spans="1:2" x14ac:dyDescent="0.35">
      <c r="A55" s="3" t="str">
        <f t="shared" si="0"/>
        <v/>
      </c>
      <c r="B55" s="4"/>
    </row>
    <row r="56" spans="1:2" x14ac:dyDescent="0.35">
      <c r="A56" s="3" t="str">
        <f t="shared" si="0"/>
        <v/>
      </c>
      <c r="B56" s="4"/>
    </row>
    <row r="57" spans="1:2" x14ac:dyDescent="0.35">
      <c r="A57" s="3" t="str">
        <f t="shared" si="0"/>
        <v/>
      </c>
      <c r="B57" s="4"/>
    </row>
    <row r="58" spans="1:2" x14ac:dyDescent="0.35">
      <c r="A58" s="3" t="str">
        <f t="shared" si="0"/>
        <v/>
      </c>
      <c r="B58" s="4"/>
    </row>
    <row r="59" spans="1:2" x14ac:dyDescent="0.35">
      <c r="A59" s="3" t="str">
        <f t="shared" si="0"/>
        <v/>
      </c>
      <c r="B59" s="4"/>
    </row>
    <row r="60" spans="1:2" x14ac:dyDescent="0.35">
      <c r="A60" s="3" t="str">
        <f t="shared" si="0"/>
        <v/>
      </c>
      <c r="B60" s="4"/>
    </row>
    <row r="61" spans="1:2" x14ac:dyDescent="0.35">
      <c r="A61" s="3" t="str">
        <f t="shared" si="0"/>
        <v/>
      </c>
      <c r="B61" s="4"/>
    </row>
    <row r="62" spans="1:2" x14ac:dyDescent="0.35">
      <c r="A62" s="3" t="str">
        <f t="shared" si="0"/>
        <v/>
      </c>
      <c r="B62" s="4"/>
    </row>
    <row r="63" spans="1:2" x14ac:dyDescent="0.35">
      <c r="A63" s="3" t="str">
        <f t="shared" si="0"/>
        <v/>
      </c>
      <c r="B63" s="4"/>
    </row>
    <row r="64" spans="1:2" x14ac:dyDescent="0.35">
      <c r="A64" s="3" t="str">
        <f t="shared" si="0"/>
        <v/>
      </c>
      <c r="B64" s="4"/>
    </row>
    <row r="65" spans="1:2" x14ac:dyDescent="0.35">
      <c r="A65" s="3" t="str">
        <f t="shared" si="0"/>
        <v/>
      </c>
      <c r="B65" s="4"/>
    </row>
    <row r="66" spans="1:2" x14ac:dyDescent="0.35">
      <c r="A66" s="3" t="str">
        <f t="shared" ref="A66:A129" si="1">IF(J66="","",CONCATENATE(J66," ",I66))</f>
        <v/>
      </c>
      <c r="B66" s="4"/>
    </row>
    <row r="67" spans="1:2" x14ac:dyDescent="0.35">
      <c r="A67" s="3" t="str">
        <f t="shared" si="1"/>
        <v/>
      </c>
      <c r="B67" s="4"/>
    </row>
    <row r="68" spans="1:2" x14ac:dyDescent="0.35">
      <c r="A68" s="3" t="str">
        <f t="shared" si="1"/>
        <v/>
      </c>
      <c r="B68" s="4"/>
    </row>
    <row r="69" spans="1:2" x14ac:dyDescent="0.35">
      <c r="A69" s="3" t="str">
        <f t="shared" si="1"/>
        <v/>
      </c>
      <c r="B69" s="4"/>
    </row>
    <row r="70" spans="1:2" x14ac:dyDescent="0.35">
      <c r="A70" s="3" t="str">
        <f t="shared" si="1"/>
        <v/>
      </c>
      <c r="B70" s="4"/>
    </row>
    <row r="71" spans="1:2" x14ac:dyDescent="0.35">
      <c r="A71" s="3" t="str">
        <f t="shared" si="1"/>
        <v/>
      </c>
      <c r="B71" s="4"/>
    </row>
    <row r="72" spans="1:2" x14ac:dyDescent="0.35">
      <c r="A72" s="3" t="str">
        <f t="shared" si="1"/>
        <v/>
      </c>
      <c r="B72" s="4"/>
    </row>
    <row r="73" spans="1:2" x14ac:dyDescent="0.35">
      <c r="A73" s="3" t="str">
        <f t="shared" si="1"/>
        <v/>
      </c>
      <c r="B73" s="4"/>
    </row>
    <row r="74" spans="1:2" x14ac:dyDescent="0.35">
      <c r="A74" s="3" t="str">
        <f t="shared" si="1"/>
        <v/>
      </c>
      <c r="B74" s="4"/>
    </row>
    <row r="75" spans="1:2" x14ac:dyDescent="0.35">
      <c r="A75" s="3" t="str">
        <f t="shared" si="1"/>
        <v/>
      </c>
      <c r="B75" s="4"/>
    </row>
    <row r="76" spans="1:2" x14ac:dyDescent="0.35">
      <c r="A76" s="3" t="str">
        <f t="shared" si="1"/>
        <v/>
      </c>
      <c r="B76" s="4"/>
    </row>
    <row r="77" spans="1:2" x14ac:dyDescent="0.35">
      <c r="A77" s="3" t="str">
        <f t="shared" si="1"/>
        <v/>
      </c>
      <c r="B77" s="4"/>
    </row>
    <row r="78" spans="1:2" x14ac:dyDescent="0.35">
      <c r="A78" s="3" t="str">
        <f t="shared" si="1"/>
        <v/>
      </c>
      <c r="B78" s="4"/>
    </row>
    <row r="79" spans="1:2" x14ac:dyDescent="0.35">
      <c r="A79" s="3" t="str">
        <f t="shared" si="1"/>
        <v/>
      </c>
      <c r="B79" s="4"/>
    </row>
    <row r="80" spans="1:2" x14ac:dyDescent="0.35">
      <c r="A80" s="3" t="str">
        <f t="shared" si="1"/>
        <v/>
      </c>
      <c r="B80" s="4"/>
    </row>
    <row r="81" spans="1:2" x14ac:dyDescent="0.35">
      <c r="A81" s="3" t="str">
        <f t="shared" si="1"/>
        <v/>
      </c>
      <c r="B81" s="4"/>
    </row>
    <row r="82" spans="1:2" x14ac:dyDescent="0.35">
      <c r="A82" s="3" t="str">
        <f t="shared" si="1"/>
        <v/>
      </c>
      <c r="B82" s="4"/>
    </row>
    <row r="83" spans="1:2" x14ac:dyDescent="0.35">
      <c r="A83" s="3" t="str">
        <f t="shared" si="1"/>
        <v/>
      </c>
      <c r="B83" s="4"/>
    </row>
    <row r="84" spans="1:2" x14ac:dyDescent="0.35">
      <c r="A84" s="3" t="str">
        <f t="shared" si="1"/>
        <v/>
      </c>
      <c r="B84" s="4"/>
    </row>
    <row r="85" spans="1:2" x14ac:dyDescent="0.35">
      <c r="A85" s="3" t="str">
        <f t="shared" si="1"/>
        <v/>
      </c>
      <c r="B85" s="4"/>
    </row>
    <row r="86" spans="1:2" x14ac:dyDescent="0.35">
      <c r="A86" s="3" t="str">
        <f t="shared" si="1"/>
        <v/>
      </c>
      <c r="B86" s="4"/>
    </row>
    <row r="87" spans="1:2" x14ac:dyDescent="0.35">
      <c r="A87" s="3" t="str">
        <f t="shared" si="1"/>
        <v/>
      </c>
      <c r="B87" s="4"/>
    </row>
    <row r="88" spans="1:2" x14ac:dyDescent="0.35">
      <c r="A88" s="3" t="str">
        <f t="shared" si="1"/>
        <v/>
      </c>
      <c r="B88" s="4"/>
    </row>
    <row r="89" spans="1:2" x14ac:dyDescent="0.35">
      <c r="A89" s="3" t="str">
        <f t="shared" si="1"/>
        <v/>
      </c>
      <c r="B89" s="4"/>
    </row>
    <row r="90" spans="1:2" x14ac:dyDescent="0.35">
      <c r="A90" s="3" t="str">
        <f t="shared" si="1"/>
        <v/>
      </c>
      <c r="B90" s="4"/>
    </row>
    <row r="91" spans="1:2" x14ac:dyDescent="0.35">
      <c r="A91" s="3" t="str">
        <f t="shared" si="1"/>
        <v/>
      </c>
      <c r="B91" s="4"/>
    </row>
    <row r="92" spans="1:2" x14ac:dyDescent="0.35">
      <c r="A92" s="3" t="str">
        <f t="shared" si="1"/>
        <v/>
      </c>
      <c r="B92" s="4"/>
    </row>
    <row r="93" spans="1:2" x14ac:dyDescent="0.35">
      <c r="A93" s="3" t="str">
        <f t="shared" si="1"/>
        <v/>
      </c>
      <c r="B93" s="4"/>
    </row>
    <row r="94" spans="1:2" x14ac:dyDescent="0.35">
      <c r="A94" s="3" t="str">
        <f t="shared" si="1"/>
        <v/>
      </c>
      <c r="B94" s="4"/>
    </row>
    <row r="95" spans="1:2" x14ac:dyDescent="0.35">
      <c r="A95" s="3" t="str">
        <f t="shared" si="1"/>
        <v/>
      </c>
      <c r="B95" s="4"/>
    </row>
    <row r="96" spans="1:2" x14ac:dyDescent="0.35">
      <c r="A96" s="3" t="str">
        <f t="shared" si="1"/>
        <v/>
      </c>
      <c r="B96" s="4"/>
    </row>
    <row r="97" spans="1:2" x14ac:dyDescent="0.35">
      <c r="A97" s="3" t="str">
        <f t="shared" si="1"/>
        <v/>
      </c>
      <c r="B97" s="4"/>
    </row>
    <row r="98" spans="1:2" x14ac:dyDescent="0.35">
      <c r="A98" s="3" t="str">
        <f t="shared" si="1"/>
        <v/>
      </c>
      <c r="B98" s="4"/>
    </row>
    <row r="99" spans="1:2" x14ac:dyDescent="0.35">
      <c r="A99" s="3" t="str">
        <f t="shared" si="1"/>
        <v/>
      </c>
      <c r="B99" s="4"/>
    </row>
    <row r="100" spans="1:2" x14ac:dyDescent="0.35">
      <c r="A100" s="3" t="str">
        <f t="shared" si="1"/>
        <v/>
      </c>
      <c r="B100" s="4"/>
    </row>
    <row r="101" spans="1:2" x14ac:dyDescent="0.35">
      <c r="A101" s="3" t="str">
        <f t="shared" si="1"/>
        <v/>
      </c>
      <c r="B101" s="4"/>
    </row>
    <row r="102" spans="1:2" x14ac:dyDescent="0.35">
      <c r="A102" s="3" t="str">
        <f t="shared" si="1"/>
        <v/>
      </c>
      <c r="B102" s="4"/>
    </row>
    <row r="103" spans="1:2" x14ac:dyDescent="0.35">
      <c r="A103" s="3" t="str">
        <f t="shared" si="1"/>
        <v/>
      </c>
      <c r="B103" s="4"/>
    </row>
    <row r="104" spans="1:2" x14ac:dyDescent="0.35">
      <c r="A104" s="3" t="str">
        <f t="shared" si="1"/>
        <v/>
      </c>
      <c r="B104" s="4"/>
    </row>
    <row r="105" spans="1:2" x14ac:dyDescent="0.35">
      <c r="A105" s="3" t="str">
        <f t="shared" si="1"/>
        <v/>
      </c>
      <c r="B105" s="4"/>
    </row>
    <row r="106" spans="1:2" x14ac:dyDescent="0.35">
      <c r="A106" s="3" t="str">
        <f t="shared" si="1"/>
        <v/>
      </c>
      <c r="B106" s="4"/>
    </row>
    <row r="107" spans="1:2" x14ac:dyDescent="0.35">
      <c r="A107" s="3" t="str">
        <f t="shared" si="1"/>
        <v/>
      </c>
      <c r="B107" s="4"/>
    </row>
    <row r="108" spans="1:2" x14ac:dyDescent="0.35">
      <c r="A108" s="3" t="str">
        <f t="shared" si="1"/>
        <v/>
      </c>
      <c r="B108" s="4"/>
    </row>
    <row r="109" spans="1:2" x14ac:dyDescent="0.35">
      <c r="A109" s="3" t="str">
        <f t="shared" si="1"/>
        <v/>
      </c>
      <c r="B109" s="4"/>
    </row>
    <row r="110" spans="1:2" x14ac:dyDescent="0.35">
      <c r="A110" s="3" t="str">
        <f t="shared" si="1"/>
        <v/>
      </c>
      <c r="B110" s="4"/>
    </row>
    <row r="111" spans="1:2" x14ac:dyDescent="0.35">
      <c r="A111" s="3" t="str">
        <f t="shared" si="1"/>
        <v/>
      </c>
      <c r="B111" s="4"/>
    </row>
    <row r="112" spans="1:2" x14ac:dyDescent="0.35">
      <c r="A112" s="3" t="str">
        <f t="shared" si="1"/>
        <v/>
      </c>
      <c r="B112" s="4"/>
    </row>
    <row r="113" spans="1:2" x14ac:dyDescent="0.35">
      <c r="A113" s="3" t="str">
        <f t="shared" si="1"/>
        <v/>
      </c>
      <c r="B113" s="4"/>
    </row>
    <row r="114" spans="1:2" x14ac:dyDescent="0.35">
      <c r="A114" s="3" t="str">
        <f t="shared" si="1"/>
        <v/>
      </c>
      <c r="B114" s="4"/>
    </row>
    <row r="115" spans="1:2" x14ac:dyDescent="0.35">
      <c r="A115" s="3" t="str">
        <f t="shared" si="1"/>
        <v/>
      </c>
      <c r="B115" s="4"/>
    </row>
    <row r="116" spans="1:2" x14ac:dyDescent="0.35">
      <c r="A116" s="3" t="str">
        <f t="shared" si="1"/>
        <v/>
      </c>
      <c r="B116" s="4"/>
    </row>
    <row r="117" spans="1:2" x14ac:dyDescent="0.35">
      <c r="A117" s="3" t="str">
        <f t="shared" si="1"/>
        <v/>
      </c>
      <c r="B117" s="4"/>
    </row>
    <row r="118" spans="1:2" x14ac:dyDescent="0.35">
      <c r="A118" s="3" t="str">
        <f t="shared" si="1"/>
        <v/>
      </c>
      <c r="B118" s="4"/>
    </row>
    <row r="119" spans="1:2" x14ac:dyDescent="0.35">
      <c r="A119" s="3" t="str">
        <f t="shared" si="1"/>
        <v/>
      </c>
      <c r="B119" s="4"/>
    </row>
    <row r="120" spans="1:2" x14ac:dyDescent="0.35">
      <c r="A120" s="3" t="str">
        <f t="shared" si="1"/>
        <v/>
      </c>
      <c r="B120" s="4"/>
    </row>
    <row r="121" spans="1:2" x14ac:dyDescent="0.35">
      <c r="A121" s="3" t="str">
        <f t="shared" si="1"/>
        <v/>
      </c>
      <c r="B121" s="4"/>
    </row>
    <row r="122" spans="1:2" x14ac:dyDescent="0.35">
      <c r="A122" s="3" t="str">
        <f t="shared" si="1"/>
        <v/>
      </c>
      <c r="B122" s="4"/>
    </row>
    <row r="123" spans="1:2" x14ac:dyDescent="0.35">
      <c r="A123" s="3" t="str">
        <f t="shared" si="1"/>
        <v/>
      </c>
      <c r="B123" s="4"/>
    </row>
    <row r="124" spans="1:2" x14ac:dyDescent="0.35">
      <c r="A124" s="3" t="str">
        <f t="shared" si="1"/>
        <v/>
      </c>
      <c r="B124" s="4"/>
    </row>
    <row r="125" spans="1:2" x14ac:dyDescent="0.35">
      <c r="A125" s="3" t="str">
        <f t="shared" si="1"/>
        <v/>
      </c>
      <c r="B125" s="4"/>
    </row>
    <row r="126" spans="1:2" x14ac:dyDescent="0.35">
      <c r="A126" s="3" t="str">
        <f t="shared" si="1"/>
        <v/>
      </c>
      <c r="B126" s="4"/>
    </row>
    <row r="127" spans="1:2" x14ac:dyDescent="0.35">
      <c r="A127" s="3" t="str">
        <f t="shared" si="1"/>
        <v/>
      </c>
      <c r="B127" s="4"/>
    </row>
    <row r="128" spans="1:2" x14ac:dyDescent="0.35">
      <c r="A128" s="3" t="str">
        <f t="shared" si="1"/>
        <v/>
      </c>
      <c r="B128" s="4"/>
    </row>
    <row r="129" spans="1:2" x14ac:dyDescent="0.35">
      <c r="A129" s="3" t="str">
        <f t="shared" si="1"/>
        <v/>
      </c>
      <c r="B129" s="4"/>
    </row>
    <row r="130" spans="1:2" x14ac:dyDescent="0.35">
      <c r="A130" s="3" t="str">
        <f t="shared" ref="A130:A193" si="2">IF(J130="","",CONCATENATE(J130," ",I130))</f>
        <v/>
      </c>
      <c r="B130" s="4"/>
    </row>
    <row r="131" spans="1:2" x14ac:dyDescent="0.35">
      <c r="A131" s="3" t="str">
        <f t="shared" si="2"/>
        <v/>
      </c>
      <c r="B131" s="4"/>
    </row>
    <row r="132" spans="1:2" x14ac:dyDescent="0.35">
      <c r="A132" s="3" t="str">
        <f t="shared" si="2"/>
        <v/>
      </c>
      <c r="B132" s="4"/>
    </row>
    <row r="133" spans="1:2" x14ac:dyDescent="0.35">
      <c r="A133" s="3" t="str">
        <f t="shared" si="2"/>
        <v/>
      </c>
      <c r="B133" s="4"/>
    </row>
    <row r="134" spans="1:2" x14ac:dyDescent="0.35">
      <c r="A134" s="3" t="str">
        <f t="shared" si="2"/>
        <v/>
      </c>
      <c r="B134" s="4"/>
    </row>
    <row r="135" spans="1:2" x14ac:dyDescent="0.35">
      <c r="A135" s="3" t="str">
        <f t="shared" si="2"/>
        <v/>
      </c>
      <c r="B135" s="4"/>
    </row>
    <row r="136" spans="1:2" x14ac:dyDescent="0.35">
      <c r="A136" s="3" t="str">
        <f t="shared" si="2"/>
        <v/>
      </c>
      <c r="B136" s="4"/>
    </row>
    <row r="137" spans="1:2" x14ac:dyDescent="0.35">
      <c r="A137" s="3" t="str">
        <f t="shared" si="2"/>
        <v/>
      </c>
      <c r="B137" s="4"/>
    </row>
    <row r="138" spans="1:2" x14ac:dyDescent="0.35">
      <c r="A138" s="3" t="str">
        <f t="shared" si="2"/>
        <v/>
      </c>
      <c r="B138" s="4"/>
    </row>
    <row r="139" spans="1:2" x14ac:dyDescent="0.35">
      <c r="A139" s="3" t="str">
        <f t="shared" si="2"/>
        <v/>
      </c>
      <c r="B139" s="4"/>
    </row>
    <row r="140" spans="1:2" x14ac:dyDescent="0.35">
      <c r="A140" s="3" t="str">
        <f t="shared" si="2"/>
        <v/>
      </c>
      <c r="B140" s="4"/>
    </row>
    <row r="141" spans="1:2" x14ac:dyDescent="0.35">
      <c r="A141" s="3" t="str">
        <f t="shared" si="2"/>
        <v/>
      </c>
      <c r="B141" s="4"/>
    </row>
    <row r="142" spans="1:2" x14ac:dyDescent="0.35">
      <c r="A142" s="3" t="str">
        <f t="shared" si="2"/>
        <v/>
      </c>
      <c r="B142" s="4"/>
    </row>
    <row r="143" spans="1:2" x14ac:dyDescent="0.35">
      <c r="A143" s="3" t="str">
        <f t="shared" si="2"/>
        <v/>
      </c>
      <c r="B143" s="4"/>
    </row>
    <row r="144" spans="1:2" x14ac:dyDescent="0.35">
      <c r="A144" s="3" t="str">
        <f t="shared" si="2"/>
        <v/>
      </c>
      <c r="B144" s="4"/>
    </row>
    <row r="145" spans="1:2" x14ac:dyDescent="0.35">
      <c r="A145" s="3" t="str">
        <f t="shared" si="2"/>
        <v/>
      </c>
      <c r="B145" s="4"/>
    </row>
    <row r="146" spans="1:2" x14ac:dyDescent="0.35">
      <c r="A146" s="3" t="str">
        <f t="shared" si="2"/>
        <v/>
      </c>
      <c r="B146" s="4"/>
    </row>
    <row r="147" spans="1:2" x14ac:dyDescent="0.35">
      <c r="A147" s="3" t="str">
        <f t="shared" si="2"/>
        <v/>
      </c>
      <c r="B147" s="4"/>
    </row>
    <row r="148" spans="1:2" x14ac:dyDescent="0.35">
      <c r="A148" s="3" t="str">
        <f t="shared" si="2"/>
        <v/>
      </c>
      <c r="B148" s="4"/>
    </row>
    <row r="149" spans="1:2" x14ac:dyDescent="0.35">
      <c r="A149" s="3" t="str">
        <f t="shared" si="2"/>
        <v/>
      </c>
      <c r="B149" s="4"/>
    </row>
    <row r="150" spans="1:2" x14ac:dyDescent="0.35">
      <c r="A150" s="3" t="str">
        <f t="shared" si="2"/>
        <v/>
      </c>
      <c r="B150" s="4"/>
    </row>
    <row r="151" spans="1:2" x14ac:dyDescent="0.35">
      <c r="A151" s="3" t="str">
        <f t="shared" si="2"/>
        <v/>
      </c>
      <c r="B151" s="4"/>
    </row>
    <row r="152" spans="1:2" x14ac:dyDescent="0.35">
      <c r="A152" s="3" t="str">
        <f t="shared" si="2"/>
        <v/>
      </c>
      <c r="B152" s="4"/>
    </row>
    <row r="153" spans="1:2" x14ac:dyDescent="0.35">
      <c r="A153" s="3" t="str">
        <f t="shared" si="2"/>
        <v/>
      </c>
      <c r="B153" s="4"/>
    </row>
    <row r="154" spans="1:2" x14ac:dyDescent="0.35">
      <c r="A154" s="3" t="str">
        <f t="shared" si="2"/>
        <v/>
      </c>
      <c r="B154" s="4"/>
    </row>
    <row r="155" spans="1:2" x14ac:dyDescent="0.35">
      <c r="A155" s="3" t="str">
        <f t="shared" si="2"/>
        <v/>
      </c>
      <c r="B155" s="4"/>
    </row>
    <row r="156" spans="1:2" x14ac:dyDescent="0.35">
      <c r="A156" s="3" t="str">
        <f t="shared" si="2"/>
        <v/>
      </c>
      <c r="B156" s="4"/>
    </row>
    <row r="157" spans="1:2" x14ac:dyDescent="0.35">
      <c r="A157" s="3" t="str">
        <f t="shared" si="2"/>
        <v/>
      </c>
      <c r="B157" s="4"/>
    </row>
    <row r="158" spans="1:2" x14ac:dyDescent="0.35">
      <c r="A158" s="3" t="str">
        <f t="shared" si="2"/>
        <v/>
      </c>
      <c r="B158" s="4"/>
    </row>
    <row r="159" spans="1:2" x14ac:dyDescent="0.35">
      <c r="A159" s="3" t="str">
        <f t="shared" si="2"/>
        <v/>
      </c>
      <c r="B159" s="4"/>
    </row>
    <row r="160" spans="1:2" x14ac:dyDescent="0.35">
      <c r="A160" s="3" t="str">
        <f t="shared" si="2"/>
        <v/>
      </c>
      <c r="B160" s="4"/>
    </row>
    <row r="161" spans="1:2" x14ac:dyDescent="0.35">
      <c r="A161" s="3" t="str">
        <f t="shared" si="2"/>
        <v/>
      </c>
      <c r="B161" s="4"/>
    </row>
    <row r="162" spans="1:2" x14ac:dyDescent="0.35">
      <c r="A162" s="3" t="str">
        <f t="shared" si="2"/>
        <v/>
      </c>
      <c r="B162" s="4"/>
    </row>
    <row r="163" spans="1:2" x14ac:dyDescent="0.35">
      <c r="A163" s="3" t="str">
        <f t="shared" si="2"/>
        <v/>
      </c>
      <c r="B163" s="4"/>
    </row>
    <row r="164" spans="1:2" x14ac:dyDescent="0.35">
      <c r="A164" s="3" t="str">
        <f t="shared" si="2"/>
        <v/>
      </c>
      <c r="B164" s="4"/>
    </row>
    <row r="165" spans="1:2" x14ac:dyDescent="0.35">
      <c r="A165" s="3" t="str">
        <f t="shared" si="2"/>
        <v/>
      </c>
      <c r="B165" s="4"/>
    </row>
    <row r="166" spans="1:2" x14ac:dyDescent="0.35">
      <c r="A166" s="3" t="str">
        <f t="shared" si="2"/>
        <v/>
      </c>
      <c r="B166" s="4"/>
    </row>
    <row r="167" spans="1:2" x14ac:dyDescent="0.35">
      <c r="A167" s="3" t="str">
        <f t="shared" si="2"/>
        <v/>
      </c>
      <c r="B167" s="4"/>
    </row>
    <row r="168" spans="1:2" x14ac:dyDescent="0.35">
      <c r="A168" s="3" t="str">
        <f t="shared" si="2"/>
        <v/>
      </c>
      <c r="B168" s="4"/>
    </row>
    <row r="169" spans="1:2" x14ac:dyDescent="0.35">
      <c r="A169" s="3" t="str">
        <f t="shared" si="2"/>
        <v/>
      </c>
      <c r="B169" s="4"/>
    </row>
    <row r="170" spans="1:2" x14ac:dyDescent="0.35">
      <c r="A170" s="3" t="str">
        <f t="shared" si="2"/>
        <v/>
      </c>
      <c r="B170" s="4"/>
    </row>
    <row r="171" spans="1:2" x14ac:dyDescent="0.35">
      <c r="A171" s="3" t="str">
        <f t="shared" si="2"/>
        <v/>
      </c>
      <c r="B171" s="4"/>
    </row>
    <row r="172" spans="1:2" x14ac:dyDescent="0.35">
      <c r="A172" s="3" t="str">
        <f t="shared" si="2"/>
        <v/>
      </c>
      <c r="B172" s="4"/>
    </row>
    <row r="173" spans="1:2" x14ac:dyDescent="0.35">
      <c r="A173" s="3" t="str">
        <f t="shared" si="2"/>
        <v/>
      </c>
      <c r="B173" s="4"/>
    </row>
    <row r="174" spans="1:2" x14ac:dyDescent="0.35">
      <c r="A174" s="3" t="str">
        <f t="shared" si="2"/>
        <v/>
      </c>
      <c r="B174" s="4"/>
    </row>
    <row r="175" spans="1:2" x14ac:dyDescent="0.35">
      <c r="A175" s="3" t="str">
        <f t="shared" si="2"/>
        <v/>
      </c>
      <c r="B175" s="4"/>
    </row>
    <row r="176" spans="1:2" x14ac:dyDescent="0.35">
      <c r="A176" s="3" t="str">
        <f t="shared" si="2"/>
        <v/>
      </c>
      <c r="B176" s="4"/>
    </row>
    <row r="177" spans="1:2" x14ac:dyDescent="0.35">
      <c r="A177" s="3" t="str">
        <f t="shared" si="2"/>
        <v/>
      </c>
      <c r="B177" s="4"/>
    </row>
    <row r="178" spans="1:2" x14ac:dyDescent="0.35">
      <c r="A178" s="3" t="str">
        <f t="shared" si="2"/>
        <v/>
      </c>
      <c r="B178" s="4"/>
    </row>
    <row r="179" spans="1:2" x14ac:dyDescent="0.35">
      <c r="A179" s="3" t="str">
        <f t="shared" si="2"/>
        <v/>
      </c>
      <c r="B179" s="4"/>
    </row>
    <row r="180" spans="1:2" x14ac:dyDescent="0.35">
      <c r="A180" s="3" t="str">
        <f t="shared" si="2"/>
        <v/>
      </c>
      <c r="B180" s="4"/>
    </row>
    <row r="181" spans="1:2" x14ac:dyDescent="0.35">
      <c r="A181" s="3" t="str">
        <f t="shared" si="2"/>
        <v/>
      </c>
      <c r="B181" s="4"/>
    </row>
    <row r="182" spans="1:2" x14ac:dyDescent="0.35">
      <c r="A182" s="3" t="str">
        <f t="shared" si="2"/>
        <v/>
      </c>
      <c r="B182" s="4"/>
    </row>
    <row r="183" spans="1:2" x14ac:dyDescent="0.35">
      <c r="A183" s="3" t="str">
        <f t="shared" si="2"/>
        <v/>
      </c>
      <c r="B183" s="4"/>
    </row>
    <row r="184" spans="1:2" x14ac:dyDescent="0.35">
      <c r="A184" s="3" t="str">
        <f t="shared" si="2"/>
        <v/>
      </c>
      <c r="B184" s="4"/>
    </row>
    <row r="185" spans="1:2" x14ac:dyDescent="0.35">
      <c r="A185" s="3" t="str">
        <f t="shared" si="2"/>
        <v/>
      </c>
      <c r="B185" s="4"/>
    </row>
    <row r="186" spans="1:2" x14ac:dyDescent="0.35">
      <c r="A186" s="3" t="str">
        <f t="shared" si="2"/>
        <v/>
      </c>
      <c r="B186" s="4"/>
    </row>
    <row r="187" spans="1:2" x14ac:dyDescent="0.35">
      <c r="A187" s="3" t="str">
        <f t="shared" si="2"/>
        <v/>
      </c>
      <c r="B187" s="4"/>
    </row>
    <row r="188" spans="1:2" x14ac:dyDescent="0.35">
      <c r="A188" s="3" t="str">
        <f t="shared" si="2"/>
        <v/>
      </c>
      <c r="B188" s="4"/>
    </row>
    <row r="189" spans="1:2" x14ac:dyDescent="0.35">
      <c r="A189" s="3" t="str">
        <f t="shared" si="2"/>
        <v/>
      </c>
      <c r="B189" s="4"/>
    </row>
    <row r="190" spans="1:2" x14ac:dyDescent="0.35">
      <c r="A190" s="3" t="str">
        <f t="shared" si="2"/>
        <v/>
      </c>
      <c r="B190" s="4"/>
    </row>
    <row r="191" spans="1:2" x14ac:dyDescent="0.35">
      <c r="A191" s="3" t="str">
        <f t="shared" si="2"/>
        <v/>
      </c>
      <c r="B191" s="4"/>
    </row>
    <row r="192" spans="1:2" x14ac:dyDescent="0.35">
      <c r="A192" s="3" t="str">
        <f t="shared" si="2"/>
        <v/>
      </c>
      <c r="B192" s="4"/>
    </row>
    <row r="193" spans="1:2" x14ac:dyDescent="0.35">
      <c r="A193" s="3" t="str">
        <f t="shared" si="2"/>
        <v/>
      </c>
      <c r="B193" s="4"/>
    </row>
    <row r="194" spans="1:2" x14ac:dyDescent="0.35">
      <c r="A194" s="3" t="str">
        <f t="shared" ref="A194:A257" si="3">IF(J194="","",CONCATENATE(J194," ",I194))</f>
        <v/>
      </c>
      <c r="B194" s="4"/>
    </row>
    <row r="195" spans="1:2" x14ac:dyDescent="0.35">
      <c r="A195" s="3" t="str">
        <f t="shared" si="3"/>
        <v/>
      </c>
      <c r="B195" s="4"/>
    </row>
    <row r="196" spans="1:2" x14ac:dyDescent="0.35">
      <c r="A196" s="3" t="str">
        <f t="shared" si="3"/>
        <v/>
      </c>
      <c r="B196" s="4"/>
    </row>
    <row r="197" spans="1:2" x14ac:dyDescent="0.35">
      <c r="A197" s="3" t="str">
        <f t="shared" si="3"/>
        <v/>
      </c>
      <c r="B197" s="4"/>
    </row>
    <row r="198" spans="1:2" x14ac:dyDescent="0.35">
      <c r="A198" s="3" t="str">
        <f t="shared" si="3"/>
        <v/>
      </c>
      <c r="B198" s="4"/>
    </row>
    <row r="199" spans="1:2" x14ac:dyDescent="0.35">
      <c r="A199" s="3" t="str">
        <f t="shared" si="3"/>
        <v/>
      </c>
      <c r="B199" s="4"/>
    </row>
    <row r="200" spans="1:2" x14ac:dyDescent="0.35">
      <c r="A200" s="3" t="str">
        <f t="shared" si="3"/>
        <v/>
      </c>
      <c r="B200" s="4"/>
    </row>
    <row r="201" spans="1:2" x14ac:dyDescent="0.35">
      <c r="A201" s="3" t="str">
        <f t="shared" si="3"/>
        <v/>
      </c>
      <c r="B201" s="4"/>
    </row>
    <row r="202" spans="1:2" x14ac:dyDescent="0.35">
      <c r="A202" s="3" t="str">
        <f t="shared" si="3"/>
        <v/>
      </c>
      <c r="B202" s="4"/>
    </row>
    <row r="203" spans="1:2" x14ac:dyDescent="0.35">
      <c r="A203" s="3" t="str">
        <f t="shared" si="3"/>
        <v/>
      </c>
      <c r="B203" s="4"/>
    </row>
    <row r="204" spans="1:2" x14ac:dyDescent="0.35">
      <c r="A204" s="3" t="str">
        <f t="shared" si="3"/>
        <v/>
      </c>
      <c r="B204" s="4"/>
    </row>
    <row r="205" spans="1:2" x14ac:dyDescent="0.35">
      <c r="A205" s="3" t="str">
        <f t="shared" si="3"/>
        <v/>
      </c>
      <c r="B205" s="4"/>
    </row>
    <row r="206" spans="1:2" x14ac:dyDescent="0.35">
      <c r="A206" s="3" t="str">
        <f t="shared" si="3"/>
        <v/>
      </c>
      <c r="B206" s="4"/>
    </row>
    <row r="207" spans="1:2" x14ac:dyDescent="0.35">
      <c r="A207" s="3" t="str">
        <f t="shared" si="3"/>
        <v/>
      </c>
      <c r="B207" s="4"/>
    </row>
    <row r="208" spans="1:2" x14ac:dyDescent="0.35">
      <c r="A208" s="3" t="str">
        <f t="shared" si="3"/>
        <v/>
      </c>
      <c r="B208" s="4"/>
    </row>
    <row r="209" spans="1:2" x14ac:dyDescent="0.35">
      <c r="A209" s="3" t="str">
        <f t="shared" si="3"/>
        <v/>
      </c>
      <c r="B209" s="4"/>
    </row>
    <row r="210" spans="1:2" x14ac:dyDescent="0.35">
      <c r="A210" s="3" t="str">
        <f t="shared" si="3"/>
        <v/>
      </c>
      <c r="B210" s="4"/>
    </row>
    <row r="211" spans="1:2" x14ac:dyDescent="0.35">
      <c r="A211" s="3" t="str">
        <f t="shared" si="3"/>
        <v/>
      </c>
      <c r="B211" s="4"/>
    </row>
    <row r="212" spans="1:2" x14ac:dyDescent="0.35">
      <c r="A212" s="3" t="str">
        <f t="shared" si="3"/>
        <v/>
      </c>
      <c r="B212" s="4"/>
    </row>
    <row r="213" spans="1:2" x14ac:dyDescent="0.35">
      <c r="A213" s="3" t="str">
        <f t="shared" si="3"/>
        <v/>
      </c>
      <c r="B213" s="4"/>
    </row>
    <row r="214" spans="1:2" x14ac:dyDescent="0.35">
      <c r="A214" s="3" t="str">
        <f t="shared" si="3"/>
        <v/>
      </c>
      <c r="B214" s="4"/>
    </row>
    <row r="215" spans="1:2" x14ac:dyDescent="0.35">
      <c r="A215" s="3" t="str">
        <f t="shared" si="3"/>
        <v/>
      </c>
      <c r="B215" s="4"/>
    </row>
    <row r="216" spans="1:2" x14ac:dyDescent="0.35">
      <c r="A216" s="3" t="str">
        <f t="shared" si="3"/>
        <v/>
      </c>
      <c r="B216" s="4"/>
    </row>
    <row r="217" spans="1:2" x14ac:dyDescent="0.35">
      <c r="A217" s="3" t="str">
        <f t="shared" si="3"/>
        <v/>
      </c>
      <c r="B217" s="4"/>
    </row>
    <row r="218" spans="1:2" x14ac:dyDescent="0.35">
      <c r="A218" s="3" t="str">
        <f t="shared" si="3"/>
        <v/>
      </c>
      <c r="B218" s="4"/>
    </row>
    <row r="219" spans="1:2" x14ac:dyDescent="0.35">
      <c r="A219" s="3" t="str">
        <f t="shared" si="3"/>
        <v/>
      </c>
      <c r="B219" s="4"/>
    </row>
    <row r="220" spans="1:2" x14ac:dyDescent="0.35">
      <c r="A220" s="3" t="str">
        <f t="shared" si="3"/>
        <v/>
      </c>
      <c r="B220" s="4"/>
    </row>
    <row r="221" spans="1:2" x14ac:dyDescent="0.35">
      <c r="A221" s="3" t="str">
        <f t="shared" si="3"/>
        <v/>
      </c>
      <c r="B221" s="4"/>
    </row>
    <row r="222" spans="1:2" x14ac:dyDescent="0.35">
      <c r="A222" s="3" t="str">
        <f t="shared" si="3"/>
        <v/>
      </c>
      <c r="B222" s="4"/>
    </row>
    <row r="223" spans="1:2" x14ac:dyDescent="0.35">
      <c r="A223" s="3" t="str">
        <f t="shared" si="3"/>
        <v/>
      </c>
      <c r="B223" s="4"/>
    </row>
    <row r="224" spans="1:2" x14ac:dyDescent="0.35">
      <c r="A224" s="3" t="str">
        <f t="shared" si="3"/>
        <v/>
      </c>
      <c r="B224" s="4"/>
    </row>
    <row r="225" spans="1:45" x14ac:dyDescent="0.35">
      <c r="A225" s="3" t="str">
        <f t="shared" si="3"/>
        <v/>
      </c>
      <c r="B225" s="4"/>
    </row>
    <row r="226" spans="1:45" x14ac:dyDescent="0.35">
      <c r="A226" s="3" t="str">
        <f t="shared" si="3"/>
        <v/>
      </c>
      <c r="B226" s="4"/>
    </row>
    <row r="227" spans="1:45" x14ac:dyDescent="0.35">
      <c r="A227" s="3" t="str">
        <f t="shared" si="3"/>
        <v/>
      </c>
      <c r="B227" s="4"/>
    </row>
    <row r="228" spans="1:45" x14ac:dyDescent="0.35">
      <c r="A228" s="3" t="str">
        <f t="shared" si="3"/>
        <v/>
      </c>
      <c r="B228" s="4"/>
    </row>
    <row r="229" spans="1:45" x14ac:dyDescent="0.35">
      <c r="A229" s="3" t="str">
        <f t="shared" si="3"/>
        <v/>
      </c>
      <c r="B229" s="4"/>
    </row>
    <row r="230" spans="1:45" x14ac:dyDescent="0.35">
      <c r="A230" s="3" t="str">
        <f t="shared" si="3"/>
        <v/>
      </c>
      <c r="B230" s="4"/>
    </row>
    <row r="231" spans="1:45" x14ac:dyDescent="0.35">
      <c r="A231" s="3" t="str">
        <f t="shared" si="3"/>
        <v/>
      </c>
      <c r="B231" s="4"/>
    </row>
    <row r="232" spans="1:45" x14ac:dyDescent="0.35">
      <c r="A232" s="3" t="str">
        <f t="shared" si="3"/>
        <v/>
      </c>
      <c r="B232" s="4"/>
      <c r="AM232" s="5"/>
      <c r="AO232" s="5"/>
      <c r="AQ232" s="5"/>
      <c r="AS232" s="5"/>
    </row>
    <row r="233" spans="1:45" x14ac:dyDescent="0.35">
      <c r="A233" s="3" t="str">
        <f t="shared" si="3"/>
        <v/>
      </c>
      <c r="B233" s="4"/>
      <c r="AM233" s="5"/>
      <c r="AO233" s="5"/>
      <c r="AQ233" s="5"/>
      <c r="AS233" s="5"/>
    </row>
    <row r="234" spans="1:45" x14ac:dyDescent="0.35">
      <c r="A234" s="3" t="str">
        <f t="shared" si="3"/>
        <v/>
      </c>
      <c r="B234" s="4"/>
      <c r="AM234" s="5"/>
      <c r="AO234" s="5"/>
      <c r="AQ234" s="5"/>
      <c r="AS234" s="5"/>
    </row>
    <row r="235" spans="1:45" x14ac:dyDescent="0.35">
      <c r="A235" s="3" t="str">
        <f t="shared" si="3"/>
        <v/>
      </c>
      <c r="B235" s="4"/>
      <c r="AM235" s="5"/>
      <c r="AO235" s="5"/>
      <c r="AQ235" s="5"/>
      <c r="AS235" s="5"/>
    </row>
    <row r="236" spans="1:45" x14ac:dyDescent="0.35">
      <c r="A236" s="3" t="str">
        <f t="shared" si="3"/>
        <v/>
      </c>
      <c r="B236" s="4"/>
      <c r="AM236" s="5"/>
      <c r="AO236" s="5"/>
      <c r="AQ236" s="5"/>
      <c r="AS236" s="5"/>
    </row>
    <row r="237" spans="1:45" x14ac:dyDescent="0.35">
      <c r="A237" s="3" t="str">
        <f t="shared" si="3"/>
        <v/>
      </c>
      <c r="B237" s="4"/>
      <c r="AM237" s="5"/>
      <c r="AO237" s="5"/>
      <c r="AQ237" s="5"/>
      <c r="AS237" s="5"/>
    </row>
    <row r="238" spans="1:45" x14ac:dyDescent="0.35">
      <c r="A238" s="3" t="str">
        <f t="shared" si="3"/>
        <v/>
      </c>
      <c r="B238" s="4"/>
      <c r="AM238" s="5"/>
      <c r="AO238" s="5"/>
      <c r="AQ238" s="5"/>
      <c r="AS238" s="5"/>
    </row>
    <row r="239" spans="1:45" x14ac:dyDescent="0.35">
      <c r="A239" s="3" t="str">
        <f t="shared" si="3"/>
        <v/>
      </c>
      <c r="B239" s="4"/>
      <c r="AM239" s="5"/>
      <c r="AO239" s="5"/>
      <c r="AQ239" s="5"/>
      <c r="AS239" s="5"/>
    </row>
    <row r="240" spans="1:45" x14ac:dyDescent="0.35">
      <c r="A240" s="3" t="str">
        <f t="shared" si="3"/>
        <v/>
      </c>
      <c r="B240" s="4"/>
      <c r="AM240" s="5"/>
      <c r="AO240" s="5"/>
      <c r="AQ240" s="5"/>
      <c r="AS240" s="5"/>
    </row>
    <row r="241" spans="1:45" x14ac:dyDescent="0.35">
      <c r="A241" s="3" t="str">
        <f t="shared" si="3"/>
        <v/>
      </c>
      <c r="B241" s="4"/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  <c r="AQ299" s="5"/>
      <c r="AS299" s="5"/>
    </row>
    <row r="300" spans="1:45" x14ac:dyDescent="0.35">
      <c r="A300" s="3" t="str">
        <f t="shared" si="4"/>
        <v/>
      </c>
      <c r="B300" s="4"/>
      <c r="AM300" s="5"/>
      <c r="AO300" s="5"/>
      <c r="AQ300" s="5"/>
      <c r="AS300" s="5"/>
    </row>
    <row r="301" spans="1:45" x14ac:dyDescent="0.35">
      <c r="A301" s="3" t="str">
        <f t="shared" si="4"/>
        <v/>
      </c>
      <c r="B301" s="4"/>
      <c r="AM301" s="5"/>
      <c r="AO301" s="5"/>
      <c r="AQ301" s="5"/>
      <c r="AS301" s="5"/>
    </row>
    <row r="302" spans="1:45" x14ac:dyDescent="0.35">
      <c r="A302" s="3" t="str">
        <f t="shared" si="4"/>
        <v/>
      </c>
      <c r="B302" s="4"/>
      <c r="AM302" s="5"/>
      <c r="AO302" s="5"/>
      <c r="AQ302" s="5"/>
      <c r="AS302" s="5"/>
    </row>
    <row r="303" spans="1:45" x14ac:dyDescent="0.35">
      <c r="A303" s="3" t="str">
        <f t="shared" si="4"/>
        <v/>
      </c>
      <c r="B303" s="4"/>
      <c r="AM303" s="5"/>
      <c r="AO303" s="5"/>
      <c r="AQ303" s="5"/>
      <c r="AS303" s="5"/>
    </row>
    <row r="304" spans="1:45" x14ac:dyDescent="0.35">
      <c r="A304" s="3" t="str">
        <f t="shared" si="4"/>
        <v/>
      </c>
      <c r="B304" s="4"/>
      <c r="AM304" s="5"/>
      <c r="AO304" s="5"/>
      <c r="AQ304" s="5"/>
      <c r="AS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  <c r="AM361" s="5"/>
      <c r="AO361" s="5"/>
    </row>
    <row r="362" spans="1:41" x14ac:dyDescent="0.35">
      <c r="A362" s="3" t="str">
        <f t="shared" si="5"/>
        <v/>
      </c>
      <c r="B362" s="4"/>
      <c r="AM362" s="5"/>
      <c r="AO362" s="5"/>
    </row>
    <row r="363" spans="1:41" x14ac:dyDescent="0.35">
      <c r="A363" s="3" t="str">
        <f t="shared" si="5"/>
        <v/>
      </c>
      <c r="B363" s="4"/>
      <c r="AM363" s="5"/>
      <c r="AO363" s="5"/>
    </row>
    <row r="364" spans="1:41" x14ac:dyDescent="0.35">
      <c r="A364" s="3" t="str">
        <f t="shared" si="5"/>
        <v/>
      </c>
      <c r="B364" s="4"/>
      <c r="AM364" s="5"/>
      <c r="AO364" s="5"/>
    </row>
    <row r="365" spans="1:41" x14ac:dyDescent="0.35">
      <c r="A365" s="3" t="str">
        <f t="shared" si="5"/>
        <v/>
      </c>
      <c r="B365" s="4"/>
      <c r="AM365" s="5"/>
      <c r="AO365" s="5"/>
    </row>
    <row r="366" spans="1:41" x14ac:dyDescent="0.35">
      <c r="A366" s="3" t="str">
        <f t="shared" si="5"/>
        <v/>
      </c>
      <c r="B366" s="4"/>
      <c r="AM366" s="5"/>
      <c r="AO366" s="5"/>
    </row>
    <row r="367" spans="1:41" x14ac:dyDescent="0.35">
      <c r="A367" s="3" t="str">
        <f t="shared" si="5"/>
        <v/>
      </c>
      <c r="B367" s="4"/>
      <c r="AM367" s="5"/>
      <c r="AO367" s="5"/>
    </row>
    <row r="368" spans="1:41" x14ac:dyDescent="0.35">
      <c r="A368" s="3" t="str">
        <f t="shared" si="5"/>
        <v/>
      </c>
      <c r="B368" s="4"/>
      <c r="AM368" s="5"/>
      <c r="AO368" s="5"/>
    </row>
    <row r="369" spans="1:41" x14ac:dyDescent="0.35">
      <c r="A369" s="3" t="str">
        <f t="shared" si="5"/>
        <v/>
      </c>
      <c r="B369" s="4"/>
      <c r="AM369" s="5"/>
      <c r="AO369" s="5"/>
    </row>
    <row r="370" spans="1:41" x14ac:dyDescent="0.35">
      <c r="A370" s="3" t="str">
        <f t="shared" si="5"/>
        <v/>
      </c>
      <c r="B370" s="4"/>
      <c r="AM370" s="5"/>
      <c r="AO370" s="5"/>
    </row>
    <row r="371" spans="1:41" x14ac:dyDescent="0.35">
      <c r="A371" s="3" t="str">
        <f t="shared" si="5"/>
        <v/>
      </c>
      <c r="B371" s="4"/>
      <c r="AM371" s="5"/>
      <c r="AO371" s="5"/>
    </row>
    <row r="372" spans="1:41" x14ac:dyDescent="0.35">
      <c r="A372" s="3" t="str">
        <f t="shared" si="5"/>
        <v/>
      </c>
      <c r="B372" s="4"/>
      <c r="AM372" s="5"/>
      <c r="AO372" s="5"/>
    </row>
    <row r="373" spans="1:41" x14ac:dyDescent="0.35">
      <c r="A373" s="3" t="str">
        <f t="shared" si="5"/>
        <v/>
      </c>
      <c r="B373" s="4"/>
      <c r="AM373" s="5"/>
      <c r="AO373" s="5"/>
    </row>
    <row r="374" spans="1:41" x14ac:dyDescent="0.35">
      <c r="A374" s="3" t="str">
        <f t="shared" si="5"/>
        <v/>
      </c>
      <c r="B374" s="4"/>
      <c r="AM374" s="5"/>
      <c r="AO374" s="5"/>
    </row>
    <row r="375" spans="1:41" x14ac:dyDescent="0.35">
      <c r="A375" s="3" t="str">
        <f t="shared" si="5"/>
        <v/>
      </c>
      <c r="B375" s="4"/>
      <c r="AM375" s="5"/>
      <c r="AO375" s="5"/>
    </row>
    <row r="376" spans="1:41" x14ac:dyDescent="0.35">
      <c r="A376" s="3" t="str">
        <f t="shared" si="5"/>
        <v/>
      </c>
      <c r="B376" s="4"/>
    </row>
    <row r="377" spans="1:41" x14ac:dyDescent="0.35">
      <c r="A377" s="3" t="str">
        <f t="shared" si="5"/>
        <v/>
      </c>
      <c r="B377" s="4"/>
    </row>
    <row r="378" spans="1:41" x14ac:dyDescent="0.35">
      <c r="A378" s="3" t="str">
        <f t="shared" si="5"/>
        <v/>
      </c>
      <c r="B378" s="4"/>
    </row>
    <row r="379" spans="1:41" x14ac:dyDescent="0.35">
      <c r="A379" s="3" t="str">
        <f t="shared" si="5"/>
        <v/>
      </c>
      <c r="B379" s="4"/>
    </row>
    <row r="380" spans="1:41" x14ac:dyDescent="0.35">
      <c r="A380" s="3" t="str">
        <f t="shared" si="5"/>
        <v/>
      </c>
      <c r="B380" s="4"/>
    </row>
    <row r="381" spans="1:41" x14ac:dyDescent="0.35">
      <c r="A381" s="3" t="str">
        <f t="shared" si="5"/>
        <v/>
      </c>
      <c r="B381" s="4"/>
    </row>
    <row r="382" spans="1:41" x14ac:dyDescent="0.35">
      <c r="A382" s="3" t="str">
        <f t="shared" si="5"/>
        <v/>
      </c>
      <c r="B382" s="4"/>
    </row>
    <row r="383" spans="1:41" x14ac:dyDescent="0.35">
      <c r="A383" s="3" t="str">
        <f t="shared" si="5"/>
        <v/>
      </c>
      <c r="B383" s="4"/>
    </row>
    <row r="384" spans="1:41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Nelly Korda</v>
      </c>
      <c r="Q2">
        <f ca="1">IFERROR(OFFSET(Picks!I$1,MATCH($O2,Picks!$F:$F,0)-1,0),"")</f>
        <v>5.625</v>
      </c>
      <c r="R2" t="str">
        <f ca="1">IFERROR(OFFSET(Picks!J$1,MATCH($O2,Picks!$F:$F,0)-1,0),"")</f>
        <v>BetGoodwin: 4.5/1, 5pl, 1/4</v>
      </c>
      <c r="V2">
        <v>1</v>
      </c>
      <c r="W2" t="str">
        <f ca="1">IFERROR(OFFSET(Picks!M$1,MATCH($O2,Picks!$R:$R,0)-1,0),"")</f>
        <v>Brooke M. Henderson</v>
      </c>
      <c r="X2">
        <f ca="1">IFERROR(OFFSET(Picks!U$1,MATCH($O2,Picks!$R:$R,0)-1,0),"")</f>
        <v>-1</v>
      </c>
      <c r="Y2" t="str">
        <f ca="1">IFERROR(OFFSET(Picks!V$1,MATCH($O2,Picks!$R:$R,0)-1,0),"")</f>
        <v>Skybet: 25/1, 4pl,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9.1999999999999993</v>
      </c>
      <c r="B3" s="11">
        <f ca="1">IF(AND(A3="",SUM(Win!G:G)=0),"",SUM(Win!G:G))</f>
        <v>16.425000000000001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-0.70000000000000007</v>
      </c>
      <c r="F3" s="6"/>
      <c r="G3" s="11">
        <f ca="1">IF(T3Picks!B2="","",2*(3-COUNTBLANK(T3Picks!A2:A4)))</f>
        <v>6</v>
      </c>
      <c r="H3" s="11">
        <f ca="1">IF(T3Picks!B2="","",SUM(T3Picks!G2:G4))</f>
        <v>7.125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Charley Hull</v>
      </c>
      <c r="Q3">
        <f ca="1">IFERROR(OFFSET(Picks!I$1,MATCH($O3,Picks!$F:$F,0)-1,0),"")</f>
        <v>-2</v>
      </c>
      <c r="R3" t="str">
        <f ca="1">IFERROR(OFFSET(Picks!J$1,MATCH($O3,Picks!$F:$F,0)-1,0),"")</f>
        <v>BetGoodwin: 10/1, 5pl, 1/4</v>
      </c>
      <c r="V3">
        <v>2</v>
      </c>
      <c r="W3" t="str">
        <f ca="1">IFERROR(OFFSET(Picks!M$1,MATCH($O3,Picks!$R:$R,0)-1,0),"")</f>
        <v>Madelene Sagstrom</v>
      </c>
      <c r="X3">
        <f ca="1">IFERROR(OFFSET(Picks!U$1,MATCH($O3,Picks!$R:$R,0)-1,0),"")</f>
        <v>-1</v>
      </c>
      <c r="Y3" t="str">
        <f ca="1">IFERROR(OFFSET(Picks!V$1,MATCH($O3,Picks!$R:$R,0)-1,0),"")</f>
        <v>William Hill: 80/1, 4pl, 1/5</v>
      </c>
    </row>
    <row r="4" spans="1:25" x14ac:dyDescent="0.35">
      <c r="O4">
        <v>3</v>
      </c>
      <c r="P4" t="str">
        <f ca="1">IFERROR(OFFSET(Picks!A$1,MATCH($O4,Picks!$F:$F,0)-1,0),"")</f>
        <v>Brooke M. Henderson</v>
      </c>
      <c r="Q4">
        <f ca="1">IFERROR(OFFSET(Picks!I$1,MATCH($O4,Picks!$F:$F,0)-1,0),"")</f>
        <v>3.5</v>
      </c>
      <c r="R4" t="str">
        <f ca="1">IFERROR(OFFSET(Picks!J$1,MATCH($O4,Picks!$F:$F,0)-1,0),"")</f>
        <v>BetGoodwin: 18/1, 5pl, 1/4</v>
      </c>
      <c r="V4">
        <v>3</v>
      </c>
      <c r="W4" t="str">
        <f ca="1">IFERROR(OFFSET(Picks!M$1,MATCH($O4,Picks!$R:$R,0)-1,0),"")</f>
        <v>Miranda Wang</v>
      </c>
      <c r="X4">
        <f ca="1">IFERROR(OFFSET(Picks!U$1,MATCH($O4,Picks!$R:$R,0)-1,0),"")</f>
        <v>-1</v>
      </c>
      <c r="Y4" t="str">
        <f ca="1">IFERROR(OFFSET(Picks!V$1,MATCH($O4,Picks!$R:$R,0)-1,0),"")</f>
        <v>Unibet: 66/1, 5pl, 1/4</v>
      </c>
    </row>
    <row r="5" spans="1:25" x14ac:dyDescent="0.35">
      <c r="O5">
        <v>4</v>
      </c>
      <c r="P5" t="str">
        <f ca="1">IFERROR(OFFSET(Picks!A$1,MATCH($O5,Picks!$F:$F,0)-1,0),"")</f>
        <v>Nasa Hataoka</v>
      </c>
      <c r="Q5">
        <f ca="1">IFERROR(OFFSET(Picks!I$1,MATCH($O5,Picks!$F:$F,0)-1,0),"")</f>
        <v>-2</v>
      </c>
      <c r="R5" t="str">
        <f ca="1">IFERROR(OFFSET(Picks!J$1,MATCH($O5,Picks!$F:$F,0)-1,0),"")</f>
        <v>BetGoodwin: 12/1, 5pl, 1/4</v>
      </c>
      <c r="V5">
        <v>4</v>
      </c>
      <c r="W5" t="str">
        <f ca="1">IFERROR(OFFSET(Picks!M$1,MATCH($O5,Picks!$R:$R,0)-1,0),"")</f>
        <v>Ingrid Lindblad</v>
      </c>
      <c r="X5">
        <f ca="1">IFERROR(OFFSET(Picks!U$1,MATCH($O5,Picks!$R:$R,0)-1,0),"")</f>
        <v>-1</v>
      </c>
      <c r="Y5" t="str">
        <f ca="1">IFERROR(OFFSET(Picks!V$1,MATCH($O5,Picks!$R:$R,0)-1,0),"")</f>
        <v>QuinnBet: 80/1, 5pl, 1/4</v>
      </c>
    </row>
    <row r="6" spans="1:25" x14ac:dyDescent="0.35">
      <c r="O6">
        <v>5</v>
      </c>
      <c r="P6" t="str">
        <f ca="1">IFERROR(OFFSET(Picks!A$1,MATCH($O6,Picks!$F:$F,0)-1,0),"")</f>
        <v>Jeeno Thitikul</v>
      </c>
      <c r="Q6">
        <f ca="1">IFERROR(OFFSET(Picks!I$1,MATCH($O6,Picks!$F:$F,0)-1,0),"")</f>
        <v>-2</v>
      </c>
      <c r="R6" t="str">
        <f ca="1">IFERROR(OFFSET(Picks!J$1,MATCH($O6,Picks!$F:$F,0)-1,0),"")</f>
        <v>Bet365: 3.5/1, 4pl,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16.875</v>
      </c>
      <c r="C28" s="6">
        <f ca="1">SUM(Q2:Q3)*1.5</f>
        <v>5.4375</v>
      </c>
      <c r="D28" s="6">
        <f ca="1">SUM(Q2:Q4)</f>
        <v>7.125</v>
      </c>
      <c r="E28" s="6">
        <f ca="1">SUM(Q2:Q5)*3/4</f>
        <v>3.84375</v>
      </c>
      <c r="F28" s="6">
        <f ca="1">SUM(Q2:Q6)*3/5</f>
        <v>1.875</v>
      </c>
      <c r="G28" s="6">
        <f ca="1">SUM(Q2:Q7)*3/6</f>
        <v>1.5625</v>
      </c>
      <c r="H28" s="6">
        <f ca="1">SUM(Q2:Q8)*3/7</f>
        <v>1.3392857142857142</v>
      </c>
      <c r="I28" s="6">
        <f ca="1">SUM(Q2:Q9)*3/8</f>
        <v>1.171875</v>
      </c>
      <c r="J28" s="6">
        <f ca="1">SUM(Q2:Q10)*3/9</f>
        <v>1.0416666666666667</v>
      </c>
      <c r="K28" s="6">
        <f ca="1">SUM(Q2:Q11)*3/10</f>
        <v>0.9375</v>
      </c>
      <c r="L28" s="6">
        <f ca="1">SUM(Q2:Q12)*3/11</f>
        <v>0.85227272727272729</v>
      </c>
      <c r="M28" s="6">
        <f ca="1">SUM(Q2:Q13)*3/12</f>
        <v>0.78125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40</v>
      </c>
      <c r="D2" s="16">
        <v>29</v>
      </c>
      <c r="E2" s="17" t="s">
        <v>5</v>
      </c>
      <c r="F2">
        <f ca="1">IFERROR(IF(A2="","",OFFSET(Results!$AJ$1,MATCH(A2,Results!$A:$A,0)-1,0)),"")</f>
        <v>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26</v>
      </c>
      <c r="C3" s="16">
        <v>55</v>
      </c>
      <c r="D3" s="16">
        <v>34</v>
      </c>
      <c r="E3" s="17" t="s">
        <v>5</v>
      </c>
      <c r="F3">
        <f ca="1">IFERROR(IF(A3="","",OFFSET(Results!$AJ$1,MATCH(A3,Results!$A:$A,0)-1,0)),"")</f>
        <v>15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27</v>
      </c>
      <c r="B4" s="15" t="s">
        <v>28</v>
      </c>
      <c r="C4" s="16">
        <v>1000</v>
      </c>
      <c r="D4" s="16">
        <v>151</v>
      </c>
      <c r="E4" s="17" t="s">
        <v>5</v>
      </c>
      <c r="F4">
        <f ca="1">IFERROR(IF(A4="","",OFFSET(Results!$AJ$1,MATCH(A4,Results!$A:$A,0)-1,0)),"")</f>
        <v>2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29</v>
      </c>
      <c r="B5" s="15" t="s">
        <v>30</v>
      </c>
      <c r="C5" s="16">
        <v>909</v>
      </c>
      <c r="D5" s="16">
        <v>91</v>
      </c>
      <c r="E5" s="17" t="s">
        <v>5</v>
      </c>
      <c r="F5">
        <f ca="1">IFERROR(IF(A5="","",OFFSET(Results!$AJ$1,MATCH(A5,Results!$A:$A,0)-1,0)),"")</f>
        <v>37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31</v>
      </c>
      <c r="B6" s="15" t="s">
        <v>32</v>
      </c>
      <c r="C6" s="16">
        <v>10000</v>
      </c>
      <c r="D6" s="16">
        <v>601</v>
      </c>
      <c r="E6" s="17" t="s">
        <v>5</v>
      </c>
      <c r="F6">
        <f ca="1">IFERROR(IF(A6="","",OFFSET(Results!$AJ$1,MATCH(A6,Results!$A:$A,0)-1,0)),"")</f>
        <v>36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33</v>
      </c>
      <c r="B7" s="15" t="s">
        <v>34</v>
      </c>
      <c r="C7" s="16">
        <v>47</v>
      </c>
      <c r="D7" s="16">
        <v>41</v>
      </c>
      <c r="E7" s="17" t="s">
        <v>5</v>
      </c>
      <c r="F7">
        <f ca="1">IFERROR(IF(A7="","",OFFSET(Results!$AJ$1,MATCH(A7,Results!$A:$A,0)-1,0)),"")</f>
        <v>9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35</v>
      </c>
      <c r="B8" s="15" t="s">
        <v>36</v>
      </c>
      <c r="C8" s="16">
        <v>10000</v>
      </c>
      <c r="D8" s="16">
        <v>501</v>
      </c>
      <c r="E8" s="17" t="s">
        <v>5</v>
      </c>
      <c r="F8">
        <f ca="1">IFERROR(IF(A8="","",OFFSET(Results!$AJ$1,MATCH(A8,Results!$A:$A,0)-1,0)),"")</f>
        <v>30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37</v>
      </c>
      <c r="B9" s="15" t="s">
        <v>38</v>
      </c>
      <c r="C9" s="16">
        <v>19</v>
      </c>
      <c r="D9" s="16">
        <v>23</v>
      </c>
      <c r="E9" s="17" t="s">
        <v>96</v>
      </c>
      <c r="F9">
        <f ca="1">IFERROR(IF(A9="","",OFFSET(Results!$AJ$1,MATCH(A9,Results!$A:$A,0)-1,0)),"")</f>
        <v>3</v>
      </c>
      <c r="G9" s="6">
        <f t="shared" ca="1" si="0"/>
        <v>1.75</v>
      </c>
      <c r="H9" t="str">
        <f ca="1">IF(E9="","",OFFSET([1]LPGA!$AL$1,MATCH(A9,[1]LPGA!$E$1:$E$500,0)-1,0))</f>
        <v>BetGoodwin: 18/1, 5pl, 1/4</v>
      </c>
    </row>
    <row r="10" spans="1:8" x14ac:dyDescent="0.35">
      <c r="A10" t="s">
        <v>39</v>
      </c>
      <c r="B10" s="15" t="s">
        <v>40</v>
      </c>
      <c r="C10" s="16">
        <v>5000</v>
      </c>
      <c r="D10" s="16">
        <v>351</v>
      </c>
      <c r="E10" s="17" t="s">
        <v>5</v>
      </c>
      <c r="F10">
        <f ca="1">IFERROR(IF(A10="","",OFFSET(Results!$AJ$1,MATCH(A10,Results!$A:$A,0)-1,0)),"")</f>
        <v>17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41</v>
      </c>
      <c r="B11" s="15" t="s">
        <v>42</v>
      </c>
      <c r="C11" s="16">
        <v>11</v>
      </c>
      <c r="D11" s="16">
        <v>13</v>
      </c>
      <c r="E11" s="17" t="s">
        <v>97</v>
      </c>
      <c r="F11">
        <f ca="1">IFERROR(IF(A11="","",OFFSET(Results!$AJ$1,MATCH(A11,Results!$A:$A,0)-1,0)),"")</f>
        <v>17</v>
      </c>
      <c r="G11" s="6">
        <f t="shared" ca="1" si="0"/>
        <v>-1.0999999999999999</v>
      </c>
      <c r="H11" t="str">
        <f ca="1">IF(E11="","",OFFSET([1]LPGA!$AL$1,MATCH(A11,[1]LPGA!$E$1:$E$500,0)-1,0))</f>
        <v>BetGoodwin: 10/1, 5pl, 1/4</v>
      </c>
    </row>
    <row r="12" spans="1:8" x14ac:dyDescent="0.35">
      <c r="A12" t="s">
        <v>43</v>
      </c>
      <c r="B12" s="15" t="s">
        <v>44</v>
      </c>
      <c r="C12" s="16">
        <v>36</v>
      </c>
      <c r="D12" s="16">
        <v>29</v>
      </c>
      <c r="E12" s="17" t="s">
        <v>5</v>
      </c>
      <c r="F12">
        <f ca="1">IFERROR(IF(A12="","",OFFSET(Results!$AJ$1,MATCH(A12,Results!$A:$A,0)-1,0)),"")</f>
        <v>27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45</v>
      </c>
      <c r="B13" s="15" t="s">
        <v>46</v>
      </c>
      <c r="C13" s="16">
        <v>26</v>
      </c>
      <c r="D13" s="16">
        <v>26</v>
      </c>
      <c r="E13" s="17" t="s">
        <v>5</v>
      </c>
      <c r="F13">
        <f ca="1">IFERROR(IF(A13="","",OFFSET(Results!$AJ$1,MATCH(A13,Results!$A:$A,0)-1,0)),"")</f>
        <v>9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47</v>
      </c>
      <c r="B14" s="15" t="s">
        <v>48</v>
      </c>
      <c r="C14" s="16">
        <v>1667</v>
      </c>
      <c r="D14" s="16">
        <v>151</v>
      </c>
      <c r="E14" s="17" t="s">
        <v>5</v>
      </c>
      <c r="F14">
        <f ca="1">IFERROR(IF(A14="","",OFFSET(Results!$AJ$1,MATCH(A14,Results!$A:$A,0)-1,0)),"")</f>
        <v>23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49</v>
      </c>
      <c r="B15" s="15" t="s">
        <v>50</v>
      </c>
      <c r="C15" s="16">
        <v>3333</v>
      </c>
      <c r="D15" s="16">
        <v>351</v>
      </c>
      <c r="E15" s="17" t="s">
        <v>5</v>
      </c>
      <c r="F15">
        <f ca="1">IFERROR(IF(A15="","",OFFSET(Results!$AJ$1,MATCH(A15,Results!$A:$A,0)-1,0)),"")</f>
        <v>15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51</v>
      </c>
      <c r="B16" s="15" t="s">
        <v>52</v>
      </c>
      <c r="C16" s="16">
        <v>4.4000000000000004</v>
      </c>
      <c r="D16" s="16">
        <v>4.5</v>
      </c>
      <c r="E16" s="17" t="s">
        <v>98</v>
      </c>
      <c r="F16">
        <f ca="1">IFERROR(IF(A16="","",OFFSET(Results!$AJ$1,MATCH(A16,Results!$A:$A,0)-1,0)),"")</f>
        <v>7</v>
      </c>
      <c r="G16" s="6">
        <f t="shared" ca="1" si="0"/>
        <v>-0.3</v>
      </c>
      <c r="H16" t="str">
        <f ca="1">IF(E16="","",OFFSET([1]LPGA!$AL$1,MATCH(A16,[1]LPGA!$E$1:$E$500,0)-1,0))</f>
        <v>Bet365: 3.5/1, 4pl, 1/5</v>
      </c>
    </row>
    <row r="17" spans="1:8" x14ac:dyDescent="0.35">
      <c r="A17" t="s">
        <v>53</v>
      </c>
      <c r="B17" s="15" t="s">
        <v>54</v>
      </c>
      <c r="C17" s="16">
        <v>133</v>
      </c>
      <c r="D17" s="16">
        <v>41</v>
      </c>
      <c r="E17" s="17" t="s">
        <v>5</v>
      </c>
      <c r="F17">
        <f ca="1">IFERROR(IF(A17="","",OFFSET(Results!$AJ$1,MATCH(A17,Results!$A:$A,0)-1,0)),"")</f>
        <v>34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55</v>
      </c>
      <c r="B18" s="15" t="s">
        <v>56</v>
      </c>
      <c r="C18" s="16">
        <v>115</v>
      </c>
      <c r="D18" s="16">
        <v>41</v>
      </c>
      <c r="E18" s="17" t="s">
        <v>5</v>
      </c>
      <c r="F18">
        <f ca="1">IFERROR(IF(A18="","",OFFSET(Results!$AJ$1,MATCH(A18,Results!$A:$A,0)-1,0)),"")</f>
        <v>33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57</v>
      </c>
      <c r="B19" s="15" t="s">
        <v>58</v>
      </c>
      <c r="C19" s="16">
        <v>208</v>
      </c>
      <c r="D19" s="16">
        <v>61</v>
      </c>
      <c r="E19" s="17" t="s">
        <v>5</v>
      </c>
      <c r="F19">
        <f ca="1">IFERROR(IF(A19="","",OFFSET(Results!$AJ$1,MATCH(A19,Results!$A:$A,0)-1,0)),"")</f>
        <v>27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59</v>
      </c>
      <c r="B20" s="15" t="s">
        <v>32</v>
      </c>
      <c r="C20" s="16">
        <v>10000</v>
      </c>
      <c r="D20" s="16">
        <v>201</v>
      </c>
      <c r="E20" s="17" t="s">
        <v>5</v>
      </c>
      <c r="F20">
        <f ca="1">IFERROR(IF(A20="","",OFFSET(Results!$AJ$1,MATCH(A20,Results!$A:$A,0)-1,0)),"")</f>
        <v>17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60</v>
      </c>
      <c r="B21" s="15" t="s">
        <v>61</v>
      </c>
      <c r="C21" s="16">
        <v>66</v>
      </c>
      <c r="D21" s="16">
        <v>29</v>
      </c>
      <c r="E21" s="17" t="s">
        <v>5</v>
      </c>
      <c r="F21">
        <f ca="1">IFERROR(IF(A21="","",OFFSET(Results!$AJ$1,MATCH(A21,Results!$A:$A,0)-1,0)),"")</f>
        <v>17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62</v>
      </c>
      <c r="B22" s="15" t="s">
        <v>32</v>
      </c>
      <c r="C22" s="16">
        <v>10000</v>
      </c>
      <c r="D22" s="16">
        <v>351</v>
      </c>
      <c r="E22" s="17" t="s">
        <v>5</v>
      </c>
      <c r="F22">
        <f ca="1">IFERROR(IF(A22="","",OFFSET(Results!$AJ$1,MATCH(A22,Results!$A:$A,0)-1,0)),"")</f>
        <v>24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63</v>
      </c>
      <c r="B23" s="15" t="s">
        <v>64</v>
      </c>
      <c r="C23" s="16">
        <v>37</v>
      </c>
      <c r="D23" s="16">
        <v>23</v>
      </c>
      <c r="E23" s="17" t="s">
        <v>5</v>
      </c>
      <c r="F23">
        <f ca="1">IFERROR(IF(A23="","",OFFSET(Results!$AJ$1,MATCH(A23,Results!$A:$A,0)-1,0)),"")</f>
        <v>7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65</v>
      </c>
      <c r="B24" s="15" t="s">
        <v>66</v>
      </c>
      <c r="C24" s="16">
        <v>33</v>
      </c>
      <c r="D24" s="16">
        <v>17</v>
      </c>
      <c r="E24" s="17" t="s">
        <v>5</v>
      </c>
      <c r="F24">
        <f ca="1">IFERROR(IF(A24="","",OFFSET(Results!$AJ$1,MATCH(A24,Results!$A:$A,0)-1,0)),"")</f>
        <v>4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67</v>
      </c>
      <c r="B25" s="15" t="s">
        <v>68</v>
      </c>
      <c r="C25" s="16">
        <v>1429</v>
      </c>
      <c r="D25" s="16">
        <v>201</v>
      </c>
      <c r="E25" s="17" t="s">
        <v>5</v>
      </c>
      <c r="F25">
        <f ca="1">IFERROR(IF(A25="","",OFFSET(Results!$AJ$1,MATCH(A25,Results!$A:$A,0)-1,0)),"")</f>
        <v>24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69</v>
      </c>
      <c r="B26" s="15" t="s">
        <v>70</v>
      </c>
      <c r="C26" s="16">
        <v>526</v>
      </c>
      <c r="D26" s="16">
        <v>101</v>
      </c>
      <c r="E26" s="17" t="s">
        <v>5</v>
      </c>
      <c r="F26">
        <f ca="1">IFERROR(IF(A26="","",OFFSET(Results!$AJ$1,MATCH(A26,Results!$A:$A,0)-1,0)),"")</f>
        <v>30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71</v>
      </c>
      <c r="B27" s="15" t="s">
        <v>72</v>
      </c>
      <c r="C27" s="16">
        <v>48</v>
      </c>
      <c r="D27" s="16">
        <v>29</v>
      </c>
      <c r="E27" s="17" t="s">
        <v>5</v>
      </c>
      <c r="F27">
        <f ca="1">IFERROR(IF(A27="","",OFFSET(Results!$AJ$1,MATCH(A27,Results!$A:$A,0)-1,0)),"")</f>
        <v>34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73</v>
      </c>
      <c r="B28" s="15" t="s">
        <v>74</v>
      </c>
      <c r="C28" s="16">
        <v>625</v>
      </c>
      <c r="D28" s="16">
        <v>126</v>
      </c>
      <c r="E28" s="17" t="s">
        <v>5</v>
      </c>
      <c r="F28">
        <f ca="1">IFERROR(IF(A28="","",OFFSET(Results!$AJ$1,MATCH(A28,Results!$A:$A,0)-1,0)),"")</f>
        <v>29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75</v>
      </c>
      <c r="B29" s="15" t="s">
        <v>76</v>
      </c>
      <c r="C29" s="16">
        <v>31</v>
      </c>
      <c r="D29" s="16">
        <v>19</v>
      </c>
      <c r="E29" s="17" t="s">
        <v>5</v>
      </c>
      <c r="F29">
        <f ca="1">IFERROR(IF(A29="","",OFFSET(Results!$AJ$1,MATCH(A29,Results!$A:$A,0)-1,0)),"")</f>
        <v>5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77</v>
      </c>
      <c r="B30" s="15" t="s">
        <v>32</v>
      </c>
      <c r="C30" s="16">
        <v>10000</v>
      </c>
      <c r="D30" s="16">
        <v>601</v>
      </c>
      <c r="E30" s="17" t="s">
        <v>5</v>
      </c>
      <c r="F30">
        <f ca="1">IFERROR(IF(A30="","",OFFSET(Results!$AJ$1,MATCH(A30,Results!$A:$A,0)-1,0)),"")</f>
        <v>39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78</v>
      </c>
      <c r="B31" s="15" t="s">
        <v>79</v>
      </c>
      <c r="C31" s="16">
        <v>13</v>
      </c>
      <c r="D31" s="16">
        <v>15</v>
      </c>
      <c r="E31" s="17" t="s">
        <v>99</v>
      </c>
      <c r="F31">
        <f ca="1">IFERROR(IF(A31="","",OFFSET(Results!$AJ$1,MATCH(A31,Results!$A:$A,0)-1,0)),"")</f>
        <v>9</v>
      </c>
      <c r="G31" s="6">
        <f t="shared" ca="1" si="0"/>
        <v>-0.8</v>
      </c>
      <c r="H31" t="str">
        <f ca="1">IF(E31="","",OFFSET([1]LPGA!$AL$1,MATCH(A31,[1]LPGA!$E$1:$E$500,0)-1,0))</f>
        <v>BetGoodwin: 12/1, 5pl, 1/4</v>
      </c>
    </row>
    <row r="32" spans="1:8" x14ac:dyDescent="0.35">
      <c r="A32" t="s">
        <v>80</v>
      </c>
      <c r="B32" s="15" t="s">
        <v>81</v>
      </c>
      <c r="C32" s="16">
        <v>5.0999999999999996</v>
      </c>
      <c r="D32" s="16">
        <v>7</v>
      </c>
      <c r="E32" s="17" t="s">
        <v>100</v>
      </c>
      <c r="F32">
        <f ca="1">IFERROR(IF(A32="","",OFFSET(Results!$AJ$1,MATCH(A32,Results!$A:$A,0)-1,0)),"")</f>
        <v>1</v>
      </c>
      <c r="G32" s="6">
        <f t="shared" ca="1" si="0"/>
        <v>16.875</v>
      </c>
      <c r="H32" t="str">
        <f ca="1">IF(E32="","",OFFSET([1]LPGA!$AL$1,MATCH(A32,[1]LPGA!$E$1:$E$500,0)-1,0))</f>
        <v>BetGoodwin: 4.5/1, 5pl, 1/4</v>
      </c>
    </row>
    <row r="33" spans="1:8" x14ac:dyDescent="0.35">
      <c r="A33" t="s">
        <v>82</v>
      </c>
      <c r="B33" s="15" t="s">
        <v>83</v>
      </c>
      <c r="C33" s="16">
        <v>192</v>
      </c>
      <c r="D33" s="16">
        <v>71</v>
      </c>
      <c r="E33" s="17" t="s">
        <v>5</v>
      </c>
      <c r="F33">
        <f ca="1">IFERROR(IF(A33="","",OFFSET(Results!$AJ$1,MATCH(A33,Results!$A:$A,0)-1,0)),"")</f>
        <v>24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84</v>
      </c>
      <c r="B34" s="15" t="s">
        <v>85</v>
      </c>
      <c r="C34" s="16">
        <v>41</v>
      </c>
      <c r="D34" s="16">
        <v>26</v>
      </c>
      <c r="E34" s="17" t="s">
        <v>5</v>
      </c>
      <c r="F34">
        <f ca="1">IFERROR(IF(A34="","",OFFSET(Results!$AJ$1,MATCH(A34,Results!$A:$A,0)-1,0)),"")</f>
        <v>30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86</v>
      </c>
      <c r="B35" s="15" t="s">
        <v>87</v>
      </c>
      <c r="C35" s="16">
        <v>128</v>
      </c>
      <c r="D35" s="16">
        <v>41</v>
      </c>
      <c r="E35" s="17" t="s">
        <v>5</v>
      </c>
      <c r="F35">
        <f ca="1">IFERROR(IF(A35="","",OFFSET(Results!$AJ$1,MATCH(A35,Results!$A:$A,0)-1,0)),"")</f>
        <v>9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88</v>
      </c>
      <c r="B36" s="15" t="s">
        <v>89</v>
      </c>
      <c r="C36" s="16">
        <v>60</v>
      </c>
      <c r="D36" s="16">
        <v>29</v>
      </c>
      <c r="E36" s="17" t="s">
        <v>5</v>
      </c>
      <c r="F36">
        <f ca="1">IFERROR(IF(A36="","",OFFSET(Results!$AJ$1,MATCH(A36,Results!$A:$A,0)-1,0)),"")</f>
        <v>17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90</v>
      </c>
      <c r="B37" s="15" t="s">
        <v>91</v>
      </c>
      <c r="C37" s="16">
        <v>53</v>
      </c>
      <c r="D37" s="16">
        <v>31</v>
      </c>
      <c r="E37" s="17" t="s">
        <v>5</v>
      </c>
      <c r="F37">
        <f ca="1">IFERROR(IF(A37="","",OFFSET(Results!$AJ$1,MATCH(A37,Results!$A:$A,0)-1,0)),"")</f>
        <v>9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92</v>
      </c>
      <c r="B38" s="15" t="s">
        <v>70</v>
      </c>
      <c r="C38" s="16">
        <v>526</v>
      </c>
      <c r="D38" s="16">
        <v>81</v>
      </c>
      <c r="E38" s="17" t="s">
        <v>5</v>
      </c>
      <c r="F38">
        <f ca="1">IFERROR(IF(A38="","",OFFSET(Results!$AJ$1,MATCH(A38,Results!$A:$A,0)-1,0)),"")</f>
        <v>17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93</v>
      </c>
      <c r="B39" s="15" t="s">
        <v>94</v>
      </c>
      <c r="C39" s="16">
        <v>143</v>
      </c>
      <c r="D39" s="16">
        <v>41</v>
      </c>
      <c r="E39" s="17" t="s">
        <v>5</v>
      </c>
      <c r="F39">
        <f ca="1">IFERROR(IF(A39="","",OFFSET(Results!$AJ$1,MATCH(A39,Results!$A:$A,0)-1,0)),"")</f>
        <v>5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95</v>
      </c>
      <c r="B40" s="15" t="s">
        <v>32</v>
      </c>
      <c r="C40" s="16">
        <v>10000</v>
      </c>
      <c r="D40" s="16">
        <v>501</v>
      </c>
      <c r="E40" s="17" t="s">
        <v>5</v>
      </c>
      <c r="F40">
        <f ca="1">IFERROR(IF(A40="","",OFFSET(Results!$AJ$1,MATCH(A40,Results!$A:$A,0)-1,0)),"")</f>
        <v>37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5</v>
      </c>
      <c r="B41" s="15" t="s">
        <v>5</v>
      </c>
      <c r="C41" s="16" t="s">
        <v>5</v>
      </c>
      <c r="D41" s="16" t="s">
        <v>5</v>
      </c>
      <c r="E41" s="17" t="s">
        <v>5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5</v>
      </c>
      <c r="B42" s="15" t="s">
        <v>5</v>
      </c>
      <c r="C42" s="16" t="s">
        <v>5</v>
      </c>
      <c r="D42" s="16" t="s">
        <v>5</v>
      </c>
      <c r="E42" s="17" t="s">
        <v>5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5</v>
      </c>
      <c r="B43" s="15" t="s">
        <v>5</v>
      </c>
      <c r="C43" s="16" t="s">
        <v>5</v>
      </c>
      <c r="D43" s="16" t="s">
        <v>5</v>
      </c>
      <c r="E43" s="17" t="s">
        <v>5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5</v>
      </c>
      <c r="B44" s="15" t="s">
        <v>5</v>
      </c>
      <c r="C44" s="16" t="s">
        <v>5</v>
      </c>
      <c r="D44" s="16" t="s">
        <v>5</v>
      </c>
      <c r="E44" s="17" t="s">
        <v>5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5</v>
      </c>
      <c r="B45" s="15" t="s">
        <v>5</v>
      </c>
      <c r="C45" s="16" t="s">
        <v>5</v>
      </c>
      <c r="D45" s="16" t="s">
        <v>5</v>
      </c>
      <c r="E45" s="17" t="s">
        <v>5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5</v>
      </c>
      <c r="B46" s="15" t="s">
        <v>5</v>
      </c>
      <c r="C46" s="16" t="s">
        <v>5</v>
      </c>
      <c r="D46" s="16" t="s">
        <v>5</v>
      </c>
      <c r="E46" s="17" t="s">
        <v>5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5</v>
      </c>
      <c r="B47" s="15" t="s">
        <v>5</v>
      </c>
      <c r="C47" s="16" t="s">
        <v>5</v>
      </c>
      <c r="D47" s="16" t="s">
        <v>5</v>
      </c>
      <c r="E47" s="17" t="s">
        <v>5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5</v>
      </c>
      <c r="B48" s="15" t="s">
        <v>5</v>
      </c>
      <c r="C48" s="16" t="s">
        <v>5</v>
      </c>
      <c r="D48" s="16" t="s">
        <v>5</v>
      </c>
      <c r="E48" s="17" t="s">
        <v>5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5</v>
      </c>
      <c r="B49" s="15" t="s">
        <v>5</v>
      </c>
      <c r="C49" s="16" t="s">
        <v>5</v>
      </c>
      <c r="D49" s="16" t="s">
        <v>5</v>
      </c>
      <c r="E49" s="17" t="s">
        <v>5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5</v>
      </c>
      <c r="B50" s="15" t="s">
        <v>5</v>
      </c>
      <c r="C50" s="16" t="s">
        <v>5</v>
      </c>
      <c r="D50" s="16" t="s">
        <v>5</v>
      </c>
      <c r="E50" s="17" t="s">
        <v>5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3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3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 Lim Kim</v>
      </c>
      <c r="B2">
        <f>IF(Win!B2="","",VALUE(Win!B2))</f>
        <v>2.52E-2</v>
      </c>
      <c r="C2">
        <f>IF(Win!C2="","",Win!C2)</f>
        <v>40</v>
      </c>
      <c r="D2">
        <f>IF(Win!D2="","",Win!D2)</f>
        <v>29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3.34%</v>
      </c>
      <c r="O2">
        <f>IF(FRL!C2="","",FRL!C2)</f>
        <v>30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Akie Iwai</v>
      </c>
      <c r="B3">
        <f>IF(Win!B3="","",VALUE(Win!B3))</f>
        <v>1.83E-2</v>
      </c>
      <c r="C3">
        <f>IF(Win!C3="","",Win!C3)</f>
        <v>55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3.02%</v>
      </c>
      <c r="O3">
        <f>IF(FRL!C3="","",FRL!C3)</f>
        <v>33</v>
      </c>
      <c r="P3">
        <f>IF(FRL!D3="","",FRL!D3)</f>
        <v>29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Amy Yang</v>
      </c>
      <c r="B4">
        <f>IF(Win!B4="","",VALUE(Win!B4))</f>
        <v>1E-3</v>
      </c>
      <c r="C4">
        <f>IF(Win!C4="","",Win!C4)</f>
        <v>1000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Amy Yang</v>
      </c>
      <c r="N4" t="str">
        <f>IF(FRL!B4="","",FRL!B4)</f>
        <v>1.42%</v>
      </c>
      <c r="O4">
        <f>IF(FRL!C4="","",FRL!C4)</f>
        <v>70</v>
      </c>
      <c r="P4">
        <f>IF(FRL!D4="","",FRL!D4)</f>
        <v>67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Angel Yin</v>
      </c>
      <c r="B5">
        <f>IF(Win!B5="","",VALUE(Win!B5))</f>
        <v>1.1000000000000001E-3</v>
      </c>
      <c r="C5">
        <f>IF(Win!C5="","",Win!C5)</f>
        <v>909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Angel Yin</v>
      </c>
      <c r="N5" t="str">
        <f>IF(FRL!B5="","",FRL!B5)</f>
        <v>1.45%</v>
      </c>
      <c r="O5">
        <f>IF(FRL!C5="","",FRL!C5)</f>
        <v>69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Austin Ernst</v>
      </c>
      <c r="B6">
        <f>IF(Win!B6="","",VALUE(Win!B6))</f>
        <v>0</v>
      </c>
      <c r="C6">
        <f>IF(Win!C6="","",Win!C6)</f>
        <v>10000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Austin Ernst</v>
      </c>
      <c r="N6" t="str">
        <f>IF(FRL!B6="","",FRL!B6)</f>
        <v>0.31%</v>
      </c>
      <c r="O6">
        <f>IF(FRL!C6="","",FRL!C6)</f>
        <v>323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Ayaka Furue</v>
      </c>
      <c r="B7">
        <f>IF(Win!B7="","",VALUE(Win!B7))</f>
        <v>2.12E-2</v>
      </c>
      <c r="C7">
        <f>IF(Win!C7="","",Win!C7)</f>
        <v>47</v>
      </c>
      <c r="D7">
        <f>IF(Win!D7="","",Win!D7)</f>
        <v>41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Ayaka Furue</v>
      </c>
      <c r="N7" t="str">
        <f>IF(FRL!B7="","",FRL!B7)</f>
        <v>3.15%</v>
      </c>
      <c r="O7">
        <f>IF(FRL!C7="","",FRL!C7)</f>
        <v>32</v>
      </c>
      <c r="P7">
        <f>IF(FRL!D7="","",FRL!D7)</f>
        <v>31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Bailey Tardy</v>
      </c>
      <c r="B8">
        <f>IF(Win!B8="","",VALUE(Win!B8))</f>
        <v>1E-4</v>
      </c>
      <c r="C8">
        <f>IF(Win!C8="","",Win!C8)</f>
        <v>10000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Bailey Tardy</v>
      </c>
      <c r="N8" t="str">
        <f>IF(FRL!B8="","",FRL!B8)</f>
        <v>0.80%</v>
      </c>
      <c r="O8">
        <f>IF(FRL!C8="","",FRL!C8)</f>
        <v>125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Brooke M. Henderson</v>
      </c>
      <c r="B9">
        <f>IF(Win!B9="","",VALUE(Win!B9))</f>
        <v>5.2900000000000003E-2</v>
      </c>
      <c r="C9">
        <f>IF(Win!C9="","",Win!C9)</f>
        <v>19</v>
      </c>
      <c r="D9">
        <f>IF(Win!D9="","",Win!D9)</f>
        <v>23</v>
      </c>
      <c r="E9" s="18">
        <f t="shared" si="0"/>
        <v>0.01</v>
      </c>
      <c r="F9">
        <f t="array" ref="F9">IF(E9="","",RANK(E9, $E$2:$E$241) + COUNTIFS($E$2:$E$241, E9, $D$2:$D$241, "&lt;"&amp;D9) + COUNTIFS($E$2:$E$241, E9, $D$2:$D$241, D9, $A$2:$A$241, "&lt;"&amp;A9))</f>
        <v>3</v>
      </c>
      <c r="G9">
        <f ca="1">IF(Win!F9="","",Win!F9)</f>
        <v>3</v>
      </c>
      <c r="H9" s="6">
        <f t="shared" ca="1" si="1"/>
        <v>3.5</v>
      </c>
      <c r="I9" s="6">
        <f t="shared" ca="1" si="2"/>
        <v>3.5</v>
      </c>
      <c r="J9" t="str">
        <f ca="1">IF(F9="","",Win!H9)</f>
        <v>BetGoodwin: 18/1, 5pl, 1/4</v>
      </c>
      <c r="M9" t="str">
        <f>IF(FRL!A9="","",FRL!A9)</f>
        <v>Brooke M. Henderson</v>
      </c>
      <c r="N9" t="str">
        <f>IF(FRL!B9="","",FRL!B9)</f>
        <v>4.16%</v>
      </c>
      <c r="O9">
        <f>IF(FRL!C9="","",FRL!C9)</f>
        <v>24</v>
      </c>
      <c r="P9">
        <f>IF(FRL!D9="","",FRL!D9)</f>
        <v>26</v>
      </c>
      <c r="Q9" s="18">
        <f t="shared" si="3"/>
        <v>3.0000000000000001E-3</v>
      </c>
      <c r="R9">
        <f t="array" ref="R9">IF(Q9="","",RANK(Q9, $Q$2:$Q$241) + COUNTIFS($Q$2:$Q$241, Q9, $P$2:$P$241, "&lt;"&amp;P9) + COUNTIFS($Q$2:$Q$241, Q9, $P$2:$P$241, P9, $M$2:$M$241, "&lt;"&amp;M9))</f>
        <v>1</v>
      </c>
      <c r="S9">
        <f ca="1">IF(FRL!F9="","",FRL!F9)</f>
        <v>26</v>
      </c>
      <c r="T9" s="6">
        <f t="shared" ca="1" si="4"/>
        <v>-1</v>
      </c>
      <c r="U9" s="6">
        <f t="shared" ca="1" si="5"/>
        <v>-1</v>
      </c>
      <c r="V9" t="str">
        <f ca="1">IF(R9="","",FRL!H9)</f>
        <v>Skybet: 25/1, 4pl, 1/5</v>
      </c>
    </row>
    <row r="10" spans="1:22" x14ac:dyDescent="0.35">
      <c r="A10" t="str">
        <f>IF(Win!A10="","",Win!A10)</f>
        <v>Chanettee Wannasaen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351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Chanettee Wannasaen</v>
      </c>
      <c r="N10" t="str">
        <f>IF(FRL!B10="","",FRL!B10)</f>
        <v>0.84%</v>
      </c>
      <c r="O10">
        <f>IF(FRL!C10="","",FRL!C10)</f>
        <v>119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Charley Hull</v>
      </c>
      <c r="B11">
        <f>IF(Win!B11="","",VALUE(Win!B11))</f>
        <v>8.72E-2</v>
      </c>
      <c r="C11">
        <f>IF(Win!C11="","",Win!C11)</f>
        <v>11</v>
      </c>
      <c r="D11">
        <f>IF(Win!D11="","",Win!D11)</f>
        <v>13</v>
      </c>
      <c r="E11" s="18">
        <f t="shared" si="0"/>
        <v>1.0999999999999999E-2</v>
      </c>
      <c r="F11">
        <f t="array" ref="F11">IF(E11="","",RANK(E11, $E$2:$E$241) + COUNTIFS($E$2:$E$241, E11, $D$2:$D$241, "&lt;"&amp;D11) + COUNTIFS($E$2:$E$241, E11, $D$2:$D$241, D11, $A$2:$A$241, "&lt;"&amp;A11))</f>
        <v>2</v>
      </c>
      <c r="G11">
        <f ca="1">IF(Win!F11="","",Win!F11)</f>
        <v>17</v>
      </c>
      <c r="H11" s="6">
        <f t="shared" ca="1" si="1"/>
        <v>-2</v>
      </c>
      <c r="I11" s="6">
        <f t="shared" ca="1" si="2"/>
        <v>-2</v>
      </c>
      <c r="J11" t="str">
        <f ca="1">IF(F11="","",Win!H11)</f>
        <v>BetGoodwin: 10/1, 5pl, 1/4</v>
      </c>
      <c r="M11" t="str">
        <f>IF(FRL!A11="","",FRL!A11)</f>
        <v>Charley Hull</v>
      </c>
      <c r="N11" t="str">
        <f>IF(FRL!B11="","",FRL!B11)</f>
        <v>4.83%</v>
      </c>
      <c r="O11">
        <f>IF(FRL!C11="","",FRL!C11)</f>
        <v>21</v>
      </c>
      <c r="P11">
        <f>IF(FRL!D11="","",FRL!D11)</f>
        <v>17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Chisato Iwai</v>
      </c>
      <c r="B12">
        <f>IF(Win!B12="","",VALUE(Win!B12))</f>
        <v>2.76E-2</v>
      </c>
      <c r="C12">
        <f>IF(Win!C12="","",Win!C12)</f>
        <v>36</v>
      </c>
      <c r="D12">
        <f>IF(Win!D12="","",Win!D12)</f>
        <v>29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Chisato Iwai</v>
      </c>
      <c r="N12" t="str">
        <f>IF(FRL!B12="","",FRL!B12)</f>
        <v>3.42%</v>
      </c>
      <c r="O12">
        <f>IF(FRL!C12="","",FRL!C12)</f>
        <v>29</v>
      </c>
      <c r="P12">
        <f>IF(FRL!D12="","",FRL!D12)</f>
        <v>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Haeran Ryu</v>
      </c>
      <c r="B13">
        <f>IF(Win!B13="","",VALUE(Win!B13))</f>
        <v>3.8300000000000001E-2</v>
      </c>
      <c r="C13">
        <f>IF(Win!C13="","",Win!C13)</f>
        <v>26</v>
      </c>
      <c r="D13">
        <f>IF(Win!D13="","",Win!D13)</f>
        <v>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Haeran Ryu</v>
      </c>
      <c r="N13" t="str">
        <f>IF(FRL!B13="","",FRL!B13)</f>
        <v>3.77%</v>
      </c>
      <c r="O13">
        <f>IF(FRL!C13="","",FRL!C13)</f>
        <v>27</v>
      </c>
      <c r="P13">
        <f>IF(FRL!D13="","",FRL!D13)</f>
        <v>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Ingrid Lindblad</v>
      </c>
      <c r="B14">
        <f>IF(Win!B14="","",VALUE(Win!B14))</f>
        <v>5.9999999999999995E-4</v>
      </c>
      <c r="C14">
        <f>IF(Win!C14="","",Win!C14)</f>
        <v>1667</v>
      </c>
      <c r="D14">
        <f>IF(Win!D14="","",Win!D14)</f>
        <v>151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Ingrid Lindblad</v>
      </c>
      <c r="N14" t="str">
        <f>IF(FRL!B14="","",FRL!B14)</f>
        <v>1.30%</v>
      </c>
      <c r="O14">
        <f>IF(FRL!C14="","",FRL!C14)</f>
        <v>77</v>
      </c>
      <c r="P14">
        <f>IF(FRL!D14="","",FRL!D14)</f>
        <v>81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4</v>
      </c>
      <c r="S14">
        <f ca="1">IF(FRL!F14="","",FRL!F14)</f>
        <v>8</v>
      </c>
      <c r="T14" s="6" t="str">
        <f t="shared" ca="1" si="4"/>
        <v/>
      </c>
      <c r="U14" s="6">
        <f t="shared" ca="1" si="5"/>
        <v>-1</v>
      </c>
      <c r="V14" t="str">
        <f ca="1">IF(R14="","",FRL!H14)</f>
        <v>QuinnBet: 80/1, 5pl, 1/4</v>
      </c>
    </row>
    <row r="15" spans="1:22" x14ac:dyDescent="0.35">
      <c r="A15" t="str">
        <f>IF(Win!A15="","",Win!A15)</f>
        <v>Jasmine Suwannapura</v>
      </c>
      <c r="B15">
        <f>IF(Win!B15="","",VALUE(Win!B15))</f>
        <v>2.9999999999999997E-4</v>
      </c>
      <c r="C15">
        <f>IF(Win!C15="","",Win!C15)</f>
        <v>3333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Jasmine Suwannapura</v>
      </c>
      <c r="N15" t="str">
        <f>IF(FRL!B15="","",FRL!B15)</f>
        <v>1.04%</v>
      </c>
      <c r="O15">
        <f>IF(FRL!C15="","",FRL!C15)</f>
        <v>96</v>
      </c>
      <c r="P15">
        <f>IF(FRL!D15="","",FRL!D15)</f>
        <v>91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Jeeno Thitikul</v>
      </c>
      <c r="B16">
        <f>IF(Win!B16="","",VALUE(Win!B16))</f>
        <v>0.22489999999999999</v>
      </c>
      <c r="C16">
        <f>IF(Win!C16="","",Win!C16)</f>
        <v>4.4000000000000004</v>
      </c>
      <c r="D16">
        <f>IF(Win!D16="","",Win!D16)</f>
        <v>4.5</v>
      </c>
      <c r="E16" s="18">
        <f t="shared" si="0"/>
        <v>3.0000000000000001E-3</v>
      </c>
      <c r="F16">
        <f t="array" ref="F16">IF(E16="","",RANK(E16, $E$2:$E$241) + COUNTIFS($E$2:$E$241, E16, $D$2:$D$241, "&lt;"&amp;D16) + COUNTIFS($E$2:$E$241, E16, $D$2:$D$241, D16, $A$2:$A$241, "&lt;"&amp;A16))</f>
        <v>5</v>
      </c>
      <c r="G16">
        <f ca="1">IF(Win!F16="","",Win!F16)</f>
        <v>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3.5/1, 4pl, 1/5</v>
      </c>
      <c r="M16" t="str">
        <f>IF(FRL!A16="","",FRL!A16)</f>
        <v>Jeeno Thitikul</v>
      </c>
      <c r="N16" t="str">
        <f>IF(FRL!B16="","",FRL!B16)</f>
        <v>6.91%</v>
      </c>
      <c r="O16">
        <f>IF(FRL!C16="","",FRL!C16)</f>
        <v>14</v>
      </c>
      <c r="P16">
        <f>IF(FRL!D16="","",FRL!D16)</f>
        <v>10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Jennifer Kupcho</v>
      </c>
      <c r="B17">
        <f>IF(Win!B17="","",VALUE(Win!B17))</f>
        <v>7.4999999999999997E-3</v>
      </c>
      <c r="C17">
        <f>IF(Win!C17="","",Win!C17)</f>
        <v>133</v>
      </c>
      <c r="D17">
        <f>IF(Win!D17="","",Win!D17)</f>
        <v>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Jennifer Kupcho</v>
      </c>
      <c r="N17" t="str">
        <f>IF(FRL!B17="","",FRL!B17)</f>
        <v>2.44%</v>
      </c>
      <c r="O17">
        <f>IF(FRL!C17="","",FRL!C17)</f>
        <v>41</v>
      </c>
      <c r="P17">
        <f>IF(FRL!D17="","",FRL!D17)</f>
        <v>34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Jin Hee Im</v>
      </c>
      <c r="B18">
        <f>IF(Win!B18="","",VALUE(Win!B18))</f>
        <v>8.6999999999999994E-3</v>
      </c>
      <c r="C18">
        <f>IF(Win!C18="","",Win!C18)</f>
        <v>115</v>
      </c>
      <c r="D18">
        <f>IF(Win!D18="","",Win!D18)</f>
        <v>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Jin Hee Im</v>
      </c>
      <c r="N18" t="str">
        <f>IF(FRL!B18="","",FRL!B18)</f>
        <v>2.50%</v>
      </c>
      <c r="O18">
        <f>IF(FRL!C18="","",FRL!C18)</f>
        <v>40</v>
      </c>
      <c r="P18">
        <f>IF(FRL!D18="","",FRL!D18)</f>
        <v>34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Lauren Coughlin</v>
      </c>
      <c r="B19">
        <f>IF(Win!B19="","",VALUE(Win!B19))</f>
        <v>4.7999999999999996E-3</v>
      </c>
      <c r="C19">
        <f>IF(Win!C19="","",Win!C19)</f>
        <v>208</v>
      </c>
      <c r="D19">
        <f>IF(Win!D19="","",Win!D19)</f>
        <v>61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Lauren Coughlin</v>
      </c>
      <c r="N19" t="str">
        <f>IF(FRL!B19="","",FRL!B19)</f>
        <v>2.14%</v>
      </c>
      <c r="O19">
        <f>IF(FRL!C19="","",FRL!C19)</f>
        <v>47</v>
      </c>
      <c r="P19">
        <f>IF(FRL!D19="","",FRL!D19)</f>
        <v>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Lilia Vu</v>
      </c>
      <c r="B20">
        <f>IF(Win!B20="","",VALUE(Win!B20))</f>
        <v>0</v>
      </c>
      <c r="C20">
        <f>IF(Win!C20="","",Win!C20)</f>
        <v>10000</v>
      </c>
      <c r="D20">
        <f>IF(Win!D20="","",Win!D20)</f>
        <v>201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Lilia Vu</v>
      </c>
      <c r="N20" t="str">
        <f>IF(FRL!B20="","",FRL!B20)</f>
        <v>0.65%</v>
      </c>
      <c r="O20">
        <f>IF(FRL!C20="","",FRL!C20)</f>
        <v>154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Linn Grant</v>
      </c>
      <c r="B21">
        <f>IF(Win!B21="","",VALUE(Win!B21))</f>
        <v>1.52E-2</v>
      </c>
      <c r="C21">
        <f>IF(Win!C21="","",Win!C21)</f>
        <v>66</v>
      </c>
      <c r="D21">
        <f>IF(Win!D21="","",Win!D21)</f>
        <v>29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Linn Grant</v>
      </c>
      <c r="N21" t="str">
        <f>IF(FRL!B21="","",FRL!B21)</f>
        <v>2.90%</v>
      </c>
      <c r="O21">
        <f>IF(FRL!C21="","",FRL!C21)</f>
        <v>34</v>
      </c>
      <c r="P21">
        <f>IF(FRL!D21="","",FRL!D21)</f>
        <v>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Linnea Strom</v>
      </c>
      <c r="B22">
        <f>IF(Win!B22="","",VALUE(Win!B22))</f>
        <v>0</v>
      </c>
      <c r="C22">
        <f>IF(Win!C22="","",Win!C22)</f>
        <v>10000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Linnea Strom</v>
      </c>
      <c r="N22" t="str">
        <f>IF(FRL!B22="","",FRL!B22)</f>
        <v>0.77%</v>
      </c>
      <c r="O22">
        <f>IF(FRL!C22="","",FRL!C22)</f>
        <v>130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Lottie Woad</v>
      </c>
      <c r="B23">
        <f>IF(Win!B23="","",VALUE(Win!B23))</f>
        <v>2.7199999999999998E-2</v>
      </c>
      <c r="C23">
        <f>IF(Win!C23="","",Win!C23)</f>
        <v>37</v>
      </c>
      <c r="D23">
        <f>IF(Win!D23="","",Win!D23)</f>
        <v>23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Lottie Woad</v>
      </c>
      <c r="N23" t="str">
        <f>IF(FRL!B23="","",FRL!B23)</f>
        <v>3.49%</v>
      </c>
      <c r="O23">
        <f>IF(FRL!C23="","",FRL!C23)</f>
        <v>29</v>
      </c>
      <c r="P23">
        <f>IF(FRL!D23="","",FRL!D23)</f>
        <v>23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Lydia Ko</v>
      </c>
      <c r="B24">
        <f>IF(Win!B24="","",VALUE(Win!B24))</f>
        <v>3.0099999999999998E-2</v>
      </c>
      <c r="C24">
        <f>IF(Win!C24="","",Win!C24)</f>
        <v>33</v>
      </c>
      <c r="D24">
        <f>IF(Win!D24="","",Win!D24)</f>
        <v>17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Lydia Ko</v>
      </c>
      <c r="N24" t="str">
        <f>IF(FRL!B24="","",FRL!B24)</f>
        <v>3.54%</v>
      </c>
      <c r="O24">
        <f>IF(FRL!C24="","",FRL!C24)</f>
        <v>28</v>
      </c>
      <c r="P24">
        <f>IF(FRL!D24="","",FRL!D24)</f>
        <v>19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Madelene Sagstrom</v>
      </c>
      <c r="B25">
        <f>IF(Win!B25="","",VALUE(Win!B25))</f>
        <v>6.9999999999999999E-4</v>
      </c>
      <c r="C25">
        <f>IF(Win!C25="","",Win!C25)</f>
        <v>1429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Madelene Sagstrom</v>
      </c>
      <c r="N25" t="str">
        <f>IF(FRL!B25="","",FRL!B25)</f>
        <v>1.41%</v>
      </c>
      <c r="O25">
        <f>IF(FRL!C25="","",FRL!C25)</f>
        <v>71</v>
      </c>
      <c r="P25">
        <f>IF(FRL!D25="","",FRL!D25)</f>
        <v>81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2</v>
      </c>
      <c r="S25">
        <f ca="1">IF(FRL!F25="","",FRL!F25)</f>
        <v>34</v>
      </c>
      <c r="T25" s="6">
        <f t="shared" ca="1" si="4"/>
        <v>-1</v>
      </c>
      <c r="U25" s="6">
        <f t="shared" ca="1" si="5"/>
        <v>-1</v>
      </c>
      <c r="V25" t="str">
        <f ca="1">IF(R25="","",FRL!H25)</f>
        <v>William Hill: 80/1, 4pl, 1/5</v>
      </c>
    </row>
    <row r="26" spans="1:22" x14ac:dyDescent="0.35">
      <c r="A26" t="str">
        <f>IF(Win!A26="","",Win!A26)</f>
        <v>Maja Stark</v>
      </c>
      <c r="B26">
        <f>IF(Win!B26="","",VALUE(Win!B26))</f>
        <v>1.9E-3</v>
      </c>
      <c r="C26">
        <f>IF(Win!C26="","",Win!C26)</f>
        <v>526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Maja Stark</v>
      </c>
      <c r="N26" t="str">
        <f>IF(FRL!B26="","",FRL!B26)</f>
        <v>1.68%</v>
      </c>
      <c r="O26">
        <f>IF(FRL!C26="","",FRL!C26)</f>
        <v>60</v>
      </c>
      <c r="P26">
        <f>IF(FRL!D26="","",FRL!D26)</f>
        <v>56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Mao Saigo</v>
      </c>
      <c r="B27">
        <f>IF(Win!B27="","",VALUE(Win!B27))</f>
        <v>2.07E-2</v>
      </c>
      <c r="C27">
        <f>IF(Win!C27="","",Win!C27)</f>
        <v>48</v>
      </c>
      <c r="D27">
        <f>IF(Win!D27="","",Win!D27)</f>
        <v>29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Mao Saigo</v>
      </c>
      <c r="N27" t="str">
        <f>IF(FRL!B27="","",FRL!B27)</f>
        <v>3.13%</v>
      </c>
      <c r="O27">
        <f>IF(FRL!C27="","",FRL!C27)</f>
        <v>32</v>
      </c>
      <c r="P27">
        <f>IF(FRL!D27="","",FRL!D27)</f>
        <v>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Miranda Wang</v>
      </c>
      <c r="B28">
        <f>IF(Win!B28="","",VALUE(Win!B28))</f>
        <v>1.6000000000000001E-3</v>
      </c>
      <c r="C28">
        <f>IF(Win!C28="","",Win!C28)</f>
        <v>625</v>
      </c>
      <c r="D28">
        <f>IF(Win!D28="","",Win!D28)</f>
        <v>126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Miranda Wang</v>
      </c>
      <c r="N28" t="str">
        <f>IF(FRL!B28="","",FRL!B28)</f>
        <v>1.62%</v>
      </c>
      <c r="O28">
        <f>IF(FRL!C28="","",FRL!C28)</f>
        <v>62</v>
      </c>
      <c r="P28">
        <f>IF(FRL!D28="","",FRL!D28)</f>
        <v>67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3</v>
      </c>
      <c r="S28">
        <f ca="1">IF(FRL!F28="","",FRL!F28)</f>
        <v>16</v>
      </c>
      <c r="T28" s="6">
        <f t="shared" ca="1" si="4"/>
        <v>-1</v>
      </c>
      <c r="U28" s="6">
        <f t="shared" ca="1" si="5"/>
        <v>-1</v>
      </c>
      <c r="V28" t="str">
        <f ca="1">IF(R28="","",FRL!H28)</f>
        <v>Unibet: 66/1, 5pl, 1/4</v>
      </c>
    </row>
    <row r="29" spans="1:22" x14ac:dyDescent="0.35">
      <c r="A29" t="str">
        <f>IF(Win!A29="","",Win!A29)</f>
        <v>Miyu Yamashita</v>
      </c>
      <c r="B29">
        <f>IF(Win!B29="","",VALUE(Win!B29))</f>
        <v>3.2199999999999999E-2</v>
      </c>
      <c r="C29">
        <f>IF(Win!C29="","",Win!C29)</f>
        <v>31</v>
      </c>
      <c r="D29">
        <f>IF(Win!D29="","",Win!D29)</f>
        <v>19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Miyu Yamashita</v>
      </c>
      <c r="N29" t="str">
        <f>IF(FRL!B29="","",FRL!B29)</f>
        <v>3.50%</v>
      </c>
      <c r="O29">
        <f>IF(FRL!C29="","",FRL!C29)</f>
        <v>29</v>
      </c>
      <c r="P29">
        <f>IF(FRL!D29="","",FRL!D29)</f>
        <v>21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Moriya Jutanugarn</v>
      </c>
      <c r="B30">
        <f>IF(Win!B30="","",VALUE(Win!B30))</f>
        <v>0</v>
      </c>
      <c r="C30">
        <f>IF(Win!C30="","",Win!C30)</f>
        <v>10000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Moriya Jutanugarn</v>
      </c>
      <c r="N30" t="str">
        <f>IF(FRL!B30="","",FRL!B30)</f>
        <v>0.70%</v>
      </c>
      <c r="O30">
        <f>IF(FRL!C30="","",FRL!C30)</f>
        <v>143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Nasa Hataoka</v>
      </c>
      <c r="B31">
        <f>IF(Win!B31="","",VALUE(Win!B31))</f>
        <v>7.4499999999999997E-2</v>
      </c>
      <c r="C31">
        <f>IF(Win!C31="","",Win!C31)</f>
        <v>13</v>
      </c>
      <c r="D31">
        <f>IF(Win!D31="","",Win!D31)</f>
        <v>15</v>
      </c>
      <c r="E31" s="18">
        <f t="shared" si="0"/>
        <v>8.0000000000000002E-3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 ca="1">IF(Win!F31="","",Win!F31)</f>
        <v>9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BetGoodwin: 12/1, 5pl, 1/4</v>
      </c>
      <c r="M31" t="str">
        <f>IF(FRL!A31="","",FRL!A31)</f>
        <v>Nasa Hataoka</v>
      </c>
      <c r="N31" t="str">
        <f>IF(FRL!B31="","",FRL!B31)</f>
        <v>4.72%</v>
      </c>
      <c r="O31">
        <f>IF(FRL!C31="","",FRL!C31)</f>
        <v>21</v>
      </c>
      <c r="P31">
        <f>IF(FRL!D31="","",FRL!D31)</f>
        <v>19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Nelly Korda</v>
      </c>
      <c r="B32">
        <f>IF(Win!B32="","",VALUE(Win!B32))</f>
        <v>0.1943</v>
      </c>
      <c r="C32">
        <f>IF(Win!C32="","",Win!C32)</f>
        <v>5.0999999999999996</v>
      </c>
      <c r="D32">
        <f>IF(Win!D32="","",Win!D32)</f>
        <v>7</v>
      </c>
      <c r="E32" s="18">
        <f t="shared" si="0"/>
        <v>0.06</v>
      </c>
      <c r="F32">
        <f t="array" ref="F32">IF(E32="","",RANK(E32, $E$2:$E$241) + COUNTIFS($E$2:$E$241, E32, $D$2:$D$241, "&lt;"&amp;D32) + COUNTIFS($E$2:$E$241, E32, $D$2:$D$241, D32, $A$2:$A$241, "&lt;"&amp;A32))</f>
        <v>1</v>
      </c>
      <c r="G32">
        <f ca="1">IF(Win!F32="","",Win!F32)</f>
        <v>1</v>
      </c>
      <c r="H32" s="6">
        <f t="shared" ca="1" si="1"/>
        <v>5.625</v>
      </c>
      <c r="I32" s="6">
        <f t="shared" ca="1" si="2"/>
        <v>5.625</v>
      </c>
      <c r="J32" t="str">
        <f ca="1">IF(F32="","",Win!H32)</f>
        <v>BetGoodwin: 4.5/1, 5pl, 1/4</v>
      </c>
      <c r="M32" t="str">
        <f>IF(FRL!A32="","",FRL!A32)</f>
        <v>Nelly Korda</v>
      </c>
      <c r="N32" t="str">
        <f>IF(FRL!B32="","",FRL!B32)</f>
        <v>6.64%</v>
      </c>
      <c r="O32">
        <f>IF(FRL!C32="","",FRL!C32)</f>
        <v>15</v>
      </c>
      <c r="P32">
        <f>IF(FRL!D32="","",FRL!D32)</f>
        <v>13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Patty Tavatanakit</v>
      </c>
      <c r="B33">
        <f>IF(Win!B33="","",VALUE(Win!B33))</f>
        <v>5.1999999999999998E-3</v>
      </c>
      <c r="C33">
        <f>IF(Win!C33="","",Win!C33)</f>
        <v>192</v>
      </c>
      <c r="D33">
        <f>IF(Win!D33="","",Win!D33)</f>
        <v>71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Patty Tavatanakit</v>
      </c>
      <c r="N33" t="str">
        <f>IF(FRL!B33="","",FRL!B33)</f>
        <v>2.21%</v>
      </c>
      <c r="O33">
        <f>IF(FRL!C33="","",FRL!C33)</f>
        <v>45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Rio Takeda</v>
      </c>
      <c r="B34">
        <f>IF(Win!B34="","",VALUE(Win!B34))</f>
        <v>2.4400000000000002E-2</v>
      </c>
      <c r="C34">
        <f>IF(Win!C34="","",Win!C34)</f>
        <v>41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Rio Takeda</v>
      </c>
      <c r="N34" t="str">
        <f>IF(FRL!B34="","",FRL!B34)</f>
        <v>3.23%</v>
      </c>
      <c r="O34">
        <f>IF(FRL!C34="","",FRL!C34)</f>
        <v>31</v>
      </c>
      <c r="P34">
        <f>IF(FRL!D34="","",FRL!D34)</f>
        <v>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Rose Zhang</v>
      </c>
      <c r="B35">
        <f>IF(Win!B35="","",VALUE(Win!B35))</f>
        <v>7.7999999999999996E-3</v>
      </c>
      <c r="C35">
        <f>IF(Win!C35="","",Win!C35)</f>
        <v>128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Rose Zhang</v>
      </c>
      <c r="N35" t="str">
        <f>IF(FRL!B35="","",FRL!B35)</f>
        <v>2.48%</v>
      </c>
      <c r="O35">
        <f>IF(FRL!C35="","",FRL!C35)</f>
        <v>40</v>
      </c>
      <c r="P35">
        <f>IF(FRL!D35="","",FRL!D35)</f>
        <v>34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Ruoning Yin</v>
      </c>
      <c r="B36">
        <f>IF(Win!B36="","",VALUE(Win!B36))</f>
        <v>1.67E-2</v>
      </c>
      <c r="C36">
        <f>IF(Win!C36="","",Win!C36)</f>
        <v>60</v>
      </c>
      <c r="D36">
        <f>IF(Win!D36="","",Win!D36)</f>
        <v>29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Ruoning Yin</v>
      </c>
      <c r="N36" t="str">
        <f>IF(FRL!B36="","",FRL!B36)</f>
        <v>3.11%</v>
      </c>
      <c r="O36">
        <f>IF(FRL!C36="","",FRL!C36)</f>
        <v>32</v>
      </c>
      <c r="P36">
        <f>IF(FRL!D36="","",FRL!D36)</f>
        <v>29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Somi Lee</v>
      </c>
      <c r="B37">
        <f>IF(Win!B37="","",VALUE(Win!B37))</f>
        <v>1.9E-2</v>
      </c>
      <c r="C37">
        <f>IF(Win!C37="","",Win!C37)</f>
        <v>53</v>
      </c>
      <c r="D37">
        <f>IF(Win!D37="","",Win!D37)</f>
        <v>31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Somi Lee</v>
      </c>
      <c r="N37" t="str">
        <f>IF(FRL!B37="","",FRL!B37)</f>
        <v>3.01%</v>
      </c>
      <c r="O37">
        <f>IF(FRL!C37="","",FRL!C37)</f>
        <v>33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Yealimi Noh</v>
      </c>
      <c r="B38">
        <f>IF(Win!B38="","",VALUE(Win!B38))</f>
        <v>1.9E-3</v>
      </c>
      <c r="C38">
        <f>IF(Win!C38="","",Win!C38)</f>
        <v>526</v>
      </c>
      <c r="D38">
        <f>IF(Win!D38="","",Win!D38)</f>
        <v>81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Yealimi Noh</v>
      </c>
      <c r="N38" t="str">
        <f>IF(FRL!B38="","",FRL!B38)</f>
        <v>1.63%</v>
      </c>
      <c r="O38">
        <f>IF(FRL!C38="","",FRL!C38)</f>
        <v>61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Youmin Hwang</v>
      </c>
      <c r="B39">
        <f>IF(Win!B39="","",VALUE(Win!B39))</f>
        <v>7.0000000000000001E-3</v>
      </c>
      <c r="C39">
        <f>IF(Win!C39="","",Win!C39)</f>
        <v>143</v>
      </c>
      <c r="D39">
        <f>IF(Win!D39="","",Win!D39)</f>
        <v>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Youmin Hwang</v>
      </c>
      <c r="N39" t="str">
        <f>IF(FRL!B39="","",FRL!B39)</f>
        <v>2.26%</v>
      </c>
      <c r="O39">
        <f>IF(FRL!C39="","",FRL!C39)</f>
        <v>44</v>
      </c>
      <c r="P39">
        <f>IF(FRL!D39="","",FRL!D39)</f>
        <v>31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Yuka Saso</v>
      </c>
      <c r="B40">
        <f>IF(Win!B40="","",VALUE(Win!B40))</f>
        <v>0</v>
      </c>
      <c r="C40">
        <f>IF(Win!C40="","",Win!C40)</f>
        <v>10000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Yuka Saso</v>
      </c>
      <c r="N40" t="str">
        <f>IF(FRL!B40="","",FRL!B40)</f>
        <v>0.50%</v>
      </c>
      <c r="O40">
        <f>IF(FRL!C40="","",FRL!C40)</f>
        <v>200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/>
      </c>
      <c r="B41" t="str">
        <f>IF(Win!B41="","",VALUE(Win!B41))</f>
        <v/>
      </c>
      <c r="C41" t="str">
        <f>IF(Win!C41="","",Win!C41)</f>
        <v/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/>
      </c>
      <c r="B42" t="str">
        <f>IF(Win!B42="","",VALUE(Win!B42))</f>
        <v/>
      </c>
      <c r="C42" t="str">
        <f>IF(Win!C42="","",Win!C42)</f>
        <v/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/>
      </c>
      <c r="B43" t="str">
        <f>IF(Win!B43="","",VALUE(Win!B43))</f>
        <v/>
      </c>
      <c r="C43" t="str">
        <f>IF(Win!C43="","",Win!C43)</f>
        <v/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/>
      </c>
      <c r="B44" t="str">
        <f>IF(Win!B44="","",VALUE(Win!B44))</f>
        <v/>
      </c>
      <c r="C44" t="str">
        <f>IF(Win!C44="","",Win!C44)</f>
        <v/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/>
      </c>
      <c r="B45" t="str">
        <f>IF(Win!B45="","",VALUE(Win!B45))</f>
        <v/>
      </c>
      <c r="C45" t="str">
        <f>IF(Win!C45="","",Win!C45)</f>
        <v/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/>
      </c>
      <c r="B46" t="str">
        <f>IF(Win!B46="","",VALUE(Win!B46))</f>
        <v/>
      </c>
      <c r="C46" t="str">
        <f>IF(Win!C46="","",Win!C46)</f>
        <v/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101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102</v>
      </c>
      <c r="C2">
        <v>30</v>
      </c>
      <c r="D2">
        <v>26</v>
      </c>
      <c r="E2" s="17" t="s">
        <v>5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103</v>
      </c>
      <c r="C3">
        <v>33</v>
      </c>
      <c r="D3">
        <v>29</v>
      </c>
      <c r="E3" s="17" t="s">
        <v>5</v>
      </c>
      <c r="F3">
        <f ca="1">IFERROR(IF(A3="","",OFFSET(Results!$Z$1,MATCH(A3,Results!$A:$A,0)-1,0)),"")</f>
        <v>8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27</v>
      </c>
      <c r="B4" s="15" t="s">
        <v>104</v>
      </c>
      <c r="C4">
        <v>70</v>
      </c>
      <c r="D4">
        <v>67</v>
      </c>
      <c r="E4" s="17" t="s">
        <v>5</v>
      </c>
      <c r="F4">
        <f ca="1">IFERROR(IF(A4="","",OFFSET(Results!$Z$1,MATCH(A4,Results!$A:$A,0)-1,0)),"")</f>
        <v>6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29</v>
      </c>
      <c r="B5" s="15" t="s">
        <v>105</v>
      </c>
      <c r="C5">
        <v>69</v>
      </c>
      <c r="D5">
        <v>56</v>
      </c>
      <c r="E5" s="17" t="s">
        <v>5</v>
      </c>
      <c r="F5">
        <f ca="1">IFERROR(IF(A5="","",OFFSET(Results!$Z$1,MATCH(A5,Results!$A:$A,0)-1,0)),"")</f>
        <v>37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31</v>
      </c>
      <c r="B6" s="15" t="s">
        <v>106</v>
      </c>
      <c r="C6">
        <v>323</v>
      </c>
      <c r="D6">
        <v>126</v>
      </c>
      <c r="E6" s="17" t="s">
        <v>5</v>
      </c>
      <c r="F6">
        <f ca="1">IFERROR(IF(A6="","",OFFSET(Results!$Z$1,MATCH(A6,Results!$A:$A,0)-1,0)),"")</f>
        <v>29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33</v>
      </c>
      <c r="B7" s="15" t="s">
        <v>107</v>
      </c>
      <c r="C7">
        <v>32</v>
      </c>
      <c r="D7">
        <v>31</v>
      </c>
      <c r="E7" s="17" t="s">
        <v>5</v>
      </c>
      <c r="F7">
        <f ca="1">IFERROR(IF(A7="","",OFFSET(Results!$Z$1,MATCH(A7,Results!$A:$A,0)-1,0)),"")</f>
        <v>29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35</v>
      </c>
      <c r="B8" s="15" t="s">
        <v>99</v>
      </c>
      <c r="C8">
        <v>125</v>
      </c>
      <c r="D8">
        <v>101</v>
      </c>
      <c r="E8" s="17" t="s">
        <v>5</v>
      </c>
      <c r="F8">
        <f ca="1">IFERROR(IF(A8="","",OFFSET(Results!$Z$1,MATCH(A8,Results!$A:$A,0)-1,0)),"")</f>
        <v>20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37</v>
      </c>
      <c r="B9" s="15" t="s">
        <v>108</v>
      </c>
      <c r="C9">
        <v>24</v>
      </c>
      <c r="D9">
        <v>26</v>
      </c>
      <c r="E9" s="17" t="s">
        <v>98</v>
      </c>
      <c r="F9">
        <f ca="1">IFERROR(IF(A9="","",OFFSET(Results!$Z$1,MATCH(A9,Results!$A:$A,0)-1,0)),"")</f>
        <v>26</v>
      </c>
      <c r="G9" s="6">
        <f t="shared" ca="1" si="0"/>
        <v>-0.3</v>
      </c>
      <c r="H9" t="str">
        <f ca="1">IF(E9="","",OFFSET([2]LPGA!$AL$1,MATCH(A9,[2]LPGA!$E$1:$E$500,0)-1,0))</f>
        <v>Skybet: 25/1, 4pl, 1/5</v>
      </c>
    </row>
    <row r="10" spans="1:8" x14ac:dyDescent="0.35">
      <c r="A10" t="s">
        <v>39</v>
      </c>
      <c r="B10" s="15" t="s">
        <v>109</v>
      </c>
      <c r="C10">
        <v>119</v>
      </c>
      <c r="D10">
        <v>91</v>
      </c>
      <c r="E10" s="17" t="s">
        <v>5</v>
      </c>
      <c r="F10">
        <f ca="1">IFERROR(IF(A10="","",OFFSET(Results!$Z$1,MATCH(A10,Results!$A:$A,0)-1,0)),"")</f>
        <v>2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41</v>
      </c>
      <c r="B11" s="15" t="s">
        <v>110</v>
      </c>
      <c r="C11">
        <v>21</v>
      </c>
      <c r="D11">
        <v>17</v>
      </c>
      <c r="E11" s="17" t="s">
        <v>5</v>
      </c>
      <c r="F11">
        <f ca="1">IFERROR(IF(A11="","",OFFSET(Results!$Z$1,MATCH(A11,Results!$A:$A,0)-1,0)),"")</f>
        <v>13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43</v>
      </c>
      <c r="B12" s="15" t="s">
        <v>111</v>
      </c>
      <c r="C12">
        <v>29</v>
      </c>
      <c r="D12">
        <v>26</v>
      </c>
      <c r="E12" s="17" t="s">
        <v>5</v>
      </c>
      <c r="F12">
        <f ca="1">IFERROR(IF(A12="","",OFFSET(Results!$Z$1,MATCH(A12,Results!$A:$A,0)-1,0)),"")</f>
        <v>34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45</v>
      </c>
      <c r="B13" s="15" t="s">
        <v>112</v>
      </c>
      <c r="C13">
        <v>27</v>
      </c>
      <c r="D13">
        <v>26</v>
      </c>
      <c r="E13" s="17" t="s">
        <v>5</v>
      </c>
      <c r="F13">
        <f ca="1">IFERROR(IF(A13="","",OFFSET(Results!$Z$1,MATCH(A13,Results!$A:$A,0)-1,0)),"")</f>
        <v>26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47</v>
      </c>
      <c r="B14" s="15" t="s">
        <v>113</v>
      </c>
      <c r="C14">
        <v>77</v>
      </c>
      <c r="D14">
        <v>81</v>
      </c>
      <c r="E14" s="17" t="s">
        <v>28</v>
      </c>
      <c r="F14">
        <f ca="1">IFERROR(IF(A14="","",OFFSET(Results!$Z$1,MATCH(A14,Results!$A:$A,0)-1,0)),"")</f>
        <v>8</v>
      </c>
      <c r="G14" s="6">
        <f t="shared" ca="1" si="0"/>
        <v>-0.1</v>
      </c>
      <c r="H14" t="str">
        <f ca="1">IF(E14="","",OFFSET([2]LPGA!$AL$1,MATCH(A14,[2]LPGA!$E$1:$E$500,0)-1,0))</f>
        <v>QuinnBet: 80/1, 5pl, 1/4</v>
      </c>
    </row>
    <row r="15" spans="1:8" x14ac:dyDescent="0.35">
      <c r="A15" t="s">
        <v>49</v>
      </c>
      <c r="B15" s="15" t="s">
        <v>114</v>
      </c>
      <c r="C15">
        <v>96</v>
      </c>
      <c r="D15">
        <v>91</v>
      </c>
      <c r="E15" s="17" t="s">
        <v>5</v>
      </c>
      <c r="F15">
        <f ca="1">IFERROR(IF(A15="","",OFFSET(Results!$Z$1,MATCH(A15,Results!$A:$A,0)-1,0)),"")</f>
        <v>26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51</v>
      </c>
      <c r="B16" s="15" t="s">
        <v>115</v>
      </c>
      <c r="C16">
        <v>14</v>
      </c>
      <c r="D16">
        <v>10</v>
      </c>
      <c r="E16" s="17" t="s">
        <v>5</v>
      </c>
      <c r="F16">
        <f ca="1">IFERROR(IF(A16="","",OFFSET(Results!$Z$1,MATCH(A16,Results!$A:$A,0)-1,0)),"")</f>
        <v>2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53</v>
      </c>
      <c r="B17" s="15" t="s">
        <v>85</v>
      </c>
      <c r="C17">
        <v>41</v>
      </c>
      <c r="D17">
        <v>34</v>
      </c>
      <c r="E17" s="17" t="s">
        <v>5</v>
      </c>
      <c r="F17">
        <f ca="1">IFERROR(IF(A17="","",OFFSET(Results!$Z$1,MATCH(A17,Results!$A:$A,0)-1,0)),"")</f>
        <v>34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55</v>
      </c>
      <c r="B18" s="15" t="s">
        <v>116</v>
      </c>
      <c r="C18">
        <v>40</v>
      </c>
      <c r="D18">
        <v>34</v>
      </c>
      <c r="E18" s="17" t="s">
        <v>5</v>
      </c>
      <c r="F18">
        <f ca="1">IFERROR(IF(A18="","",OFFSET(Results!$Z$1,MATCH(A18,Results!$A:$A,0)-1,0)),"")</f>
        <v>20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57</v>
      </c>
      <c r="B19" s="15" t="s">
        <v>117</v>
      </c>
      <c r="C19">
        <v>47</v>
      </c>
      <c r="D19">
        <v>41</v>
      </c>
      <c r="E19" s="17" t="s">
        <v>5</v>
      </c>
      <c r="F19">
        <f ca="1">IFERROR(IF(A19="","",OFFSET(Results!$Z$1,MATCH(A19,Results!$A:$A,0)-1,0)),"")</f>
        <v>38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59</v>
      </c>
      <c r="B20" s="15" t="s">
        <v>118</v>
      </c>
      <c r="C20">
        <v>154</v>
      </c>
      <c r="D20">
        <v>111</v>
      </c>
      <c r="E20" s="17" t="s">
        <v>5</v>
      </c>
      <c r="F20">
        <f ca="1">IFERROR(IF(A20="","",OFFSET(Results!$Z$1,MATCH(A20,Results!$A:$A,0)-1,0)),"")</f>
        <v>20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60</v>
      </c>
      <c r="B21" s="15" t="s">
        <v>119</v>
      </c>
      <c r="C21">
        <v>34</v>
      </c>
      <c r="D21">
        <v>26</v>
      </c>
      <c r="E21" s="17" t="s">
        <v>5</v>
      </c>
      <c r="F21">
        <f ca="1">IFERROR(IF(A21="","",OFFSET(Results!$Z$1,MATCH(A21,Results!$A:$A,0)-1,0)),"")</f>
        <v>2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62</v>
      </c>
      <c r="B22" s="15" t="s">
        <v>120</v>
      </c>
      <c r="C22">
        <v>130</v>
      </c>
      <c r="D22">
        <v>101</v>
      </c>
      <c r="E22" s="17" t="s">
        <v>5</v>
      </c>
      <c r="F22">
        <f ca="1">IFERROR(IF(A22="","",OFFSET(Results!$Z$1,MATCH(A22,Results!$A:$A,0)-1,0)),"")</f>
        <v>16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63</v>
      </c>
      <c r="B23" s="15" t="s">
        <v>121</v>
      </c>
      <c r="C23">
        <v>29</v>
      </c>
      <c r="D23">
        <v>23</v>
      </c>
      <c r="E23" s="17" t="s">
        <v>5</v>
      </c>
      <c r="F23">
        <f ca="1">IFERROR(IF(A23="","",OFFSET(Results!$Z$1,MATCH(A23,Results!$A:$A,0)-1,0)),"")</f>
        <v>2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65</v>
      </c>
      <c r="B24" s="15" t="s">
        <v>122</v>
      </c>
      <c r="C24">
        <v>28</v>
      </c>
      <c r="D24">
        <v>19</v>
      </c>
      <c r="E24" s="17" t="s">
        <v>5</v>
      </c>
      <c r="F24">
        <f ca="1">IFERROR(IF(A24="","",OFFSET(Results!$Z$1,MATCH(A24,Results!$A:$A,0)-1,0)),"")</f>
        <v>8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67</v>
      </c>
      <c r="B25" s="15" t="s">
        <v>123</v>
      </c>
      <c r="C25">
        <v>71</v>
      </c>
      <c r="D25">
        <v>81</v>
      </c>
      <c r="E25" s="17" t="s">
        <v>124</v>
      </c>
      <c r="F25">
        <f ca="1">IFERROR(IF(A25="","",OFFSET(Results!$Z$1,MATCH(A25,Results!$A:$A,0)-1,0)),"")</f>
        <v>34</v>
      </c>
      <c r="G25" s="6">
        <f t="shared" ca="1" si="0"/>
        <v>-0.2</v>
      </c>
      <c r="H25" t="str">
        <f ca="1">IF(E25="","",OFFSET([2]LPGA!$AL$1,MATCH(A25,[2]LPGA!$E$1:$E$500,0)-1,0))</f>
        <v>William Hill: 80/1, 4pl, 1/5</v>
      </c>
    </row>
    <row r="26" spans="1:8" x14ac:dyDescent="0.35">
      <c r="A26" t="s">
        <v>69</v>
      </c>
      <c r="B26" s="15" t="s">
        <v>125</v>
      </c>
      <c r="C26">
        <v>60</v>
      </c>
      <c r="D26">
        <v>56</v>
      </c>
      <c r="E26" s="17" t="s">
        <v>5</v>
      </c>
      <c r="F26">
        <f ca="1">IFERROR(IF(A26="","",OFFSET(Results!$Z$1,MATCH(A26,Results!$A:$A,0)-1,0)),"")</f>
        <v>16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71</v>
      </c>
      <c r="B27" s="15" t="s">
        <v>126</v>
      </c>
      <c r="C27">
        <v>32</v>
      </c>
      <c r="D27">
        <v>26</v>
      </c>
      <c r="E27" s="17" t="s">
        <v>5</v>
      </c>
      <c r="F27">
        <f ca="1">IFERROR(IF(A27="","",OFFSET(Results!$Z$1,MATCH(A27,Results!$A:$A,0)-1,0)),"")</f>
        <v>20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73</v>
      </c>
      <c r="B28" s="15" t="s">
        <v>127</v>
      </c>
      <c r="C28">
        <v>62</v>
      </c>
      <c r="D28">
        <v>67</v>
      </c>
      <c r="E28" s="17" t="s">
        <v>28</v>
      </c>
      <c r="F28">
        <f ca="1">IFERROR(IF(A28="","",OFFSET(Results!$Z$1,MATCH(A28,Results!$A:$A,0)-1,0)),"")</f>
        <v>16</v>
      </c>
      <c r="G28" s="6">
        <f t="shared" ca="1" si="0"/>
        <v>-0.1</v>
      </c>
      <c r="H28" t="str">
        <f ca="1">IF(E28="","",OFFSET([2]LPGA!$AL$1,MATCH(A28,[2]LPGA!$E$1:$E$500,0)-1,0))</f>
        <v>Unibet: 66/1, 5pl, 1/4</v>
      </c>
    </row>
    <row r="29" spans="1:8" x14ac:dyDescent="0.35">
      <c r="A29" t="s">
        <v>75</v>
      </c>
      <c r="B29" s="15" t="s">
        <v>128</v>
      </c>
      <c r="C29">
        <v>29</v>
      </c>
      <c r="D29">
        <v>21</v>
      </c>
      <c r="E29" s="17" t="s">
        <v>5</v>
      </c>
      <c r="F29">
        <f ca="1">IFERROR(IF(A29="","",OFFSET(Results!$Z$1,MATCH(A29,Results!$A:$A,0)-1,0)),"")</f>
        <v>29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77</v>
      </c>
      <c r="B30" s="15" t="s">
        <v>94</v>
      </c>
      <c r="C30">
        <v>143</v>
      </c>
      <c r="D30">
        <v>126</v>
      </c>
      <c r="E30" s="17" t="s">
        <v>5</v>
      </c>
      <c r="F30">
        <f ca="1">IFERROR(IF(A30="","",OFFSET(Results!$Z$1,MATCH(A30,Results!$A:$A,0)-1,0)),"")</f>
        <v>29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78</v>
      </c>
      <c r="B31" s="15" t="s">
        <v>129</v>
      </c>
      <c r="C31">
        <v>21</v>
      </c>
      <c r="D31">
        <v>19</v>
      </c>
      <c r="E31" s="17" t="s">
        <v>5</v>
      </c>
      <c r="F31">
        <f ca="1">IFERROR(IF(A31="","",OFFSET(Results!$Z$1,MATCH(A31,Results!$A:$A,0)-1,0)),"")</f>
        <v>1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80</v>
      </c>
      <c r="B32" s="15" t="s">
        <v>130</v>
      </c>
      <c r="C32">
        <v>15</v>
      </c>
      <c r="D32">
        <v>13</v>
      </c>
      <c r="E32" s="17" t="s">
        <v>5</v>
      </c>
      <c r="F32">
        <f ca="1">IFERROR(IF(A32="","",OFFSET(Results!$Z$1,MATCH(A32,Results!$A:$A,0)-1,0)),"")</f>
        <v>6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82</v>
      </c>
      <c r="B33" s="15" t="s">
        <v>131</v>
      </c>
      <c r="C33">
        <v>45</v>
      </c>
      <c r="D33">
        <v>41</v>
      </c>
      <c r="E33" s="17" t="s">
        <v>5</v>
      </c>
      <c r="F33">
        <f ca="1">IFERROR(IF(A33="","",OFFSET(Results!$Z$1,MATCH(A33,Results!$A:$A,0)-1,0)),"")</f>
        <v>13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84</v>
      </c>
      <c r="B34" s="15" t="s">
        <v>132</v>
      </c>
      <c r="C34">
        <v>31</v>
      </c>
      <c r="D34">
        <v>26</v>
      </c>
      <c r="E34" s="17" t="s">
        <v>5</v>
      </c>
      <c r="F34">
        <f ca="1">IFERROR(IF(A34="","",OFFSET(Results!$Z$1,MATCH(A34,Results!$A:$A,0)-1,0)),"")</f>
        <v>29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86</v>
      </c>
      <c r="B35" s="15" t="s">
        <v>133</v>
      </c>
      <c r="C35">
        <v>40</v>
      </c>
      <c r="D35">
        <v>34</v>
      </c>
      <c r="E35" s="17" t="s">
        <v>5</v>
      </c>
      <c r="F35">
        <f ca="1">IFERROR(IF(A35="","",OFFSET(Results!$Z$1,MATCH(A35,Results!$A:$A,0)-1,0)),"")</f>
        <v>13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88</v>
      </c>
      <c r="B36" s="15" t="s">
        <v>134</v>
      </c>
      <c r="C36">
        <v>32</v>
      </c>
      <c r="D36">
        <v>29</v>
      </c>
      <c r="E36" s="17" t="s">
        <v>5</v>
      </c>
      <c r="F36">
        <f ca="1">IFERROR(IF(A36="","",OFFSET(Results!$Z$1,MATCH(A36,Results!$A:$A,0)-1,0)),"")</f>
        <v>20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90</v>
      </c>
      <c r="B37" s="15" t="s">
        <v>66</v>
      </c>
      <c r="C37">
        <v>33</v>
      </c>
      <c r="D37">
        <v>29</v>
      </c>
      <c r="E37" s="17" t="s">
        <v>5</v>
      </c>
      <c r="F37">
        <f ca="1">IFERROR(IF(A37="","",OFFSET(Results!$Z$1,MATCH(A37,Results!$A:$A,0)-1,0)),"")</f>
        <v>8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92</v>
      </c>
      <c r="B38" s="15" t="s">
        <v>135</v>
      </c>
      <c r="C38">
        <v>61</v>
      </c>
      <c r="D38">
        <v>51</v>
      </c>
      <c r="E38" s="17" t="s">
        <v>5</v>
      </c>
      <c r="F38">
        <f ca="1">IFERROR(IF(A38="","",OFFSET(Results!$Z$1,MATCH(A38,Results!$A:$A,0)-1,0)),"")</f>
        <v>20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93</v>
      </c>
      <c r="B39" s="15" t="s">
        <v>136</v>
      </c>
      <c r="C39">
        <v>44</v>
      </c>
      <c r="D39">
        <v>31</v>
      </c>
      <c r="E39" s="17" t="s">
        <v>5</v>
      </c>
      <c r="F39">
        <f ca="1">IFERROR(IF(A39="","",OFFSET(Results!$Z$1,MATCH(A39,Results!$A:$A,0)-1,0)),"")</f>
        <v>16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95</v>
      </c>
      <c r="B40" s="15" t="s">
        <v>137</v>
      </c>
      <c r="C40">
        <v>200</v>
      </c>
      <c r="D40">
        <v>151</v>
      </c>
      <c r="E40" s="17" t="s">
        <v>5</v>
      </c>
      <c r="F40">
        <f ca="1">IFERROR(IF(A40="","",OFFSET(Results!$Z$1,MATCH(A40,Results!$A:$A,0)-1,0)),"")</f>
        <v>39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5</v>
      </c>
      <c r="B41" s="15" t="s">
        <v>5</v>
      </c>
      <c r="C41" t="s">
        <v>5</v>
      </c>
      <c r="D41" t="s">
        <v>5</v>
      </c>
      <c r="E41" s="17" t="s">
        <v>5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5</v>
      </c>
      <c r="B42" s="15" t="s">
        <v>5</v>
      </c>
      <c r="C42" t="s">
        <v>5</v>
      </c>
      <c r="D42" t="s">
        <v>5</v>
      </c>
      <c r="E42" s="17" t="s">
        <v>5</v>
      </c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5</v>
      </c>
      <c r="B43" s="15" t="s">
        <v>5</v>
      </c>
      <c r="C43" t="s">
        <v>5</v>
      </c>
      <c r="D43" t="s">
        <v>5</v>
      </c>
      <c r="E43" s="17" t="s">
        <v>5</v>
      </c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5</v>
      </c>
      <c r="B44" s="15" t="s">
        <v>5</v>
      </c>
      <c r="C44" t="s">
        <v>5</v>
      </c>
      <c r="D44" t="s">
        <v>5</v>
      </c>
      <c r="E44" s="17" t="s">
        <v>5</v>
      </c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5</v>
      </c>
      <c r="B45" s="15" t="s">
        <v>5</v>
      </c>
      <c r="C45" t="s">
        <v>5</v>
      </c>
      <c r="D45" t="s">
        <v>5</v>
      </c>
      <c r="E45" s="17" t="s">
        <v>5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5</v>
      </c>
      <c r="B46" s="15" t="s">
        <v>5</v>
      </c>
      <c r="C46" t="s">
        <v>5</v>
      </c>
      <c r="D46" t="s">
        <v>5</v>
      </c>
      <c r="E46" s="17" t="s">
        <v>5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5</v>
      </c>
      <c r="B47" s="15" t="s">
        <v>5</v>
      </c>
      <c r="C47" t="s">
        <v>5</v>
      </c>
      <c r="D47" t="s">
        <v>5</v>
      </c>
      <c r="E47" s="17" t="s">
        <v>5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5</v>
      </c>
      <c r="B48" s="15" t="s">
        <v>5</v>
      </c>
      <c r="C48" t="s">
        <v>5</v>
      </c>
      <c r="D48" t="s">
        <v>5</v>
      </c>
      <c r="E48" s="17" t="s">
        <v>5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5</v>
      </c>
      <c r="B49" s="15" t="s">
        <v>5</v>
      </c>
      <c r="C49" t="s">
        <v>5</v>
      </c>
      <c r="D49" t="s">
        <v>5</v>
      </c>
      <c r="E49" s="17" t="s">
        <v>5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5</v>
      </c>
      <c r="B50" s="15" t="s">
        <v>5</v>
      </c>
      <c r="C50" t="s">
        <v>5</v>
      </c>
      <c r="D50" t="s">
        <v>5</v>
      </c>
      <c r="E50" s="17" t="s">
        <v>5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5</v>
      </c>
      <c r="B51" s="15" t="s">
        <v>5</v>
      </c>
      <c r="C51" t="s">
        <v>5</v>
      </c>
      <c r="D51" t="s">
        <v>5</v>
      </c>
      <c r="E51" s="17" t="s">
        <v>5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5</v>
      </c>
      <c r="B52" s="15" t="s">
        <v>5</v>
      </c>
      <c r="C52" t="s">
        <v>5</v>
      </c>
      <c r="D52" t="s">
        <v>5</v>
      </c>
      <c r="E52" s="17" t="s">
        <v>5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5</v>
      </c>
      <c r="B53" s="15" t="s">
        <v>5</v>
      </c>
      <c r="C53" t="s">
        <v>5</v>
      </c>
      <c r="D53" t="s">
        <v>5</v>
      </c>
      <c r="E53" s="17" t="s">
        <v>5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5</v>
      </c>
      <c r="B54" s="15" t="s">
        <v>5</v>
      </c>
      <c r="C54" t="s">
        <v>5</v>
      </c>
      <c r="D54" t="s">
        <v>5</v>
      </c>
      <c r="E54" s="17" t="s">
        <v>5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5</v>
      </c>
      <c r="B55" s="15" t="s">
        <v>5</v>
      </c>
      <c r="C55" t="s">
        <v>5</v>
      </c>
      <c r="D55" t="s">
        <v>5</v>
      </c>
      <c r="E55" s="17" t="s">
        <v>5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5</v>
      </c>
      <c r="B56" s="15" t="s">
        <v>5</v>
      </c>
      <c r="C56" t="s">
        <v>5</v>
      </c>
      <c r="D56" t="s">
        <v>5</v>
      </c>
      <c r="E56" s="17" t="s">
        <v>5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5</v>
      </c>
      <c r="B57" s="15" t="s">
        <v>5</v>
      </c>
      <c r="C57" t="s">
        <v>5</v>
      </c>
      <c r="D57" t="s">
        <v>5</v>
      </c>
      <c r="E57" s="17" t="s">
        <v>5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5</v>
      </c>
      <c r="B58" s="15" t="s">
        <v>5</v>
      </c>
      <c r="C58" t="s">
        <v>5</v>
      </c>
      <c r="D58" t="s">
        <v>5</v>
      </c>
      <c r="E58" s="17" t="s">
        <v>5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35">
      <c r="A59" t="s">
        <v>5</v>
      </c>
      <c r="B59" s="15" t="s">
        <v>5</v>
      </c>
      <c r="C59" t="s">
        <v>5</v>
      </c>
      <c r="D59" t="s">
        <v>5</v>
      </c>
      <c r="E59" s="17" t="s">
        <v>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5</v>
      </c>
      <c r="B60" s="15" t="s">
        <v>5</v>
      </c>
      <c r="C60" t="s">
        <v>5</v>
      </c>
      <c r="D60" t="s">
        <v>5</v>
      </c>
      <c r="E60" s="17" t="s">
        <v>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5</v>
      </c>
      <c r="B61" s="15" t="s">
        <v>5</v>
      </c>
      <c r="C61" t="s">
        <v>5</v>
      </c>
      <c r="D61" t="s">
        <v>5</v>
      </c>
      <c r="E61" s="17" t="s">
        <v>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5</v>
      </c>
      <c r="B62" s="15" t="s">
        <v>5</v>
      </c>
      <c r="C62" t="s">
        <v>5</v>
      </c>
      <c r="D62" t="s">
        <v>5</v>
      </c>
      <c r="E62" s="17" t="s">
        <v>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5</v>
      </c>
      <c r="B63" s="15" t="s">
        <v>5</v>
      </c>
      <c r="C63" t="s">
        <v>5</v>
      </c>
      <c r="D63" t="s">
        <v>5</v>
      </c>
      <c r="E63" s="17" t="s">
        <v>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5</v>
      </c>
      <c r="B64" s="15" t="s">
        <v>5</v>
      </c>
      <c r="C64" t="s">
        <v>5</v>
      </c>
      <c r="D64" t="s">
        <v>5</v>
      </c>
      <c r="E64" s="17" t="s">
        <v>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5</v>
      </c>
      <c r="B65" s="15" t="s">
        <v>5</v>
      </c>
      <c r="C65" t="s">
        <v>5</v>
      </c>
      <c r="D65" t="s">
        <v>5</v>
      </c>
      <c r="E65" s="17" t="s">
        <v>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5</v>
      </c>
      <c r="B66" s="15" t="s">
        <v>5</v>
      </c>
      <c r="C66" t="s">
        <v>5</v>
      </c>
      <c r="D66" t="s">
        <v>5</v>
      </c>
      <c r="E66" s="17" t="s">
        <v>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5</v>
      </c>
      <c r="B67" s="15" t="s">
        <v>5</v>
      </c>
      <c r="C67" t="s">
        <v>5</v>
      </c>
      <c r="D67" t="s">
        <v>5</v>
      </c>
      <c r="E67" s="17" t="s">
        <v>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5</v>
      </c>
      <c r="B68" s="15" t="s">
        <v>5</v>
      </c>
      <c r="C68" t="s">
        <v>5</v>
      </c>
      <c r="D68" t="s">
        <v>5</v>
      </c>
      <c r="E68" s="17" t="s">
        <v>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5</v>
      </c>
      <c r="B69" s="15" t="s">
        <v>5</v>
      </c>
      <c r="C69" t="s">
        <v>5</v>
      </c>
      <c r="D69" t="s">
        <v>5</v>
      </c>
      <c r="E69" s="17" t="s">
        <v>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5</v>
      </c>
      <c r="B70" s="15" t="s">
        <v>5</v>
      </c>
      <c r="C70" t="s">
        <v>5</v>
      </c>
      <c r="D70" t="s">
        <v>5</v>
      </c>
      <c r="E70" s="17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5</v>
      </c>
      <c r="B71" s="15" t="s">
        <v>5</v>
      </c>
      <c r="C71" t="s">
        <v>5</v>
      </c>
      <c r="D71" t="s">
        <v>5</v>
      </c>
      <c r="E71" s="17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5</v>
      </c>
      <c r="B72" s="15" t="s">
        <v>5</v>
      </c>
      <c r="C72" t="s">
        <v>5</v>
      </c>
      <c r="D72" t="s">
        <v>5</v>
      </c>
      <c r="E72" s="17" t="s">
        <v>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5</v>
      </c>
      <c r="B73" s="15" t="s">
        <v>5</v>
      </c>
      <c r="C73" t="s">
        <v>5</v>
      </c>
      <c r="D73" t="s">
        <v>5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Nelly Korda</v>
      </c>
      <c r="B2" s="15" t="str">
        <f ca="1">IFERROR(OFFSET(Win!B$1,MATCH(1,Picks!F:F,0)-1,0),"")</f>
        <v>19.43%</v>
      </c>
      <c r="C2" s="16">
        <f ca="1">IFERROR(OFFSET(Win!C$1,MATCH(1,Picks!F:F,0)-1,0),"")</f>
        <v>5.0999999999999996</v>
      </c>
      <c r="D2" s="16">
        <f ca="1">IFERROR(OFFSET(Win!D$1,MATCH(1,Picks!F:F,0)-1,0),"")</f>
        <v>7</v>
      </c>
      <c r="E2" s="17" t="str">
        <f ca="1">IFERROR(OFFSET(Win!E$1,MATCH(1,Picks!F:F,0)-1,0),"")</f>
        <v>6.00%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5.625</v>
      </c>
      <c r="H2" t="str">
        <f ca="1">IFERROR(OFFSET(Win!H$1,MATCH(1,Picks!F:F,0)-1,0),"")</f>
        <v>BetGoodwin: 4.5/1, 5pl, 1/4</v>
      </c>
    </row>
    <row r="3" spans="1:8" x14ac:dyDescent="0.35">
      <c r="A3" t="str">
        <f ca="1">CONCATENATE("WIN: ",IFERROR(OFFSET(Picks!A$1,MATCH(2,Picks!F:F,0)-1,0),""))</f>
        <v>WIN: Charley Hull</v>
      </c>
      <c r="B3" s="15" t="str">
        <f ca="1">IFERROR(OFFSET(Win!B$1,MATCH(2,Picks!F:F,0)-1,0),"")</f>
        <v>8.72%</v>
      </c>
      <c r="C3" s="16">
        <f ca="1">IFERROR(OFFSET(Win!C$1,MATCH(2,Picks!F:F,0)-1,0),"")</f>
        <v>11</v>
      </c>
      <c r="D3" s="16">
        <f ca="1">IFERROR(OFFSET(Win!D$1,MATCH(2,Picks!F:F,0)-1,0),"")</f>
        <v>13</v>
      </c>
      <c r="E3" s="17" t="str">
        <f ca="1">IFERROR(OFFSET(Win!E$1,MATCH(2,Picks!F:F,0)-1,0),"")</f>
        <v>1.10%</v>
      </c>
      <c r="F3">
        <f ca="1">IFERROR(OFFSET(Picks!G$1,MATCH(2,Picks!F:F,0)-1,0),"")</f>
        <v>17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BetGoodwin: 10/1, 5pl, 1/4</v>
      </c>
    </row>
    <row r="4" spans="1:8" x14ac:dyDescent="0.35">
      <c r="A4" t="str">
        <f ca="1">CONCATENATE("WIN: ",IFERROR(OFFSET(Picks!A$1,MATCH(3,Picks!F:F,0)-1,0),""))</f>
        <v>WIN: Brooke M. Henderson</v>
      </c>
      <c r="B4" s="15" t="str">
        <f ca="1">IFERROR(OFFSET(Win!B$1,MATCH(3,Picks!F:F,0)-1,0),"")</f>
        <v>5.29%</v>
      </c>
      <c r="C4" s="16">
        <f ca="1">IFERROR(OFFSET(Win!C$1,MATCH(3,Picks!F:F,0)-1,0),"")</f>
        <v>19</v>
      </c>
      <c r="D4" s="16">
        <f ca="1">IFERROR(OFFSET(Win!D$1,MATCH(3,Picks!F:F,0)-1,0),"")</f>
        <v>23</v>
      </c>
      <c r="E4" s="17" t="str">
        <f ca="1">IFERROR(OFFSET(Win!E$1,MATCH(3,Picks!F:F,0)-1,0),"")</f>
        <v>1.00%</v>
      </c>
      <c r="F4">
        <f ca="1">IFERROR(OFFSET(Picks!G$1,MATCH(3,Picks!F:F,0)-1,0),"")</f>
        <v>3</v>
      </c>
      <c r="G4" s="6">
        <f ca="1">IFERROR(OFFSET(Picks!H$1,MATCH(3,Picks!F:F,0)-1,0),"")</f>
        <v>3.5</v>
      </c>
      <c r="H4" t="str">
        <f ca="1">IFERROR(OFFSET(Win!H$1,MATCH(3,Picks!F:F,0)-1,0),"")</f>
        <v>BetGoodwin: 18/1, 5pl, 1/4</v>
      </c>
    </row>
    <row r="5" spans="1:8" x14ac:dyDescent="0.35">
      <c r="A5" t="str">
        <f ca="1">CONCATENATE("FRL: ",IFERROR(OFFSET(Picks!M$1,MATCH(1,Picks!R:R,0)-1,0),""))</f>
        <v>FRL: Brooke M. Henderson</v>
      </c>
      <c r="B5" s="15" t="str">
        <f ca="1">IFERROR(IF(OFFSET(FRL!B$1,MATCH(1,Picks!R:R,0)-1,0)=0,"",OFFSET(FRL!B$1,MATCH(1,Picks!R:R,0)-1,0)),"")</f>
        <v>4.16%</v>
      </c>
      <c r="C5" s="16">
        <f ca="1">IFERROR(IF(OFFSET(FRL!C$1,MATCH(1,Picks!R:R,0)-1,0)=0,"",OFFSET(FRL!C$1,MATCH(1,Picks!R:R,0)-1,0)),"")</f>
        <v>24</v>
      </c>
      <c r="D5" s="16">
        <f ca="1">IFERROR(IF(OFFSET(FRL!D$1,MATCH(1,Picks!R:R,0)-1,0)=0,"",OFFSET(FRL!D$1,MATCH(1,Picks!R:R,0)-1,0)),"")</f>
        <v>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26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Skybet: 25/1, 4pl, 1/5</v>
      </c>
    </row>
    <row r="6" spans="1:8" x14ac:dyDescent="0.35">
      <c r="A6" t="str">
        <f ca="1">CONCATENATE("FRL: ",IFERROR(OFFSET(Picks!M$1,MATCH(2,Picks!R:R,0)-1,0),""))</f>
        <v>FRL: Madelene Sagstrom</v>
      </c>
      <c r="B6" s="15" t="str">
        <f ca="1">IFERROR(IF(OFFSET(FRL!B$1,MATCH(2,Picks!R:R,0)-1,0)=0,"",OFFSET(FRL!B$1,MATCH(2,Picks!R:R,0)-1,0)),"")</f>
        <v>1.41%</v>
      </c>
      <c r="C6" s="16">
        <f ca="1">IFERROR(IF(OFFSET(FRL!C$1,MATCH(2,Picks!R:R,0)-1,0)=0,"",OFFSET(FRL!C$1,MATCH(2,Picks!R:R,0)-1,0)),"")</f>
        <v>71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34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William Hill: 80/1, 4pl, 1/5</v>
      </c>
    </row>
    <row r="7" spans="1:8" x14ac:dyDescent="0.35">
      <c r="A7" t="str">
        <f ca="1">CONCATENATE("FRL: ",IFERROR(OFFSET(Picks!M$1,MATCH(3,Picks!R:R,0)-1,0),""))</f>
        <v>FRL: Miranda Wang</v>
      </c>
      <c r="B7" s="15" t="str">
        <f ca="1">IFERROR(IF(OFFSET(FRL!B$1,MATCH(3,Picks!R:R,0)-1,0)=0,"",OFFSET(FRL!B$1,MATCH(3,Picks!R:R,0)-1,0)),"")</f>
        <v>1.62%</v>
      </c>
      <c r="C7" s="16">
        <f ca="1">IFERROR(IF(OFFSET(FRL!C$1,MATCH(3,Picks!R:R,0)-1,0)=0,"",OFFSET(FRL!C$1,MATCH(3,Picks!R:R,0)-1,0)),"")</f>
        <v>62</v>
      </c>
      <c r="D7" s="16">
        <f ca="1">IFERROR(IF(OFFSET(FRL!D$1,MATCH(3,Picks!R:R,0)-1,0)=0,"",OFFSET(FRL!D$1,MATCH(3,Picks!R:R,0)-1,0)),"")</f>
        <v>67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16</v>
      </c>
      <c r="G7" s="6">
        <f ca="1">IF(F7="","",IFERROR(OFFSET(Picks!T$1,MATCH(3,Picks!R:R,0)-1,0),""))</f>
        <v>-1</v>
      </c>
      <c r="H7" t="str">
        <f ca="1">IFERROR(OFFSET(FRL!H$1,MATCH(3,Picks!R:R,0)-1,0),"")</f>
        <v>Unibet: 66/1, 5pl, 1/4</v>
      </c>
    </row>
    <row r="8" spans="1:8" x14ac:dyDescent="0.35">
      <c r="A8" t="str">
        <f ca="1">CONCATENATE("FRL: ",IFERROR(OFFSET(Picks!M$1,MATCH(4,Picks!R:R,0)-1,0),""))</f>
        <v>FRL: Ingrid Lindblad</v>
      </c>
      <c r="B8" s="15" t="str">
        <f ca="1">IFERROR(IF(OFFSET(FRL!B$1,MATCH(4,Picks!R:R,0)-1,0)=0,"",OFFSET(FRL!B$1,MATCH(4,Picks!R:R,0)-1,0)),"")</f>
        <v>1.30%</v>
      </c>
      <c r="C8" s="16">
        <f ca="1">IFERROR(IF(OFFSET(FRL!C$1,MATCH(4,Picks!R:R,0)-1,0)=0,"",OFFSET(FRL!C$1,MATCH(4,Picks!R:R,0)-1,0)),"")</f>
        <v>77</v>
      </c>
      <c r="D8" s="16">
        <f ca="1">IFERROR(IF(OFFSET(FRL!D$1,MATCH(4,Picks!R:R,0)-1,0)=0,"",OFFSET(FRL!D$1,MATCH(4,Picks!R:R,0)-1,0)),"")</f>
        <v>81</v>
      </c>
      <c r="E8" s="17" t="str">
        <f ca="1">IFERROR(IF(OFFSET(FRL!E$1,MATCH(4,Picks!R:R,0)-1,0)=0,"",OFFSET(FRL!E$1,MATCH(4,Picks!R:R,0)-1,0)),"")</f>
        <v>0.10%</v>
      </c>
      <c r="F8">
        <f ca="1">IFERROR(OFFSET(Picks!S2,MATCH(4,Picks!R:R,0)-1,0),"")</f>
        <v>26</v>
      </c>
      <c r="G8" s="6" t="str">
        <f ca="1">IF(F8="","",IFERROR(OFFSET(Picks!T$1,MATCH(4,Picks!R:R,0)-1,0),""))</f>
        <v/>
      </c>
      <c r="H8" t="str">
        <f ca="1">IFERROR(OFFSET(FRL!H$1,MATCH(4,Picks!R:R,0)-1,0),"")</f>
        <v>QuinnBet: 80/1, 5pl, 1/4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2026-02-02T00:32:25Z</dcterms:modified>
</cp:coreProperties>
</file>