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FF2FEBA-DE2E-4229-93E0-F6A7E2AC9AB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1" i="48"/>
  <c r="H12" i="48"/>
  <c r="H13" i="48"/>
  <c r="H14" i="48"/>
  <c r="H15" i="48"/>
  <c r="H16" i="48"/>
  <c r="H17" i="48"/>
  <c r="H18" i="48"/>
  <c r="H19" i="48"/>
  <c r="H22" i="48"/>
  <c r="H23" i="48"/>
  <c r="H24" i="48"/>
  <c r="H25" i="48"/>
  <c r="H26" i="48"/>
  <c r="H28" i="48"/>
  <c r="H29" i="48"/>
  <c r="H30" i="48"/>
  <c r="H31" i="48"/>
  <c r="H32" i="48"/>
  <c r="H33" i="48"/>
  <c r="H34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3" i="48"/>
  <c r="H64" i="48"/>
  <c r="H65" i="48"/>
  <c r="H66" i="48"/>
  <c r="H67" i="48"/>
  <c r="H68" i="48"/>
  <c r="H69" i="48"/>
  <c r="H70" i="48"/>
  <c r="H71" i="48"/>
  <c r="H72" i="48"/>
  <c r="H74" i="48"/>
  <c r="H75" i="48"/>
  <c r="H77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3" i="48"/>
  <c r="H95" i="48"/>
  <c r="H97" i="48"/>
  <c r="H98" i="48"/>
  <c r="H99" i="48"/>
  <c r="H100" i="48"/>
  <c r="H101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6" i="1"/>
  <c r="H7" i="1"/>
  <c r="H8" i="1"/>
  <c r="H10" i="1"/>
  <c r="H11" i="1"/>
  <c r="H12" i="1"/>
  <c r="H13" i="1"/>
  <c r="H14" i="1"/>
  <c r="H15" i="1"/>
  <c r="H16" i="1"/>
  <c r="H17" i="1"/>
  <c r="H18" i="1"/>
  <c r="H19" i="1"/>
  <c r="H20" i="1"/>
  <c r="H22" i="1"/>
  <c r="H23" i="1"/>
  <c r="H25" i="1"/>
  <c r="H26" i="1"/>
  <c r="H27" i="1"/>
  <c r="H29" i="1"/>
  <c r="H30" i="1"/>
  <c r="H31" i="1"/>
  <c r="H32" i="1"/>
  <c r="H33" i="1"/>
  <c r="H34" i="1"/>
  <c r="H36" i="1"/>
  <c r="H37" i="1"/>
  <c r="H38" i="1"/>
  <c r="H39" i="1"/>
  <c r="H40" i="1"/>
  <c r="H41" i="1"/>
  <c r="H42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59" i="1"/>
  <c r="H60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7" i="1"/>
  <c r="H78" i="1"/>
  <c r="H79" i="1"/>
  <c r="H80" i="1"/>
  <c r="H81" i="1"/>
  <c r="H82" i="1"/>
  <c r="H83" i="1"/>
  <c r="H84" i="1"/>
  <c r="H85" i="1"/>
  <c r="H88" i="1"/>
  <c r="H89" i="1"/>
  <c r="H91" i="1"/>
  <c r="H93" i="1"/>
  <c r="H95" i="1"/>
  <c r="H96" i="1"/>
  <c r="H97" i="1"/>
  <c r="H98" i="1"/>
  <c r="H99" i="1"/>
  <c r="H100" i="1"/>
  <c r="H101" i="1"/>
  <c r="H102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 s="1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E109" i="39" s="1"/>
  <c r="F109" i="39" s="1" a="1"/>
  <c r="F109" i="39" s="1"/>
  <c r="J109" i="39" s="1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E100" i="39" s="1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E87" i="39" s="1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E82" i="39" s="1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E73" i="39" s="1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E52" i="39" s="1"/>
  <c r="F52" i="39" s="1" a="1"/>
  <c r="F52" i="39" s="1"/>
  <c r="J52" i="39" s="1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Q34" i="39" s="1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E21" i="39" s="1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E159" i="39"/>
  <c r="E158" i="39"/>
  <c r="Q157" i="39"/>
  <c r="R157" i="39" s="1" a="1"/>
  <c r="R157" i="39" s="1"/>
  <c r="V157" i="39" s="1"/>
  <c r="E157" i="39"/>
  <c r="Q156" i="39"/>
  <c r="E156" i="39"/>
  <c r="E155" i="39"/>
  <c r="F155" i="39" s="1" a="1"/>
  <c r="F155" i="39" s="1"/>
  <c r="J155" i="39" s="1"/>
  <c r="Q154" i="39"/>
  <c r="R154" i="39" s="1" a="1"/>
  <c r="R154" i="39" s="1"/>
  <c r="V154" i="39" s="1"/>
  <c r="E154" i="39"/>
  <c r="Q153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F149" i="39"/>
  <c r="J149" i="39" s="1"/>
  <c r="E149" i="39"/>
  <c r="F149" i="39" s="1" a="1"/>
  <c r="R148" i="39" a="1"/>
  <c r="R148" i="39" s="1"/>
  <c r="V148" i="39" s="1"/>
  <c r="Q148" i="39"/>
  <c r="E148" i="39"/>
  <c r="Q147" i="39"/>
  <c r="F147" i="39" a="1"/>
  <c r="F147" i="39" s="1"/>
  <c r="J147" i="39" s="1"/>
  <c r="E147" i="39"/>
  <c r="E146" i="39"/>
  <c r="F146" i="39" s="1" a="1"/>
  <c r="F146" i="39" s="1"/>
  <c r="J146" i="39" s="1"/>
  <c r="Q145" i="39"/>
  <c r="R145" i="39" s="1" a="1"/>
  <c r="R145" i="39" s="1"/>
  <c r="V145" i="39" s="1"/>
  <c r="E145" i="39"/>
  <c r="F145" i="39" s="1" a="1"/>
  <c r="F145" i="39" s="1"/>
  <c r="J145" i="39" s="1"/>
  <c r="Q144" i="39"/>
  <c r="R144" i="39" s="1" a="1"/>
  <c r="R144" i="39" s="1"/>
  <c r="V144" i="39" s="1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E138" i="39"/>
  <c r="F138" i="39" s="1" a="1"/>
  <c r="F138" i="39" s="1"/>
  <c r="J138" i="39" s="1"/>
  <c r="F137" i="39"/>
  <c r="J137" i="39" s="1"/>
  <c r="E137" i="39"/>
  <c r="F137" i="39" s="1" a="1"/>
  <c r="R136" i="39" a="1"/>
  <c r="R136" i="39" s="1"/>
  <c r="V136" i="39" s="1"/>
  <c r="Q136" i="39"/>
  <c r="E136" i="39"/>
  <c r="Q135" i="39"/>
  <c r="F135" i="39" a="1"/>
  <c r="F135" i="39" s="1"/>
  <c r="J135" i="39" s="1"/>
  <c r="E135" i="39"/>
  <c r="E134" i="39"/>
  <c r="F134" i="39" s="1" a="1"/>
  <c r="F134" i="39" s="1"/>
  <c r="J134" i="39" s="1"/>
  <c r="Q133" i="39"/>
  <c r="R133" i="39" s="1" a="1"/>
  <c r="R133" i="39" s="1"/>
  <c r="V133" i="39" s="1"/>
  <c r="F133" i="39" a="1"/>
  <c r="F133" i="39" s="1"/>
  <c r="J133" i="39" s="1"/>
  <c r="E133" i="39"/>
  <c r="Q132" i="39"/>
  <c r="R132" i="39" s="1" a="1"/>
  <c r="R132" i="39" s="1"/>
  <c r="V132" i="39" s="1"/>
  <c r="E132" i="39"/>
  <c r="F132" i="39" s="1" a="1"/>
  <c r="F132" i="39" s="1"/>
  <c r="J132" i="39" s="1"/>
  <c r="E131" i="39"/>
  <c r="F131" i="39" s="1" a="1"/>
  <c r="F131" i="39" s="1"/>
  <c r="J131" i="39" s="1"/>
  <c r="Q130" i="39"/>
  <c r="R130" i="39" s="1" a="1"/>
  <c r="R130" i="39" s="1"/>
  <c r="V130" i="39" s="1"/>
  <c r="Q129" i="39"/>
  <c r="E129" i="39"/>
  <c r="F129" i="39" s="1" a="1"/>
  <c r="F129" i="39" s="1"/>
  <c r="J129" i="39" s="1"/>
  <c r="E128" i="39"/>
  <c r="F128" i="39" s="1" a="1"/>
  <c r="F128" i="39" s="1"/>
  <c r="J128" i="39" s="1"/>
  <c r="Q127" i="39"/>
  <c r="R127" i="39" s="1" a="1"/>
  <c r="R127" i="39" s="1"/>
  <c r="V127" i="39" s="1"/>
  <c r="Q126" i="39"/>
  <c r="E126" i="39"/>
  <c r="E125" i="39"/>
  <c r="Q124" i="39"/>
  <c r="Q123" i="39"/>
  <c r="E123" i="39"/>
  <c r="E122" i="39"/>
  <c r="Q121" i="39"/>
  <c r="R121" i="39" s="1" a="1"/>
  <c r="R121" i="39" s="1"/>
  <c r="V121" i="39" s="1"/>
  <c r="Q120" i="39"/>
  <c r="E120" i="39"/>
  <c r="E119" i="39"/>
  <c r="Q117" i="39"/>
  <c r="E117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E114" i="39"/>
  <c r="F114" i="39" s="1" a="1"/>
  <c r="F114" i="39" s="1"/>
  <c r="J114" i="39" s="1"/>
  <c r="E113" i="39"/>
  <c r="E112" i="39"/>
  <c r="F112" i="39" s="1" a="1"/>
  <c r="F112" i="39" s="1"/>
  <c r="J112" i="39" s="1"/>
  <c r="Q111" i="39"/>
  <c r="R111" i="39" s="1" a="1"/>
  <c r="R111" i="39" s="1"/>
  <c r="V111" i="39" s="1"/>
  <c r="E111" i="39"/>
  <c r="E110" i="39"/>
  <c r="F110" i="39" s="1" a="1"/>
  <c r="F110" i="39" s="1"/>
  <c r="J110" i="39" s="1"/>
  <c r="Q109" i="39"/>
  <c r="R109" i="39" s="1" a="1"/>
  <c r="R109" i="39" s="1"/>
  <c r="V109" i="39" s="1"/>
  <c r="Q108" i="39"/>
  <c r="R108" i="39" s="1" a="1"/>
  <c r="R108" i="39" s="1"/>
  <c r="V108" i="39" s="1"/>
  <c r="E107" i="39"/>
  <c r="F107" i="39" s="1" a="1"/>
  <c r="F107" i="39" s="1"/>
  <c r="J107" i="39" s="1"/>
  <c r="Q105" i="39"/>
  <c r="R105" i="39" s="1" a="1"/>
  <c r="R105" i="39" s="1"/>
  <c r="V105" i="39" s="1"/>
  <c r="E105" i="39"/>
  <c r="E104" i="39"/>
  <c r="F104" i="39" s="1" a="1"/>
  <c r="F104" i="39" s="1"/>
  <c r="J104" i="39" s="1"/>
  <c r="Q103" i="39"/>
  <c r="R103" i="39" s="1" a="1"/>
  <c r="R103" i="39" s="1"/>
  <c r="V103" i="39" s="1"/>
  <c r="E103" i="39"/>
  <c r="Q102" i="39"/>
  <c r="E102" i="39"/>
  <c r="F101" i="39" a="1"/>
  <c r="F101" i="39" s="1"/>
  <c r="J101" i="39" s="1"/>
  <c r="E101" i="39"/>
  <c r="Q100" i="39"/>
  <c r="Q99" i="39"/>
  <c r="R99" i="39" s="1" a="1"/>
  <c r="R99" i="39" s="1"/>
  <c r="V99" i="39" s="1"/>
  <c r="E99" i="39"/>
  <c r="E98" i="39"/>
  <c r="F98" i="39" s="1" a="1"/>
  <c r="F98" i="39" s="1"/>
  <c r="J98" i="39" s="1"/>
  <c r="E97" i="39"/>
  <c r="F97" i="39" s="1" a="1"/>
  <c r="F97" i="39" s="1"/>
  <c r="J97" i="39" s="1"/>
  <c r="E96" i="39"/>
  <c r="E95" i="39"/>
  <c r="F95" i="39" s="1" a="1"/>
  <c r="F95" i="39" s="1"/>
  <c r="J95" i="39" s="1"/>
  <c r="Q94" i="39"/>
  <c r="E94" i="39"/>
  <c r="Q93" i="39"/>
  <c r="R93" i="39" s="1" a="1"/>
  <c r="R93" i="39" s="1"/>
  <c r="V93" i="39" s="1"/>
  <c r="E92" i="39"/>
  <c r="E91" i="39"/>
  <c r="F91" i="39" s="1" a="1"/>
  <c r="F91" i="39" s="1"/>
  <c r="J91" i="39" s="1"/>
  <c r="Q90" i="39"/>
  <c r="R90" i="39" s="1" a="1"/>
  <c r="R90" i="39" s="1"/>
  <c r="V90" i="39" s="1"/>
  <c r="E90" i="39"/>
  <c r="Q89" i="39"/>
  <c r="R89" i="39" s="1" a="1"/>
  <c r="R89" i="39" s="1"/>
  <c r="V89" i="39" s="1"/>
  <c r="F89" i="39" a="1"/>
  <c r="F89" i="39" s="1"/>
  <c r="J89" i="39" s="1"/>
  <c r="E89" i="39"/>
  <c r="Q88" i="39"/>
  <c r="E88" i="39"/>
  <c r="E86" i="39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Q82" i="39"/>
  <c r="E81" i="39"/>
  <c r="E80" i="39"/>
  <c r="F80" i="39" s="1" a="1"/>
  <c r="F80" i="39" s="1"/>
  <c r="J80" i="39" s="1"/>
  <c r="Q79" i="39"/>
  <c r="R79" i="39" s="1" a="1"/>
  <c r="R79" i="39" s="1"/>
  <c r="V79" i="39" s="1"/>
  <c r="Q78" i="39"/>
  <c r="E78" i="39"/>
  <c r="Q76" i="39"/>
  <c r="E76" i="39"/>
  <c r="F75" i="39" a="1"/>
  <c r="F75" i="39" s="1"/>
  <c r="J75" i="39" s="1"/>
  <c r="E75" i="39"/>
  <c r="F74" i="39" a="1"/>
  <c r="F74" i="39" s="1"/>
  <c r="J74" i="39" s="1"/>
  <c r="E74" i="39"/>
  <c r="Q73" i="39"/>
  <c r="Q72" i="39"/>
  <c r="R72" i="39" s="1" a="1"/>
  <c r="R72" i="39" s="1"/>
  <c r="V72" i="39" s="1"/>
  <c r="E71" i="39"/>
  <c r="Q70" i="39"/>
  <c r="E70" i="39"/>
  <c r="E69" i="39"/>
  <c r="F69" i="39" s="1" a="1"/>
  <c r="F69" i="39" s="1"/>
  <c r="J69" i="39" s="1"/>
  <c r="E68" i="39"/>
  <c r="Q67" i="39"/>
  <c r="R67" i="39" s="1" a="1"/>
  <c r="R67" i="39" s="1"/>
  <c r="V67" i="39" s="1"/>
  <c r="E67" i="39"/>
  <c r="Q66" i="39"/>
  <c r="E66" i="39"/>
  <c r="F66" i="39" s="1" a="1"/>
  <c r="F66" i="39" s="1"/>
  <c r="J66" i="39" s="1"/>
  <c r="E65" i="39"/>
  <c r="Q64" i="39"/>
  <c r="E64" i="39"/>
  <c r="E63" i="39"/>
  <c r="E62" i="39"/>
  <c r="F62" i="39" s="1" a="1"/>
  <c r="F62" i="39" s="1"/>
  <c r="J62" i="39" s="1"/>
  <c r="Q61" i="39"/>
  <c r="E61" i="39"/>
  <c r="E60" i="39"/>
  <c r="E59" i="39"/>
  <c r="F59" i="39" s="1" a="1"/>
  <c r="F59" i="39" s="1"/>
  <c r="J59" i="39" s="1"/>
  <c r="Q58" i="39"/>
  <c r="E58" i="39"/>
  <c r="F58" i="39" s="1" a="1"/>
  <c r="F58" i="39" s="1"/>
  <c r="J58" i="39" s="1"/>
  <c r="E57" i="39"/>
  <c r="E56" i="39"/>
  <c r="F56" i="39" s="1" a="1"/>
  <c r="F56" i="39" s="1"/>
  <c r="J56" i="39" s="1"/>
  <c r="Q55" i="39"/>
  <c r="E55" i="39"/>
  <c r="E54" i="39"/>
  <c r="E53" i="39"/>
  <c r="F53" i="39" s="1" a="1"/>
  <c r="F53" i="39" s="1"/>
  <c r="J53" i="39" s="1"/>
  <c r="Q52" i="39"/>
  <c r="E50" i="39"/>
  <c r="F50" i="39" s="1" a="1"/>
  <c r="F50" i="39" s="1"/>
  <c r="J50" i="39" s="1"/>
  <c r="Q49" i="39"/>
  <c r="Q48" i="39"/>
  <c r="E48" i="39"/>
  <c r="E47" i="39"/>
  <c r="E46" i="39"/>
  <c r="F46" i="39" s="1" a="1"/>
  <c r="F46" i="39" s="1"/>
  <c r="J46" i="39" s="1"/>
  <c r="Q45" i="39"/>
  <c r="R45" i="39" s="1" a="1"/>
  <c r="R45" i="39" s="1"/>
  <c r="V45" i="39" s="1"/>
  <c r="E45" i="39"/>
  <c r="E44" i="39"/>
  <c r="F44" i="39" s="1" a="1"/>
  <c r="F44" i="39" s="1"/>
  <c r="J44" i="39" s="1"/>
  <c r="E43" i="39"/>
  <c r="Q42" i="39"/>
  <c r="E42" i="39"/>
  <c r="E41" i="39"/>
  <c r="F41" i="39" s="1" a="1"/>
  <c r="F41" i="39" s="1"/>
  <c r="J41" i="39" s="1"/>
  <c r="Q40" i="39"/>
  <c r="E38" i="39"/>
  <c r="F38" i="39" s="1" a="1"/>
  <c r="F38" i="39" s="1"/>
  <c r="J38" i="39" s="1"/>
  <c r="Q37" i="39"/>
  <c r="E37" i="39"/>
  <c r="E35" i="39"/>
  <c r="E34" i="39"/>
  <c r="F34" i="39" s="1" a="1"/>
  <c r="F34" i="39" s="1"/>
  <c r="J34" i="39" s="1"/>
  <c r="E32" i="39"/>
  <c r="E31" i="39"/>
  <c r="F31" i="39" s="1" a="1"/>
  <c r="F31" i="39" s="1"/>
  <c r="J31" i="39" s="1"/>
  <c r="Q30" i="39"/>
  <c r="E30" i="39"/>
  <c r="E29" i="39"/>
  <c r="F29" i="39" s="1" a="1"/>
  <c r="F29" i="39" s="1"/>
  <c r="J29" i="39" s="1"/>
  <c r="E28" i="39"/>
  <c r="Q27" i="39"/>
  <c r="E27" i="39"/>
  <c r="F27" i="39" s="1" a="1"/>
  <c r="F27" i="39" s="1"/>
  <c r="J27" i="39" s="1"/>
  <c r="E26" i="39"/>
  <c r="E25" i="39"/>
  <c r="F25" i="39" s="1" a="1"/>
  <c r="F25" i="39" s="1"/>
  <c r="J25" i="39" s="1"/>
  <c r="Q24" i="39"/>
  <c r="E24" i="39"/>
  <c r="E23" i="39"/>
  <c r="F23" i="39" s="1" a="1"/>
  <c r="F23" i="39" s="1"/>
  <c r="J23" i="39" s="1"/>
  <c r="Q19" i="39"/>
  <c r="E19" i="39"/>
  <c r="F19" i="39" s="1" a="1"/>
  <c r="F19" i="39" s="1"/>
  <c r="J19" i="39" s="1"/>
  <c r="Q18" i="39"/>
  <c r="E18" i="39"/>
  <c r="Q16" i="39"/>
  <c r="E16" i="39"/>
  <c r="E15" i="39"/>
  <c r="E14" i="39"/>
  <c r="E13" i="39"/>
  <c r="Q12" i="39"/>
  <c r="E12" i="39"/>
  <c r="Q11" i="39"/>
  <c r="E11" i="39"/>
  <c r="E10" i="39"/>
  <c r="Q9" i="39"/>
  <c r="E9" i="39"/>
  <c r="E8" i="39"/>
  <c r="E7" i="39"/>
  <c r="Q6" i="39"/>
  <c r="E6" i="39"/>
  <c r="Q5" i="39"/>
  <c r="E5" i="39"/>
  <c r="E4" i="39"/>
  <c r="Q3" i="39"/>
  <c r="E3" i="39"/>
  <c r="E2" i="39"/>
  <c r="E83" i="39" l="1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20" i="39" a="1"/>
  <c r="F20" i="39" s="1"/>
  <c r="J20" i="39" s="1"/>
  <c r="R46" i="39" a="1"/>
  <c r="R46" i="39" s="1"/>
  <c r="V46" i="39" s="1"/>
  <c r="R64" i="39" a="1"/>
  <c r="R64" i="39" s="1"/>
  <c r="V64" i="39" s="1"/>
  <c r="F5" i="39" a="1"/>
  <c r="F5" i="39" s="1"/>
  <c r="F48" i="39" a="1"/>
  <c r="F48" i="39" s="1"/>
  <c r="J48" i="39" s="1"/>
  <c r="R58" i="39" a="1"/>
  <c r="R58" i="39" s="1"/>
  <c r="V58" i="39" s="1"/>
  <c r="F61" i="39" a="1"/>
  <c r="F61" i="39" s="1"/>
  <c r="R2" i="39" a="1"/>
  <c r="R2" i="39" s="1"/>
  <c r="F12" i="39" a="1"/>
  <c r="F12" i="39" s="1"/>
  <c r="J12" i="39" s="1"/>
  <c r="R28" i="39" a="1"/>
  <c r="R28" i="39" s="1"/>
  <c r="V28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21" i="39" s="1" a="1"/>
  <c r="R21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94" i="39" s="1" a="1"/>
  <c r="R94" i="39" s="1"/>
  <c r="Q41" i="39"/>
  <c r="Q47" i="39"/>
  <c r="Q53" i="39"/>
  <c r="R76" i="39" s="1" a="1"/>
  <c r="R76" i="39" s="1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F88" i="39" a="1"/>
  <c r="F88" i="39" s="1"/>
  <c r="J88" i="39" s="1"/>
  <c r="F93" i="39" a="1"/>
  <c r="F93" i="39" s="1"/>
  <c r="J93" i="39" s="1"/>
  <c r="F94" i="39" a="1"/>
  <c r="F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V2" i="39" l="1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E5" i="40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D7" i="40" l="1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J2" i="39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7" i="40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4" i="40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" i="40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S21" i="39"/>
  <c r="F5" i="40" s="1"/>
  <c r="S94" i="39"/>
  <c r="G3" i="1"/>
  <c r="G3" i="39"/>
  <c r="G57" i="1"/>
  <c r="G57" i="39"/>
  <c r="G50" i="1"/>
  <c r="G50" i="39"/>
  <c r="G117" i="1"/>
  <c r="G117" i="39"/>
  <c r="G99" i="1"/>
  <c r="G99" i="39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S73" i="39"/>
  <c r="S87" i="39"/>
  <c r="F6" i="40" s="1"/>
  <c r="G25" i="1"/>
  <c r="G25" i="39"/>
  <c r="G38" i="1"/>
  <c r="G38" i="39"/>
  <c r="G65" i="1"/>
  <c r="G65" i="39"/>
  <c r="G125" i="1"/>
  <c r="G125" i="39"/>
  <c r="G14" i="48"/>
  <c r="S14" i="39"/>
  <c r="S35" i="39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39"/>
  <c r="G27" i="1"/>
  <c r="G27" i="39"/>
  <c r="G19" i="1"/>
  <c r="G19" i="39"/>
  <c r="G28" i="39"/>
  <c r="F2" i="40" s="1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39"/>
  <c r="G2" i="1"/>
  <c r="G2" i="39"/>
  <c r="G21" i="39"/>
  <c r="G126" i="1"/>
  <c r="G126" i="39"/>
  <c r="G76" i="39"/>
  <c r="G82" i="1"/>
  <c r="G82" i="39"/>
  <c r="G102" i="1"/>
  <c r="G102" i="39"/>
  <c r="G44" i="48"/>
  <c r="S44" i="39"/>
  <c r="S62" i="39"/>
  <c r="G48" i="48"/>
  <c r="S48" i="39"/>
  <c r="G23" i="1"/>
  <c r="G23" i="39"/>
  <c r="G20" i="1"/>
  <c r="G20" i="39"/>
  <c r="G43" i="39"/>
  <c r="G36" i="1"/>
  <c r="G36" i="39"/>
  <c r="G77" i="1"/>
  <c r="G77" i="39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20" i="1"/>
  <c r="G104" i="1"/>
  <c r="G140" i="1"/>
  <c r="G11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29" i="1"/>
  <c r="G108" i="1"/>
  <c r="G84" i="1"/>
  <c r="G79" i="1"/>
  <c r="G4" i="1"/>
  <c r="G132" i="1"/>
  <c r="G68" i="1"/>
  <c r="G93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18" i="1"/>
  <c r="G134" i="1"/>
  <c r="G155" i="1"/>
  <c r="G138" i="1"/>
  <c r="G97" i="1"/>
  <c r="G152" i="1"/>
  <c r="G31" i="1"/>
  <c r="G13" i="1"/>
  <c r="G89" i="1"/>
  <c r="G111" i="1"/>
  <c r="G101" i="1"/>
  <c r="G115" i="1"/>
  <c r="G131" i="1"/>
  <c r="G64" i="1"/>
  <c r="G105" i="1"/>
  <c r="G40" i="1"/>
  <c r="G127" i="1"/>
  <c r="G69" i="1" l="1"/>
  <c r="G16" i="1"/>
  <c r="G58" i="1"/>
  <c r="G10" i="1"/>
  <c r="G17" i="1" l="1"/>
  <c r="G63" i="1"/>
  <c r="G78" i="1"/>
  <c r="G107" i="48" l="1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79" i="48"/>
  <c r="G19" i="48"/>
  <c r="G13" i="48"/>
  <c r="G108" i="48"/>
  <c r="G113" i="48"/>
  <c r="G49" i="48"/>
  <c r="G6" i="48"/>
  <c r="G18" i="48" l="1"/>
  <c r="G15" i="48"/>
  <c r="G8" i="1" l="1"/>
  <c r="G18" i="1"/>
  <c r="G122" i="1"/>
  <c r="G62" i="1"/>
  <c r="G113" i="1" l="1"/>
  <c r="G72" i="1"/>
  <c r="G33" i="1"/>
  <c r="I6" i="39" l="1"/>
  <c r="H6" i="39"/>
  <c r="I16" i="39"/>
  <c r="H16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H94" i="39"/>
  <c r="H131" i="39"/>
  <c r="I131" i="39"/>
  <c r="I85" i="39"/>
  <c r="H85" i="39"/>
  <c r="I122" i="39"/>
  <c r="H122" i="39"/>
  <c r="H7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20" i="39"/>
  <c r="H20" i="39"/>
  <c r="H43" i="39"/>
  <c r="H61" i="39"/>
  <c r="U5" i="39"/>
  <c r="T5" i="39"/>
  <c r="U33" i="39"/>
  <c r="T33" i="39"/>
  <c r="U56" i="39"/>
  <c r="T56" i="39"/>
  <c r="H21" i="39"/>
  <c r="I23" i="39"/>
  <c r="H23" i="39"/>
  <c r="H54" i="39"/>
  <c r="I30" i="39"/>
  <c r="H30" i="39"/>
  <c r="I31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I41" i="39"/>
  <c r="H41" i="39"/>
  <c r="I19" i="39"/>
  <c r="H19" i="39"/>
  <c r="I7" i="39"/>
  <c r="H7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T20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I44" i="39"/>
  <c r="T35" i="39"/>
  <c r="U6" i="39"/>
  <c r="T6" i="39"/>
  <c r="I45" i="39"/>
  <c r="H4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T8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H92" i="48" l="1"/>
  <c r="H78" i="48"/>
  <c r="H87" i="48"/>
  <c r="G87" i="48" s="1"/>
  <c r="H36" i="48"/>
  <c r="H76" i="48"/>
  <c r="H96" i="48"/>
  <c r="H73" i="48"/>
  <c r="H20" i="48"/>
  <c r="H102" i="48"/>
  <c r="H27" i="48"/>
  <c r="H21" i="48"/>
  <c r="G21" i="48" s="1"/>
  <c r="H35" i="48"/>
  <c r="H54" i="48"/>
  <c r="G54" i="48" s="1"/>
  <c r="H10" i="48"/>
  <c r="H94" i="48"/>
  <c r="H62" i="48"/>
  <c r="V27" i="39" l="1"/>
  <c r="G27" i="48"/>
  <c r="V94" i="39"/>
  <c r="G94" i="48"/>
  <c r="V102" i="39"/>
  <c r="G102" i="48"/>
  <c r="V20" i="39"/>
  <c r="U20" i="39" s="1"/>
  <c r="G20" i="48"/>
  <c r="V62" i="39"/>
  <c r="G62" i="48"/>
  <c r="V73" i="39"/>
  <c r="G73" i="48"/>
  <c r="V35" i="39"/>
  <c r="G35" i="48"/>
  <c r="V96" i="39"/>
  <c r="G96" i="48"/>
  <c r="V10" i="39"/>
  <c r="U10" i="39" s="1"/>
  <c r="G10" i="48"/>
  <c r="V76" i="39"/>
  <c r="G76" i="48"/>
  <c r="V36" i="39"/>
  <c r="U36" i="39" s="1"/>
  <c r="G36" i="48"/>
  <c r="V78" i="39"/>
  <c r="U78" i="39" s="1"/>
  <c r="G78" i="48"/>
  <c r="V92" i="39"/>
  <c r="G92" i="48"/>
  <c r="V54" i="39"/>
  <c r="H7" i="40"/>
  <c r="V21" i="39"/>
  <c r="H5" i="40"/>
  <c r="H6" i="40"/>
  <c r="V87" i="39"/>
  <c r="Y9" i="36" l="1"/>
  <c r="U73" i="39"/>
  <c r="X9" i="36" s="1"/>
  <c r="Y13" i="36"/>
  <c r="U62" i="39"/>
  <c r="X13" i="36" s="1"/>
  <c r="Y8" i="36"/>
  <c r="U76" i="39"/>
  <c r="X8" i="36" s="1"/>
  <c r="E3" i="36"/>
  <c r="Y2" i="36"/>
  <c r="U21" i="39"/>
  <c r="X2" i="36" s="1"/>
  <c r="T21" i="39"/>
  <c r="G5" i="40" s="1"/>
  <c r="Y11" i="36"/>
  <c r="U102" i="39"/>
  <c r="X11" i="36" s="1"/>
  <c r="Y3" i="36"/>
  <c r="U87" i="39"/>
  <c r="X3" i="36" s="1"/>
  <c r="T87" i="39"/>
  <c r="G6" i="40" s="1"/>
  <c r="Y4" i="36"/>
  <c r="U54" i="39"/>
  <c r="X4" i="36" s="1"/>
  <c r="T54" i="39"/>
  <c r="G7" i="40" s="1"/>
  <c r="Y10" i="36"/>
  <c r="U96" i="39"/>
  <c r="X10" i="36" s="1"/>
  <c r="Y7" i="36"/>
  <c r="U94" i="39"/>
  <c r="X7" i="36" s="1"/>
  <c r="Y6" i="36"/>
  <c r="U92" i="39"/>
  <c r="X6" i="36" s="1"/>
  <c r="Y5" i="36"/>
  <c r="U35" i="39"/>
  <c r="X5" i="36" s="1"/>
  <c r="Y12" i="36"/>
  <c r="U27" i="39"/>
  <c r="X12" i="36" s="1"/>
  <c r="H61" i="1"/>
  <c r="H90" i="1"/>
  <c r="H28" i="1"/>
  <c r="G28" i="1" s="1"/>
  <c r="H24" i="1"/>
  <c r="G24" i="1" s="1"/>
  <c r="H94" i="1"/>
  <c r="H76" i="1"/>
  <c r="H87" i="1"/>
  <c r="H86" i="1"/>
  <c r="H35" i="1"/>
  <c r="H21" i="1"/>
  <c r="H54" i="1"/>
  <c r="H103" i="1"/>
  <c r="G103" i="1" s="1"/>
  <c r="H92" i="1"/>
  <c r="H5" i="1"/>
  <c r="H43" i="1"/>
  <c r="H9" i="1"/>
  <c r="J86" i="39" l="1"/>
  <c r="G86" i="1"/>
  <c r="J21" i="39"/>
  <c r="G21" i="1"/>
  <c r="J76" i="39"/>
  <c r="I76" i="39" s="1"/>
  <c r="G76" i="1"/>
  <c r="K3" i="36"/>
  <c r="J43" i="39"/>
  <c r="G43" i="1"/>
  <c r="J87" i="39"/>
  <c r="G87" i="1"/>
  <c r="J94" i="39"/>
  <c r="I94" i="39" s="1"/>
  <c r="G94" i="1"/>
  <c r="Z28" i="36"/>
  <c r="X28" i="36"/>
  <c r="Y28" i="36"/>
  <c r="W28" i="36"/>
  <c r="V28" i="36"/>
  <c r="T28" i="36"/>
  <c r="S28" i="36"/>
  <c r="R28" i="36"/>
  <c r="U28" i="36"/>
  <c r="Q28" i="36"/>
  <c r="O28" i="36"/>
  <c r="P28" i="36"/>
  <c r="J90" i="39"/>
  <c r="I90" i="39" s="1"/>
  <c r="G90" i="1"/>
  <c r="J9" i="39"/>
  <c r="I9" i="39" s="1"/>
  <c r="G9" i="1"/>
  <c r="J5" i="39"/>
  <c r="G5" i="1"/>
  <c r="J92" i="39"/>
  <c r="G92" i="1"/>
  <c r="J61" i="39"/>
  <c r="G61" i="1"/>
  <c r="J54" i="39"/>
  <c r="G54" i="1"/>
  <c r="J35" i="39"/>
  <c r="G35" i="1"/>
  <c r="H4" i="40"/>
  <c r="J103" i="39"/>
  <c r="H2" i="40"/>
  <c r="J28" i="39"/>
  <c r="J24" i="39"/>
  <c r="H3" i="40"/>
  <c r="R9" i="36" l="1"/>
  <c r="I54" i="39"/>
  <c r="Q9" i="36" s="1"/>
  <c r="R12" i="36"/>
  <c r="I61" i="39"/>
  <c r="Q12" i="36" s="1"/>
  <c r="R6" i="36"/>
  <c r="I87" i="39"/>
  <c r="Q6" i="36" s="1"/>
  <c r="R3" i="36"/>
  <c r="I24" i="39"/>
  <c r="Q3" i="36" s="1"/>
  <c r="H24" i="39"/>
  <c r="G3" i="40" s="1"/>
  <c r="R8" i="36"/>
  <c r="I92" i="39"/>
  <c r="Q8" i="36" s="1"/>
  <c r="R10" i="36"/>
  <c r="I43" i="39"/>
  <c r="Q10" i="36" s="1"/>
  <c r="R2" i="36"/>
  <c r="I28" i="39"/>
  <c r="Q2" i="36" s="1"/>
  <c r="H28" i="39"/>
  <c r="G2" i="40" s="1"/>
  <c r="B3" i="36"/>
  <c r="R7" i="36"/>
  <c r="I5" i="39"/>
  <c r="Q7" i="36" s="1"/>
  <c r="R4" i="36"/>
  <c r="I103" i="39"/>
  <c r="Q4" i="36" s="1"/>
  <c r="H103" i="39"/>
  <c r="G4" i="40" s="1"/>
  <c r="R11" i="36"/>
  <c r="I21" i="39"/>
  <c r="Q11" i="36" s="1"/>
  <c r="R5" i="36"/>
  <c r="I35" i="39"/>
  <c r="Q5" i="36" s="1"/>
  <c r="R13" i="36"/>
  <c r="I86" i="39"/>
  <c r="Q13" i="36" s="1"/>
  <c r="H3" i="36" l="1"/>
  <c r="M28" i="36"/>
  <c r="L28" i="36"/>
  <c r="K28" i="36"/>
  <c r="J28" i="36"/>
  <c r="I28" i="36"/>
  <c r="H28" i="36"/>
  <c r="G28" i="36"/>
  <c r="D28" i="36"/>
  <c r="B28" i="36"/>
  <c r="E28" i="36"/>
  <c r="F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<sst xmlns="http://schemas.openxmlformats.org/spreadsheetml/2006/main" count="10075" uniqueCount="1357">
  <si>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</si>
  <si>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</si>
  <si>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</si>
  <si>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</si>
  <si>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</si>
  <si>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</si>
  <si>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</si>
  <si>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</si>
  <si>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</si>
  <si>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</si>
  <si>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</si>
  <si>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</si>
  <si>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</si>
  <si>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</si>
  <si>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</si>
  <si>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</si>
  <si>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</si>
  <si>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</si>
  <si>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</si>
  <si>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</si>
  <si>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</si>
  <si>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</si>
  <si>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</si>
  <si>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</si>
  <si>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</si>
  <si>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</si>
  <si>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</si>
  <si>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</si>
  <si>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</si>
  <si>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</si>
  <si>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</si>
  <si>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</si>
  <si>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</si>
  <si>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</si>
  <si>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</si>
  <si>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</si>
  <si>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</si>
  <si>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</si>
  <si>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</si>
  <si>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</si>
  <si>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</si>
  <si>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</si>
  <si>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</si>
  <si>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</si>
  <si>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</si>
  <si>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</si>
  <si>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</si>
  <si>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</si>
  <si>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</si>
  <si>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</si>
  <si>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</si>
  <si>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</si>
  <si>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</si>
  <si>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</si>
  <si>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</si>
  <si>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</si>
  <si>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</si>
  <si>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</si>
  <si>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</si>
  <si>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</si>
  <si>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</si>
  <si>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</si>
  <si>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</si>
  <si>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</si>
  <si>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</si>
  <si>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</si>
  <si>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</si>
  <si>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</si>
  <si>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</si>
  <si>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</si>
  <si>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</si>
  <si>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</si>
  <si>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</si>
  <si>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</si>
  <si>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</si>
  <si>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</si>
  <si>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</si>
  <si>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</si>
  <si>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</si>
  <si>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</si>
  <si>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</si>
  <si>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</si>
  <si>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</si>
  <si>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</si>
  <si>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</si>
  <si>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</si>
  <si>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</si>
  <si>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</si>
  <si>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</si>
  <si>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</si>
  <si>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</si>
  <si>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</si>
  <si>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</si>
  <si>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</si>
  <si>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</si>
  <si>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</si>
  <si>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</si>
  <si>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</si>
  <si>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</si>
  <si>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</si>
  <si>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</si>
  <si>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</si>
  <si>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</si>
  <si>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</si>
  <si>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</si>
  <si>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</si>
  <si>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</si>
  <si>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</si>
  <si>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</si>
  <si>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</si>
  <si>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</si>
  <si>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</si>
  <si>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</si>
  <si>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</si>
  <si>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</si>
  <si>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</si>
  <si>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</si>
  <si>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</si>
  <si>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</si>
  <si>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</si>
  <si>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</si>
  <si>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</si>
  <si>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</si>
  <si>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</si>
  <si>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</si>
  <si>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</si>
  <si>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</si>
  <si>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</si>
  <si>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</si>
  <si>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</si>
  <si>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</si>
  <si>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</si>
  <si>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</si>
  <si>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</si>
  <si>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</si>
  <si>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</si>
  <si>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</si>
  <si>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</si>
  <si>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</si>
  <si>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</si>
  <si>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</si>
  <si>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</si>
  <si>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</si>
  <si>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</si>
  <si>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</si>
  <si>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</si>
  <si>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</si>
  <si>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</si>
  <si>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</si>
  <si>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</si>
  <si>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</si>
  <si>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</si>
  <si>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</si>
  <si>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</si>
  <si>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</si>
  <si>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</si>
  <si>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</si>
  <si>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</si>
  <si>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</si>
  <si>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</si>
  <si>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</si>
  <si>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</si>
  <si>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</si>
  <si>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</si>
  <si>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</si>
  <si>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</si>
  <si>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</si>
  <si>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</si>
  <si>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</si>
  <si>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</si>
  <si>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</si>
  <si>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</si>
  <si>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</si>
  <si>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</si>
  <si>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</si>
  <si>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</si>
  <si>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</si>
  <si>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</si>
  <si>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</si>
  <si>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</si>
  <si>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</si>
  <si>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</si>
  <si>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</si>
  <si>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</si>
  <si>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</si>
  <si>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</si>
  <si>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</si>
  <si>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</si>
  <si>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</si>
  <si>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</si>
  <si>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</si>
  <si>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</si>
  <si>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</si>
  <si>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</si>
  <si>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</si>
  <si>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</si>
  <si>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</si>
  <si>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</si>
  <si>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</si>
  <si>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</si>
  <si>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</si>
  <si>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</si>
  <si>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</si>
  <si>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</si>
  <si>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</si>
  <si>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</si>
  <si>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</si>
  <si>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</si>
  <si>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</si>
  <si>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</si>
  <si>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</si>
  <si>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</si>
  <si>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</si>
  <si>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</si>
  <si>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</si>
  <si>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</si>
  <si>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</si>
  <si>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</si>
  <si>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</si>
  <si>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</si>
  <si>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</si>
  <si>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</si>
  <si>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</si>
  <si>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</si>
  <si>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</si>
  <si>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</si>
  <si>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</si>
  <si>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</si>
  <si>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</si>
  <si>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</si>
  <si>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</si>
  <si>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</si>
  <si>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</si>
  <si>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</si>
  <si>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</si>
  <si>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</si>
  <si>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</si>
  <si>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</si>
  <si>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</si>
  <si>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</si>
  <si>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</si>
  <si>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</si>
  <si>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</si>
  <si>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1.02%</t>
  </si>
  <si>
    <t>0.71%</t>
  </si>
  <si>
    <t>1.00%</t>
  </si>
  <si>
    <t>0.99%</t>
  </si>
  <si>
    <t>0.65%</t>
  </si>
  <si>
    <t>0.01%</t>
  </si>
  <si>
    <t>0.62%</t>
  </si>
  <si>
    <t>0.48%</t>
  </si>
  <si>
    <t>0.10%</t>
  </si>
  <si>
    <t>1.04%</t>
  </si>
  <si>
    <t>0.56%</t>
  </si>
  <si>
    <t>0.38%</t>
  </si>
  <si>
    <t>0.66%</t>
  </si>
  <si>
    <t>1.18%</t>
  </si>
  <si>
    <t>0.64%</t>
  </si>
  <si>
    <t>1.76%</t>
  </si>
  <si>
    <t>0.97%</t>
  </si>
  <si>
    <t>0.05%</t>
  </si>
  <si>
    <t>1.44%</t>
  </si>
  <si>
    <t>2.42%</t>
  </si>
  <si>
    <t>2.30%</t>
  </si>
  <si>
    <t>2.46%</t>
  </si>
  <si>
    <t>6.15%</t>
  </si>
  <si>
    <t>7.64%</t>
  </si>
  <si>
    <t>0.35%</t>
  </si>
  <si>
    <t>2.93%</t>
  </si>
  <si>
    <t>2.02%</t>
  </si>
  <si>
    <t>1.38%</t>
  </si>
  <si>
    <t>0.54%</t>
  </si>
  <si>
    <t>0.44%</t>
  </si>
  <si>
    <t>0.83%</t>
  </si>
  <si>
    <t>2.49%</t>
  </si>
  <si>
    <t>1.42%</t>
  </si>
  <si>
    <t>0.74%</t>
  </si>
  <si>
    <t>1.31%</t>
  </si>
  <si>
    <t>1.05%</t>
  </si>
  <si>
    <t>0.86%</t>
  </si>
  <si>
    <t>0.61%</t>
  </si>
  <si>
    <t>0.69%</t>
  </si>
  <si>
    <t>0.78%</t>
  </si>
  <si>
    <t>0.63%</t>
  </si>
  <si>
    <t>0.45%</t>
  </si>
  <si>
    <t>0.67%</t>
  </si>
  <si>
    <t>3.25%</t>
  </si>
  <si>
    <t>0.93%</t>
  </si>
  <si>
    <t>0.15%</t>
  </si>
  <si>
    <t>1.51%</t>
  </si>
  <si>
    <t>0.31%</t>
  </si>
  <si>
    <t>0.16%</t>
  </si>
  <si>
    <t>0.29%</t>
  </si>
  <si>
    <t>0.24%</t>
  </si>
  <si>
    <t>1.79%</t>
  </si>
  <si>
    <t>1.67%</t>
  </si>
  <si>
    <t>1.09%</t>
  </si>
  <si>
    <t>3.01%</t>
  </si>
  <si>
    <t>1.78%</t>
  </si>
  <si>
    <t>2.53%</t>
  </si>
  <si>
    <t>3.74%</t>
  </si>
  <si>
    <t>1.72%</t>
  </si>
  <si>
    <t>9.21%</t>
  </si>
  <si>
    <t>2.12%</t>
  </si>
  <si>
    <t>0.58%</t>
  </si>
  <si>
    <t>1.19%</t>
  </si>
  <si>
    <t>3.52%</t>
  </si>
  <si>
    <t>6.26%</t>
  </si>
  <si>
    <t>4.18%</t>
  </si>
  <si>
    <t>2.43%</t>
  </si>
  <si>
    <t>4.51%</t>
  </si>
  <si>
    <t>5.35%</t>
  </si>
  <si>
    <t>3.32%</t>
  </si>
  <si>
    <t>4.04%</t>
  </si>
  <si>
    <t>4.61%</t>
  </si>
  <si>
    <t>5.30%</t>
  </si>
  <si>
    <t>2.33%</t>
  </si>
  <si>
    <t>2.81%</t>
  </si>
  <si>
    <t>7.53%</t>
  </si>
  <si>
    <t>4.52%</t>
  </si>
  <si>
    <t>0.37%</t>
  </si>
  <si>
    <t>6.78%</t>
  </si>
  <si>
    <t>43.36%</t>
  </si>
  <si>
    <t>9.68%</t>
  </si>
  <si>
    <t>18.51%</t>
  </si>
  <si>
    <t>18.94%</t>
  </si>
  <si>
    <t>22.26%</t>
  </si>
  <si>
    <t>19.21%</t>
  </si>
  <si>
    <t>15.90%</t>
  </si>
  <si>
    <t>27.83%</t>
  </si>
  <si>
    <t>29.19%</t>
  </si>
  <si>
    <t>1.56%</t>
  </si>
  <si>
    <t>16.53%</t>
  </si>
  <si>
    <t>18.31%</t>
  </si>
  <si>
    <t>32.07%</t>
  </si>
  <si>
    <t>48.34%</t>
  </si>
  <si>
    <t>41.53%</t>
  </si>
  <si>
    <t>18.04%</t>
  </si>
  <si>
    <t>54.51%</t>
  </si>
  <si>
    <t>50.86%</t>
  </si>
  <si>
    <t>29.84%</t>
  </si>
  <si>
    <t>25.26%</t>
  </si>
  <si>
    <t>33.49%</t>
  </si>
  <si>
    <t>21.31%</t>
  </si>
  <si>
    <t>11.11%</t>
  </si>
  <si>
    <t>23.57%</t>
  </si>
  <si>
    <t>2.14%</t>
  </si>
  <si>
    <t>26.31%</t>
  </si>
  <si>
    <t>25.18%</t>
  </si>
  <si>
    <t>18.22%</t>
  </si>
  <si>
    <t>16.20%</t>
  </si>
  <si>
    <t>Full P/L</t>
  </si>
  <si>
    <t>WIN</t>
  </si>
  <si>
    <t>Aditi Ashok</t>
  </si>
  <si>
    <t>Agathe Sauzon</t>
  </si>
  <si>
    <t>0.06%</t>
  </si>
  <si>
    <t>Akie Iwai</t>
  </si>
  <si>
    <t>1.68%</t>
  </si>
  <si>
    <t>Albane Valenzuela</t>
  </si>
  <si>
    <t>0.40%</t>
  </si>
  <si>
    <t>Alessandra Fanali</t>
  </si>
  <si>
    <t>Alexandra Forsterling</t>
  </si>
  <si>
    <t>Alice Hewson</t>
  </si>
  <si>
    <t>Aline Krauter</t>
  </si>
  <si>
    <t>Amy Taylor</t>
  </si>
  <si>
    <t>Ana Belac</t>
  </si>
  <si>
    <t>0.28%</t>
  </si>
  <si>
    <t>Ana Pelaez Trivino</t>
  </si>
  <si>
    <t>0.26%</t>
  </si>
  <si>
    <t>Annabel Dimmock</t>
  </si>
  <si>
    <t>Annabell Fuller</t>
  </si>
  <si>
    <t>0.17%</t>
  </si>
  <si>
    <t>Anne Van Dam</t>
  </si>
  <si>
    <t>0.21%</t>
  </si>
  <si>
    <t>April Angurasaranee</t>
  </si>
  <si>
    <t>0.04%</t>
  </si>
  <si>
    <t>Ariya Jutanugarn</t>
  </si>
  <si>
    <t>1.66%</t>
  </si>
  <si>
    <t>Arpichaya Yubol</t>
  </si>
  <si>
    <t>0.52%</t>
  </si>
  <si>
    <t>Ashley Lau</t>
  </si>
  <si>
    <t>0.19%</t>
  </si>
  <si>
    <t>Aunchisa Utama</t>
  </si>
  <si>
    <t>Brianna Navarrosa</t>
  </si>
  <si>
    <t>0.57%</t>
  </si>
  <si>
    <t>0.30%</t>
  </si>
  <si>
    <t>Bronte Law</t>
  </si>
  <si>
    <t>0.53%</t>
  </si>
  <si>
    <t>Cara Gainer</t>
  </si>
  <si>
    <t>Carlota Ciganda</t>
  </si>
  <si>
    <t>3.98%</t>
  </si>
  <si>
    <t>0.60%</t>
  </si>
  <si>
    <t>Caroline Hedwall</t>
  </si>
  <si>
    <t>Casandra Alexander</t>
  </si>
  <si>
    <t>0.09%</t>
  </si>
  <si>
    <t>Celine Herbin</t>
  </si>
  <si>
    <t>Charley Hull</t>
  </si>
  <si>
    <t>3.70%</t>
  </si>
  <si>
    <t>Chiara Noja</t>
  </si>
  <si>
    <t>Chiara Tamburlini</t>
  </si>
  <si>
    <t>Chisato Iwai</t>
  </si>
  <si>
    <t>0.96%</t>
  </si>
  <si>
    <t>Chloe Williams</t>
  </si>
  <si>
    <t>Danielle Kang</t>
  </si>
  <si>
    <t>Diksha Dagar</t>
  </si>
  <si>
    <t>Dongeun Lee</t>
  </si>
  <si>
    <t>1.25%</t>
  </si>
  <si>
    <t>0.50%</t>
  </si>
  <si>
    <t>Dorthea Forbrigd</t>
  </si>
  <si>
    <t>0.08%</t>
  </si>
  <si>
    <t>Emily Kristine Pedersen</t>
  </si>
  <si>
    <t>0.91%</t>
  </si>
  <si>
    <t>Emma Spitz</t>
  </si>
  <si>
    <t>0.25%</t>
  </si>
  <si>
    <t>Esther Henseleit</t>
  </si>
  <si>
    <t>2.22%</t>
  </si>
  <si>
    <t>Fatima Fernandez Cano</t>
  </si>
  <si>
    <t>Gabriella Cowley</t>
  </si>
  <si>
    <t>Gemma Dryburgh</t>
  </si>
  <si>
    <t>Georgia Hall</t>
  </si>
  <si>
    <t>1.80%</t>
  </si>
  <si>
    <t>Hannah Screen</t>
  </si>
  <si>
    <t>Helen Briem</t>
  </si>
  <si>
    <t>Hira Naveed</t>
  </si>
  <si>
    <t>0.18%</t>
  </si>
  <si>
    <t>Ina Yoon</t>
  </si>
  <si>
    <t>1.57%</t>
  </si>
  <si>
    <t>Ines Laklalech</t>
  </si>
  <si>
    <t>0.07%</t>
  </si>
  <si>
    <t>Jaehee Kim</t>
  </si>
  <si>
    <t>Jaravee Boonchant</t>
  </si>
  <si>
    <t>Jeeno Thitikul</t>
  </si>
  <si>
    <t>9.38%</t>
  </si>
  <si>
    <t>Jo-Eun Kim</t>
  </si>
  <si>
    <t>0.00%</t>
  </si>
  <si>
    <t>Johanna Wrigley</t>
  </si>
  <si>
    <t>0.03%</t>
  </si>
  <si>
    <t>Jungmin Hong</t>
  </si>
  <si>
    <t>Kim Metraux</t>
  </si>
  <si>
    <t>0.02%</t>
  </si>
  <si>
    <t>Kirsten Rudgeley</t>
  </si>
  <si>
    <t>0.13%</t>
  </si>
  <si>
    <t>Klara Davidson Spilkova</t>
  </si>
  <si>
    <t>Kristyna Napoleaova</t>
  </si>
  <si>
    <t>Laura Fuenfstueck</t>
  </si>
  <si>
    <t>Lauren Walsh</t>
  </si>
  <si>
    <t>Linn Grant</t>
  </si>
  <si>
    <t>10.14%</t>
  </si>
  <si>
    <t>0.20%</t>
  </si>
  <si>
    <t>Liz Young</t>
  </si>
  <si>
    <t>0.27%</t>
  </si>
  <si>
    <t>Lora Assad</t>
  </si>
  <si>
    <t>Luna Sobron Galmes</t>
  </si>
  <si>
    <t>0.42%</t>
  </si>
  <si>
    <t>Maha Haddioui</t>
  </si>
  <si>
    <t>Manon De Roey</t>
  </si>
  <si>
    <t>Maria Fassi</t>
  </si>
  <si>
    <t>Maria Hernandez</t>
  </si>
  <si>
    <t>Marianne Skarpnord</t>
  </si>
  <si>
    <t>Marta Martin</t>
  </si>
  <si>
    <t>Marta Sanz Barrio</t>
  </si>
  <si>
    <t>Mimi Rhodes</t>
  </si>
  <si>
    <t>Minsun7 Kim</t>
  </si>
  <si>
    <t>Moa Folke</t>
  </si>
  <si>
    <t>Momoka Kobori</t>
  </si>
  <si>
    <t>Morgane Metraux</t>
  </si>
  <si>
    <t>Moriya Jutanugarn</t>
  </si>
  <si>
    <t>0.43%</t>
  </si>
  <si>
    <t>Muni He</t>
  </si>
  <si>
    <t>Nanna Koerstz Madsen</t>
  </si>
  <si>
    <t>2.65%</t>
  </si>
  <si>
    <t>Nastasia Nadaud</t>
  </si>
  <si>
    <t>Nataliya Guseva</t>
  </si>
  <si>
    <t>Nicole Broch Estrup</t>
  </si>
  <si>
    <t>0.55%</t>
  </si>
  <si>
    <t>Nicole Garcia</t>
  </si>
  <si>
    <t>0.14%</t>
  </si>
  <si>
    <t>Noora Komulainen</t>
  </si>
  <si>
    <t>Nuria Iturrioz</t>
  </si>
  <si>
    <t>Olivia Cowan</t>
  </si>
  <si>
    <t>P.K. Kongkraphan</t>
  </si>
  <si>
    <t>Patricia Isabel Schmidt</t>
  </si>
  <si>
    <t>Patty Tavatanakit</t>
  </si>
  <si>
    <t>Paula Reto</t>
  </si>
  <si>
    <t>0.90%</t>
  </si>
  <si>
    <t>Pauline Roussin-Bouchard</t>
  </si>
  <si>
    <t>Pei-Ying Tsai</t>
  </si>
  <si>
    <t>0.76%</t>
  </si>
  <si>
    <t>Peiyun Chien</t>
  </si>
  <si>
    <t>Perrine Delacour</t>
  </si>
  <si>
    <t>Pia Babnik</t>
  </si>
  <si>
    <t>0.11%</t>
  </si>
  <si>
    <t>Pornanong Phatlum</t>
  </si>
  <si>
    <t>Pranavi Urs</t>
  </si>
  <si>
    <t>0.23%</t>
  </si>
  <si>
    <t>Rosie Davies</t>
  </si>
  <si>
    <t>Ruoning Yin</t>
  </si>
  <si>
    <t>7.21%</t>
  </si>
  <si>
    <t>Sara Kouskova</t>
  </si>
  <si>
    <t>0.12%</t>
  </si>
  <si>
    <t>Shannon Tan</t>
  </si>
  <si>
    <t>0.46%</t>
  </si>
  <si>
    <t>Shuying Li</t>
  </si>
  <si>
    <t>Somi Lee</t>
  </si>
  <si>
    <t>Stephanie Kyriacou</t>
  </si>
  <si>
    <t>1.10%</t>
  </si>
  <si>
    <t>Trichat Cheenglab</t>
  </si>
  <si>
    <t>0.36%</t>
  </si>
  <si>
    <t>Tvesa Malik</t>
  </si>
  <si>
    <t>Ursula Wikstrom</t>
  </si>
  <si>
    <t>Wei-Ling Hsu</t>
  </si>
  <si>
    <t>Weiwei Zhang</t>
  </si>
  <si>
    <t>Wichanee Meechai</t>
  </si>
  <si>
    <t>Yan Liu</t>
  </si>
  <si>
    <t>Yu Liu</t>
  </si>
  <si>
    <t>Yuai Ji</t>
  </si>
  <si>
    <t>2.56%</t>
  </si>
  <si>
    <t>5.69%</t>
  </si>
  <si>
    <t>8.69%</t>
  </si>
  <si>
    <t>0.32%</t>
  </si>
  <si>
    <t>1.20%</t>
  </si>
  <si>
    <t>0.80%</t>
  </si>
  <si>
    <t>0.88%</t>
  </si>
  <si>
    <t>0.22%</t>
  </si>
  <si>
    <t>5.49%</t>
  </si>
  <si>
    <t>2.13%</t>
  </si>
  <si>
    <t>0.81%</t>
  </si>
  <si>
    <t>1.96%</t>
  </si>
  <si>
    <t>1.58%</t>
  </si>
  <si>
    <t>11.21%</t>
  </si>
  <si>
    <t>0.68%</t>
  </si>
  <si>
    <t>33.33%</t>
  </si>
  <si>
    <t>1.65%</t>
  </si>
  <si>
    <t>1.16%</t>
  </si>
  <si>
    <t>4.34%</t>
  </si>
  <si>
    <t>1.11%</t>
  </si>
  <si>
    <t>6.83%</t>
  </si>
  <si>
    <t>1.24%</t>
  </si>
  <si>
    <t>3.29%</t>
  </si>
  <si>
    <t>5.85%</t>
  </si>
  <si>
    <t>5.73%</t>
  </si>
  <si>
    <t>22.20%</t>
  </si>
  <si>
    <t>2.04%</t>
  </si>
  <si>
    <t>3.59%</t>
  </si>
  <si>
    <t>1.69%</t>
  </si>
  <si>
    <t>8.03%</t>
  </si>
  <si>
    <t>4.85%</t>
  </si>
  <si>
    <t>2.21%</t>
  </si>
  <si>
    <t>3.50%</t>
  </si>
  <si>
    <t>3.82%</t>
  </si>
  <si>
    <t>5.25%</t>
  </si>
  <si>
    <t>3.27%</t>
  </si>
  <si>
    <t>1.27%</t>
  </si>
  <si>
    <t>1.86%</t>
  </si>
  <si>
    <t>18.12%</t>
  </si>
  <si>
    <t>1.07%</t>
  </si>
  <si>
    <t>7.77%</t>
  </si>
  <si>
    <t>3.91%</t>
  </si>
  <si>
    <t>1.41%</t>
  </si>
  <si>
    <t>2.40%</t>
  </si>
  <si>
    <t>2.58%</t>
  </si>
  <si>
    <t>2.24%</t>
  </si>
  <si>
    <t>1.45%</t>
  </si>
  <si>
    <t>1.55%</t>
  </si>
  <si>
    <t>4.74%</t>
  </si>
  <si>
    <t>9.69%</t>
  </si>
  <si>
    <t>14.04%</t>
  </si>
  <si>
    <t>4.50%</t>
  </si>
  <si>
    <t>0.79%</t>
  </si>
  <si>
    <t>2.31%</t>
  </si>
  <si>
    <t>9.53%</t>
  </si>
  <si>
    <t>4.00%</t>
  </si>
  <si>
    <t>17.36%</t>
  </si>
  <si>
    <t>43.83%</t>
  </si>
  <si>
    <t>3.20%</t>
  </si>
  <si>
    <t>6.18%</t>
  </si>
  <si>
    <t>2.29%</t>
  </si>
  <si>
    <t>1.23%</t>
  </si>
  <si>
    <t>0.92%</t>
  </si>
  <si>
    <t>5.82%</t>
  </si>
  <si>
    <t>2.27%</t>
  </si>
  <si>
    <t>11.40%</t>
  </si>
  <si>
    <t>9.84%</t>
  </si>
  <si>
    <t>9.07%</t>
  </si>
  <si>
    <t>4.54%</t>
  </si>
  <si>
    <t>2.83%</t>
  </si>
  <si>
    <t>31.22%</t>
  </si>
  <si>
    <t>3.79%</t>
  </si>
  <si>
    <t>1.30%</t>
  </si>
  <si>
    <t>2.77%</t>
  </si>
  <si>
    <t>32.96%</t>
  </si>
  <si>
    <t>3.19%</t>
  </si>
  <si>
    <t>6.38%</t>
  </si>
  <si>
    <t>0.82%</t>
  </si>
  <si>
    <t>4.59%</t>
  </si>
  <si>
    <t>4.27%</t>
  </si>
  <si>
    <t>3.21%</t>
  </si>
  <si>
    <t>2.16%</t>
  </si>
  <si>
    <t>13.04%</t>
  </si>
  <si>
    <t>8.41%</t>
  </si>
  <si>
    <t>4.10%</t>
  </si>
  <si>
    <t>6.25%</t>
  </si>
  <si>
    <t>6.84%</t>
  </si>
  <si>
    <t>8.85%</t>
  </si>
  <si>
    <t>5.92%</t>
  </si>
  <si>
    <t>5.38%</t>
  </si>
  <si>
    <t>3.61%</t>
  </si>
  <si>
    <t>4.75%</t>
  </si>
  <si>
    <t>1.98%</t>
  </si>
  <si>
    <t>26.37%</t>
  </si>
  <si>
    <t>12.72%</t>
  </si>
  <si>
    <t>6.95%</t>
  </si>
  <si>
    <t>2.79%</t>
  </si>
  <si>
    <t>4.40%</t>
  </si>
  <si>
    <t>4.73%</t>
  </si>
  <si>
    <t>4.16%</t>
  </si>
  <si>
    <t>2.80%</t>
  </si>
  <si>
    <t>3.96%</t>
  </si>
  <si>
    <t>2.98%</t>
  </si>
  <si>
    <t>10.47%</t>
  </si>
  <si>
    <t>18.79%</t>
  </si>
  <si>
    <t>25.55%</t>
  </si>
  <si>
    <t>10.23%</t>
  </si>
  <si>
    <t>9.33%</t>
  </si>
  <si>
    <t>2.41%</t>
  </si>
  <si>
    <t>5.88%</t>
  </si>
  <si>
    <t>5.54%</t>
  </si>
  <si>
    <t>4.70%</t>
  </si>
  <si>
    <t>1.47%</t>
  </si>
  <si>
    <t>18.81%</t>
  </si>
  <si>
    <t>9.37%</t>
  </si>
  <si>
    <t>4.09%</t>
  </si>
  <si>
    <t>2.08%</t>
  </si>
  <si>
    <t>8.78%</t>
  </si>
  <si>
    <t>7.25%</t>
  </si>
  <si>
    <t>30.30%</t>
  </si>
  <si>
    <t>1.61%</t>
  </si>
  <si>
    <t>2.76%</t>
  </si>
  <si>
    <t>3.86%</t>
  </si>
  <si>
    <t>59.83%</t>
  </si>
  <si>
    <t>1.87%</t>
  </si>
  <si>
    <t>7.62%</t>
  </si>
  <si>
    <t>13.18%</t>
  </si>
  <si>
    <t>1.59%</t>
  </si>
  <si>
    <t>3.47%</t>
  </si>
  <si>
    <t>15.96%</t>
  </si>
  <si>
    <t>2.61%</t>
  </si>
  <si>
    <t>12.60%</t>
  </si>
  <si>
    <t>5.65%</t>
  </si>
  <si>
    <t>21.62%</t>
  </si>
  <si>
    <t>6.32%</t>
  </si>
  <si>
    <t>1.60%</t>
  </si>
  <si>
    <t>12.54%</t>
  </si>
  <si>
    <t>19.23%</t>
  </si>
  <si>
    <t>4.42%</t>
  </si>
  <si>
    <t>19.15%</t>
  </si>
  <si>
    <t>17.81%</t>
  </si>
  <si>
    <t>2.03%</t>
  </si>
  <si>
    <t>10.25%</t>
  </si>
  <si>
    <t>6.80%</t>
  </si>
  <si>
    <t>47.30%</t>
  </si>
  <si>
    <t>1.34%</t>
  </si>
  <si>
    <t>0.94%</t>
  </si>
  <si>
    <t>3.65%</t>
  </si>
  <si>
    <t>2.00%</t>
  </si>
  <si>
    <t>48.75%</t>
  </si>
  <si>
    <t>5.53%</t>
  </si>
  <si>
    <t>7.49%</t>
  </si>
  <si>
    <t>13.47%</t>
  </si>
  <si>
    <t>4.15%</t>
  </si>
  <si>
    <t>1.39%</t>
  </si>
  <si>
    <t>1.88%</t>
  </si>
  <si>
    <t>10.40%</t>
  </si>
  <si>
    <t>7.67%</t>
  </si>
  <si>
    <t>5.57%</t>
  </si>
  <si>
    <t>23.97%</t>
  </si>
  <si>
    <t>7.60%</t>
  </si>
  <si>
    <t>16.95%</t>
  </si>
  <si>
    <t>9.30%</t>
  </si>
  <si>
    <t>13.15%</t>
  </si>
  <si>
    <t>14.35%</t>
  </si>
  <si>
    <t>17.68%</t>
  </si>
  <si>
    <t>12.83%</t>
  </si>
  <si>
    <t>6.17%</t>
  </si>
  <si>
    <t>11.80%</t>
  </si>
  <si>
    <t>8.49%</t>
  </si>
  <si>
    <t>10.49%</t>
  </si>
  <si>
    <t>8.23%</t>
  </si>
  <si>
    <t>5.09%</t>
  </si>
  <si>
    <t>41.43%</t>
  </si>
  <si>
    <t>2.95%</t>
  </si>
  <si>
    <t>7.74%</t>
  </si>
  <si>
    <t>23.66%</t>
  </si>
  <si>
    <t>14.42%</t>
  </si>
  <si>
    <t>6.77%</t>
  </si>
  <si>
    <t>10.00%</t>
  </si>
  <si>
    <t>9.51%</t>
  </si>
  <si>
    <t>9.09%</t>
  </si>
  <si>
    <t>22.63%</t>
  </si>
  <si>
    <t>34.80%</t>
  </si>
  <si>
    <t>43.52%</t>
  </si>
  <si>
    <t>6.35%</t>
  </si>
  <si>
    <t>10.45%</t>
  </si>
  <si>
    <t>21.98%</t>
  </si>
  <si>
    <t>20.69%</t>
  </si>
  <si>
    <t>7.04%</t>
  </si>
  <si>
    <t>14.50%</t>
  </si>
  <si>
    <t>13.65%</t>
  </si>
  <si>
    <t>14.91%</t>
  </si>
  <si>
    <t>11.78%</t>
  </si>
  <si>
    <t>11.91%</t>
  </si>
  <si>
    <t>4.56%</t>
  </si>
  <si>
    <t>34.76%</t>
  </si>
  <si>
    <t>20.50%</t>
  </si>
  <si>
    <t>10.72%</t>
  </si>
  <si>
    <t>20.35%</t>
  </si>
  <si>
    <t>19.62%</t>
  </si>
  <si>
    <t>16.80%</t>
  </si>
  <si>
    <t>49.08%</t>
  </si>
  <si>
    <t>7.78%</t>
  </si>
  <si>
    <t>10.29%</t>
  </si>
  <si>
    <t>76.61%</t>
  </si>
  <si>
    <t>5.79%</t>
  </si>
  <si>
    <t>17.47%</t>
  </si>
  <si>
    <t>26.75%</t>
  </si>
  <si>
    <t>5.01%</t>
  </si>
  <si>
    <t>13.98%</t>
  </si>
  <si>
    <t>9.35%</t>
  </si>
  <si>
    <t>30.91%</t>
  </si>
  <si>
    <t>26.04%</t>
  </si>
  <si>
    <t>13.82%</t>
  </si>
  <si>
    <t>38.55%</t>
  </si>
  <si>
    <t>15.19%</t>
  </si>
  <si>
    <t>5.03%</t>
  </si>
  <si>
    <t>25.53%</t>
  </si>
  <si>
    <t>35.26%</t>
  </si>
  <si>
    <t>11.64%</t>
  </si>
  <si>
    <t>35.45%</t>
  </si>
  <si>
    <t>11.66%</t>
  </si>
  <si>
    <t>33.63%</t>
  </si>
  <si>
    <t>6.08%</t>
  </si>
  <si>
    <t>66.06%</t>
  </si>
  <si>
    <t>0.39%</t>
  </si>
  <si>
    <t>4.29%</t>
  </si>
  <si>
    <t>19.93%</t>
  </si>
  <si>
    <t>9.95%</t>
  </si>
  <si>
    <t>6.03%</t>
  </si>
  <si>
    <t>16.14%</t>
  </si>
  <si>
    <t>67.61%</t>
  </si>
  <si>
    <t>13.62%</t>
  </si>
  <si>
    <t>2.87%</t>
  </si>
  <si>
    <t>27.40%</t>
  </si>
  <si>
    <t>10.98%</t>
  </si>
  <si>
    <t>7.01%</t>
  </si>
  <si>
    <t>22.22%</t>
  </si>
  <si>
    <t>6.88%</t>
  </si>
  <si>
    <t>5.14%</t>
  </si>
  <si>
    <t>20.99%</t>
  </si>
  <si>
    <t>17.78%</t>
  </si>
  <si>
    <t>13.86%</t>
  </si>
  <si>
    <t>41.82%</t>
  </si>
  <si>
    <t>17.59%</t>
  </si>
  <si>
    <t>32.45%</t>
  </si>
  <si>
    <t>20.55%</t>
  </si>
  <si>
    <t>9.85%</t>
  </si>
  <si>
    <t>10.19%</t>
  </si>
  <si>
    <t>26.82%</t>
  </si>
  <si>
    <t>28.48%</t>
  </si>
  <si>
    <t>3.35%</t>
  </si>
  <si>
    <t>33.50%</t>
  </si>
  <si>
    <t>26.13%</t>
  </si>
  <si>
    <t>14.86%</t>
  </si>
  <si>
    <t>24.66%</t>
  </si>
  <si>
    <t>19.31%</t>
  </si>
  <si>
    <t>22.48%</t>
  </si>
  <si>
    <t>12.88%</t>
  </si>
  <si>
    <t>60.45%</t>
  </si>
  <si>
    <t>8.25%</t>
  </si>
  <si>
    <t>17.83%</t>
  </si>
  <si>
    <t>13.36%</t>
  </si>
  <si>
    <t>40.90%</t>
  </si>
  <si>
    <t>28.32%</t>
  </si>
  <si>
    <t>4.13%</t>
  </si>
  <si>
    <t>21.71%</t>
  </si>
  <si>
    <t>22.36%</t>
  </si>
  <si>
    <t>21.06%</t>
  </si>
  <si>
    <t>15.94%</t>
  </si>
  <si>
    <t>20.17%</t>
  </si>
  <si>
    <t>16.89%</t>
  </si>
  <si>
    <t>34.45%</t>
  </si>
  <si>
    <t>11.92%</t>
  </si>
  <si>
    <t>48.30%</t>
  </si>
  <si>
    <t>56.88%</t>
  </si>
  <si>
    <t>11.97%</t>
  </si>
  <si>
    <t>18.25%</t>
  </si>
  <si>
    <t>33.80%</t>
  </si>
  <si>
    <t>13.17%</t>
  </si>
  <si>
    <t>24.13%</t>
  </si>
  <si>
    <t>22.99%</t>
  </si>
  <si>
    <t>24.64%</t>
  </si>
  <si>
    <t>20.25%</t>
  </si>
  <si>
    <t>20.49%</t>
  </si>
  <si>
    <t>9.19%</t>
  </si>
  <si>
    <t>48.19%</t>
  </si>
  <si>
    <t>31.91%</t>
  </si>
  <si>
    <t>18.90%</t>
  </si>
  <si>
    <t>11.89%</t>
  </si>
  <si>
    <t>31.54%</t>
  </si>
  <si>
    <t>30.80%</t>
  </si>
  <si>
    <t>27.12%</t>
  </si>
  <si>
    <t>62.56%</t>
  </si>
  <si>
    <t>10.01%</t>
  </si>
  <si>
    <t>14.60%</t>
  </si>
  <si>
    <t>18.24%</t>
  </si>
  <si>
    <t>85.56%</t>
  </si>
  <si>
    <t>11.34%</t>
  </si>
  <si>
    <t>27.98%</t>
  </si>
  <si>
    <t>39.24%</t>
  </si>
  <si>
    <t>9.92%</t>
  </si>
  <si>
    <t>23.15%</t>
  </si>
  <si>
    <t>16.52%</t>
  </si>
  <si>
    <t>43.92%</t>
  </si>
  <si>
    <t>13.80%</t>
  </si>
  <si>
    <t>38.46%</t>
  </si>
  <si>
    <t>23.21%</t>
  </si>
  <si>
    <t>52.35%</t>
  </si>
  <si>
    <t>24.99%</t>
  </si>
  <si>
    <t>10.04%</t>
  </si>
  <si>
    <t>37.76%</t>
  </si>
  <si>
    <t>48.81%</t>
  </si>
  <si>
    <t>19.94%</t>
  </si>
  <si>
    <t>49.01%</t>
  </si>
  <si>
    <t>20.04%</t>
  </si>
  <si>
    <t>47.10%</t>
  </si>
  <si>
    <t>11.56%</t>
  </si>
  <si>
    <t>33.92%</t>
  </si>
  <si>
    <t>26.36%</t>
  </si>
  <si>
    <t>77.36%</t>
  </si>
  <si>
    <t>8.77%</t>
  </si>
  <si>
    <t>31.07%</t>
  </si>
  <si>
    <t>6.91%</t>
  </si>
  <si>
    <t>17.58%</t>
  </si>
  <si>
    <t>11.48%</t>
  </si>
  <si>
    <t>4.43%</t>
  </si>
  <si>
    <t>26.25%</t>
  </si>
  <si>
    <t>78.75%</t>
  </si>
  <si>
    <t>22.88%</t>
  </si>
  <si>
    <t>6.04%</t>
  </si>
  <si>
    <t>40.00%</t>
  </si>
  <si>
    <t>2.38%</t>
  </si>
  <si>
    <t>4.30%</t>
  </si>
  <si>
    <t>13.06%</t>
  </si>
  <si>
    <t>33.87%</t>
  </si>
  <si>
    <t>12.98%</t>
  </si>
  <si>
    <t>10.12%</t>
  </si>
  <si>
    <t>32.13%</t>
  </si>
  <si>
    <t>28.31%</t>
  </si>
  <si>
    <t>55.60%</t>
  </si>
  <si>
    <t>27.94%</t>
  </si>
  <si>
    <t>45.75%</t>
  </si>
  <si>
    <t>31.85%</t>
  </si>
  <si>
    <t>17.52%</t>
  </si>
  <si>
    <t>6.37%</t>
  </si>
  <si>
    <t>39.50%</t>
  </si>
  <si>
    <t>41.39%</t>
  </si>
  <si>
    <t>7.12%</t>
  </si>
  <si>
    <t>46.89%</t>
  </si>
  <si>
    <t>38.47%</t>
  </si>
  <si>
    <t>24.53%</t>
  </si>
  <si>
    <t>36.77%</t>
  </si>
  <si>
    <t>30.15%</t>
  </si>
  <si>
    <t>34.21%</t>
  </si>
  <si>
    <t>16.28%</t>
  </si>
  <si>
    <t>29.16%</t>
  </si>
  <si>
    <t>21.78%</t>
  </si>
  <si>
    <t>5.67%</t>
  </si>
  <si>
    <t>72.76%</t>
  </si>
  <si>
    <t>15.11%</t>
  </si>
  <si>
    <t>28.37%</t>
  </si>
  <si>
    <t>41.12%</t>
  </si>
  <si>
    <t>25.88%</t>
  </si>
  <si>
    <t>2.45%</t>
  </si>
  <si>
    <t>8.46%</t>
  </si>
  <si>
    <t>33.99%</t>
  </si>
  <si>
    <t>32.26%</t>
  </si>
  <si>
    <t>25.81%</t>
  </si>
  <si>
    <t>31.36%</t>
  </si>
  <si>
    <t>27.28%</t>
  </si>
  <si>
    <t>45.62%</t>
  </si>
  <si>
    <t>18.87%</t>
  </si>
  <si>
    <t>59.74%</t>
  </si>
  <si>
    <t>67.83%</t>
  </si>
  <si>
    <t>26.98%</t>
  </si>
  <si>
    <t>45.04%</t>
  </si>
  <si>
    <t>43.13%</t>
  </si>
  <si>
    <t>20.48%</t>
  </si>
  <si>
    <t>34.13%</t>
  </si>
  <si>
    <t>32.85%</t>
  </si>
  <si>
    <t>34.79%</t>
  </si>
  <si>
    <t>29.62%</t>
  </si>
  <si>
    <t>29.96%</t>
  </si>
  <si>
    <t>15.23%</t>
  </si>
  <si>
    <t>59.54%</t>
  </si>
  <si>
    <t>43.00%</t>
  </si>
  <si>
    <t>27.97%</t>
  </si>
  <si>
    <t>42.39%</t>
  </si>
  <si>
    <t>41.61%</t>
  </si>
  <si>
    <t>37.64%</t>
  </si>
  <si>
    <t>72.68%</t>
  </si>
  <si>
    <t>16.38%</t>
  </si>
  <si>
    <t>22.28%</t>
  </si>
  <si>
    <t>26.97%</t>
  </si>
  <si>
    <t>90.95%</t>
  </si>
  <si>
    <t>18.11%</t>
  </si>
  <si>
    <t>38.68%</t>
  </si>
  <si>
    <t>50.67%</t>
  </si>
  <si>
    <t>16.12%</t>
  </si>
  <si>
    <t>32.95%</t>
  </si>
  <si>
    <t>24.93%</t>
  </si>
  <si>
    <t>55.45%</t>
  </si>
  <si>
    <t>49.74%</t>
  </si>
  <si>
    <t>33.13%</t>
  </si>
  <si>
    <t>63.47%</t>
  </si>
  <si>
    <t>35.00%</t>
  </si>
  <si>
    <t>16.30%</t>
  </si>
  <si>
    <t>49.17%</t>
  </si>
  <si>
    <t>60.18%</t>
  </si>
  <si>
    <t>29.10%</t>
  </si>
  <si>
    <t>60.58%</t>
  </si>
  <si>
    <t>58.48%</t>
  </si>
  <si>
    <t>45.06%</t>
  </si>
  <si>
    <t>36.91%</t>
  </si>
  <si>
    <t>84.90%</t>
  </si>
  <si>
    <t>2.25%</t>
  </si>
  <si>
    <t>14.28%</t>
  </si>
  <si>
    <t>42.03%</t>
  </si>
  <si>
    <t>11.81%</t>
  </si>
  <si>
    <t>3.00%</t>
  </si>
  <si>
    <t>7.94%</t>
  </si>
  <si>
    <t>36.50%</t>
  </si>
  <si>
    <t>85.93%</t>
  </si>
  <si>
    <t>32.75%</t>
  </si>
  <si>
    <t>38.25%</t>
  </si>
  <si>
    <t>10.51%</t>
  </si>
  <si>
    <t>51.54%</t>
  </si>
  <si>
    <t>28.19%</t>
  </si>
  <si>
    <t>14.93%</t>
  </si>
  <si>
    <t>4.63%</t>
  </si>
  <si>
    <t>7.85%</t>
  </si>
  <si>
    <t>20.19%</t>
  </si>
  <si>
    <t>45.41%</t>
  </si>
  <si>
    <t>20.28%</t>
  </si>
  <si>
    <t>16.47%</t>
  </si>
  <si>
    <t>43.39%</t>
  </si>
  <si>
    <t>39.03%</t>
  </si>
  <si>
    <t>33.08%</t>
  </si>
  <si>
    <t>66.53%</t>
  </si>
  <si>
    <t>38.67%</t>
  </si>
  <si>
    <t>57.14%</t>
  </si>
  <si>
    <t>43.04%</t>
  </si>
  <si>
    <t>26.09%</t>
  </si>
  <si>
    <t>11.06%</t>
  </si>
  <si>
    <t>26.80%</t>
  </si>
  <si>
    <t>50.92%</t>
  </si>
  <si>
    <t>52.84%</t>
  </si>
  <si>
    <t>12.10%</t>
  </si>
  <si>
    <t>58.43%</t>
  </si>
  <si>
    <t>50.12%</t>
  </si>
  <si>
    <t>34.52%</t>
  </si>
  <si>
    <t>48.06%</t>
  </si>
  <si>
    <t>41.11%</t>
  </si>
  <si>
    <t>45.59%</t>
  </si>
  <si>
    <t>24.65%</t>
  </si>
  <si>
    <t>39.96%</t>
  </si>
  <si>
    <t>31.30%</t>
  </si>
  <si>
    <t>9.82%</t>
  </si>
  <si>
    <t>81.29%</t>
  </si>
  <si>
    <t>23.13%</t>
  </si>
  <si>
    <t>32.00%</t>
  </si>
  <si>
    <t>65.54%</t>
  </si>
  <si>
    <t>52.67%</t>
  </si>
  <si>
    <t>36.27%</t>
  </si>
  <si>
    <t>4.76%</t>
  </si>
  <si>
    <t>14.07%</t>
  </si>
  <si>
    <t>44.71%</t>
  </si>
  <si>
    <t>45.46%</t>
  </si>
  <si>
    <t>43.30%</t>
  </si>
  <si>
    <t>36.24%</t>
  </si>
  <si>
    <t>42.38%</t>
  </si>
  <si>
    <t>37.65%</t>
  </si>
  <si>
    <t>29.38%</t>
  </si>
  <si>
    <t>58.73%</t>
  </si>
  <si>
    <t>18.85%</t>
  </si>
  <si>
    <t>13.58%</t>
  </si>
  <si>
    <t>58.56%</t>
  </si>
  <si>
    <t>30.23%</t>
  </si>
  <si>
    <t>31.74%</t>
  </si>
  <si>
    <t>56.36%</t>
  </si>
  <si>
    <t>40.32%</t>
  </si>
  <si>
    <t>39.54%</t>
  </si>
  <si>
    <t>45.16%</t>
  </si>
  <si>
    <t>44.88%</t>
  </si>
  <si>
    <t>64.15%</t>
  </si>
  <si>
    <t>18.68%</t>
  </si>
  <si>
    <t>31.80%</t>
  </si>
  <si>
    <t>46.99%</t>
  </si>
  <si>
    <t>58.84%</t>
  </si>
  <si>
    <t>32.18%</t>
  </si>
  <si>
    <t>32.97%</t>
  </si>
  <si>
    <t>36.75%</t>
  </si>
  <si>
    <t>10.74%</t>
  </si>
  <si>
    <t>62.33%</t>
  </si>
  <si>
    <t>54.12%</t>
  </si>
  <si>
    <t>48.03%</t>
  </si>
  <si>
    <t>59.88%</t>
  </si>
  <si>
    <t>35.88%</t>
  </si>
  <si>
    <t>62.82%</t>
  </si>
  <si>
    <t>41.42%</t>
  </si>
  <si>
    <t>50.68%</t>
  </si>
  <si>
    <t>21.84%</t>
  </si>
  <si>
    <t>54.87%</t>
  </si>
  <si>
    <t>25.95%</t>
  </si>
  <si>
    <t>41.50%</t>
  </si>
  <si>
    <t>16.34%</t>
  </si>
  <si>
    <t>39.47%</t>
  </si>
  <si>
    <t>62.05%</t>
  </si>
  <si>
    <t>26.61%</t>
  </si>
  <si>
    <t>18.29%</t>
  </si>
  <si>
    <t>45.95%</t>
  </si>
  <si>
    <t>18.07%</t>
  </si>
  <si>
    <t>45.12%</t>
  </si>
  <si>
    <t>19.49%</t>
  </si>
  <si>
    <t>59.30%</t>
  </si>
  <si>
    <t>37.49%</t>
  </si>
  <si>
    <t>4.88%</t>
  </si>
  <si>
    <t>90.61%</t>
  </si>
  <si>
    <t>65.60%</t>
  </si>
  <si>
    <t>32.90%</t>
  </si>
  <si>
    <t>69.94%</t>
  </si>
  <si>
    <t>49.11%</t>
  </si>
  <si>
    <t>88.56%</t>
  </si>
  <si>
    <t>77.13%</t>
  </si>
  <si>
    <t>37.90%</t>
  </si>
  <si>
    <t>4.38%</t>
  </si>
  <si>
    <t>41.85%</t>
  </si>
  <si>
    <t>74.77%</t>
  </si>
  <si>
    <t>35.74%</t>
  </si>
  <si>
    <t>72.15%</t>
  </si>
  <si>
    <t>24.50%</t>
  </si>
  <si>
    <t>46.74%</t>
  </si>
  <si>
    <t>64.54%</t>
  </si>
  <si>
    <t>84.13%</t>
  </si>
  <si>
    <t>56.53%</t>
  </si>
  <si>
    <t>29.70%</t>
  </si>
  <si>
    <t>56.50%</t>
  </si>
  <si>
    <t>62.20%</t>
  </si>
  <si>
    <t>31.14%</t>
  </si>
  <si>
    <t>35.32%</t>
  </si>
  <si>
    <t>41.58%</t>
  </si>
  <si>
    <t>35.75%</t>
  </si>
  <si>
    <t>20.26%</t>
  </si>
  <si>
    <t>31.57%</t>
  </si>
  <si>
    <t>49.28%</t>
  </si>
  <si>
    <t>70.96%</t>
  </si>
  <si>
    <t>23.56%</t>
  </si>
  <si>
    <t>69.41%</t>
  </si>
  <si>
    <t>25.79%</t>
  </si>
  <si>
    <t>40.04%</t>
  </si>
  <si>
    <t>33.28%</t>
  </si>
  <si>
    <t>29.51%</t>
  </si>
  <si>
    <t>34.64%</t>
  </si>
  <si>
    <t>73.13%</t>
  </si>
  <si>
    <t>6.42%</t>
  </si>
  <si>
    <t>53.09%</t>
  </si>
  <si>
    <t>35.51%</t>
  </si>
  <si>
    <t>42.61%</t>
  </si>
  <si>
    <t>14.92%</t>
  </si>
  <si>
    <t>23.51%</t>
  </si>
  <si>
    <t>37.89%</t>
  </si>
  <si>
    <t>84.35%</t>
  </si>
  <si>
    <t>66.25%</t>
  </si>
  <si>
    <t>30.41%</t>
  </si>
  <si>
    <t>29.64%</t>
  </si>
  <si>
    <t>31.47%</t>
  </si>
  <si>
    <t>37.86%</t>
  </si>
  <si>
    <t>32.22%</t>
  </si>
  <si>
    <t>36.78%</t>
  </si>
  <si>
    <t>TT Win</t>
  </si>
  <si>
    <t>1.62%</t>
  </si>
  <si>
    <t>2.18%</t>
  </si>
  <si>
    <t>0.49%</t>
  </si>
  <si>
    <t>0.95%</t>
  </si>
  <si>
    <t>0.34%</t>
  </si>
  <si>
    <t>0.77%</t>
  </si>
  <si>
    <t>2.63%</t>
  </si>
  <si>
    <t>1.15%</t>
  </si>
  <si>
    <t>1.89%</t>
  </si>
  <si>
    <t>1.17%</t>
  </si>
  <si>
    <t>1.03%</t>
  </si>
  <si>
    <t>0.73%</t>
  </si>
  <si>
    <t>4.57%</t>
  </si>
  <si>
    <t>2.11%</t>
  </si>
  <si>
    <t>3.73%</t>
  </si>
  <si>
    <t>1.36%</t>
  </si>
  <si>
    <t>1.01%</t>
  </si>
  <si>
    <t>0.84%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</si>
  <si>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</si>
  <si>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</si>
  <si>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</si>
  <si>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</si>
  <si>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</si>
  <si>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</si>
  <si>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</si>
  <si>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</si>
  <si>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</si>
  <si>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</si>
  <si>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</si>
  <si>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</si>
  <si>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</si>
  <si>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</si>
  <si>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</si>
  <si>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</si>
  <si>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</si>
  <si>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</si>
  <si>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</si>
  <si>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</si>
  <si>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</si>
  <si>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</si>
  <si>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</si>
  <si>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</si>
  <si>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</si>
  <si>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</si>
  <si>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</si>
  <si>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</si>
  <si>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</si>
  <si>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</si>
  <si>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</si>
  <si>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</si>
  <si>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</si>
  <si>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</si>
  <si>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</si>
  <si>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Saudi Ladies International</t>
  </si>
  <si>
    <t>Riyadh</t>
  </si>
  <si>
    <t>Saudi Arabia</t>
  </si>
  <si>
    <t>Ladies European</t>
  </si>
  <si>
    <t>Thitikul</t>
  </si>
  <si>
    <t>Jeeno</t>
  </si>
  <si>
    <t>Lee</t>
  </si>
  <si>
    <t>Somi</t>
  </si>
  <si>
    <t>Fuller</t>
  </si>
  <si>
    <t>Annabell</t>
  </si>
  <si>
    <t>Iwai</t>
  </si>
  <si>
    <t>Chisato</t>
  </si>
  <si>
    <t>Jutanugarn</t>
  </si>
  <si>
    <t>Ariya</t>
  </si>
  <si>
    <t>Koerstz Madsen</t>
  </si>
  <si>
    <t>Nanna</t>
  </si>
  <si>
    <t>Yoon</t>
  </si>
  <si>
    <t>Ina</t>
  </si>
  <si>
    <t>He</t>
  </si>
  <si>
    <t>Muni</t>
  </si>
  <si>
    <t>Hull</t>
  </si>
  <si>
    <t>Charley</t>
  </si>
  <si>
    <t>Naveed</t>
  </si>
  <si>
    <t>Hira</t>
  </si>
  <si>
    <t>Spitz</t>
  </si>
  <si>
    <t>Emma</t>
  </si>
  <si>
    <t>Tamburlini</t>
  </si>
  <si>
    <t>Chiara</t>
  </si>
  <si>
    <t>Cowan</t>
  </si>
  <si>
    <t>Olivia</t>
  </si>
  <si>
    <t>Folke</t>
  </si>
  <si>
    <t>Moa</t>
  </si>
  <si>
    <t>Hewson</t>
  </si>
  <si>
    <t>Alice</t>
  </si>
  <si>
    <t>Li</t>
  </si>
  <si>
    <t>Shuying</t>
  </si>
  <si>
    <t>Liu</t>
  </si>
  <si>
    <t>Yan</t>
  </si>
  <si>
    <t>Kim</t>
  </si>
  <si>
    <t>Minsun7</t>
  </si>
  <si>
    <t>Kyriacou</t>
  </si>
  <si>
    <t>Stephanie</t>
  </si>
  <si>
    <t>Roussin-Bouchard</t>
  </si>
  <si>
    <t>Pauline</t>
  </si>
  <si>
    <t>Fernandez Cano</t>
  </si>
  <si>
    <t>Fatima</t>
  </si>
  <si>
    <t>Guseva</t>
  </si>
  <si>
    <t>Nataliya</t>
  </si>
  <si>
    <t>Hall</t>
  </si>
  <si>
    <t>Georgia</t>
  </si>
  <si>
    <t>Ji</t>
  </si>
  <si>
    <t>Yuai</t>
  </si>
  <si>
    <t>Pedersen</t>
  </si>
  <si>
    <t>Emily Kristine</t>
  </si>
  <si>
    <t>Tavatanakit</t>
  </si>
  <si>
    <t>Patty</t>
  </si>
  <si>
    <t>Ciganda</t>
  </si>
  <si>
    <t>Carlota</t>
  </si>
  <si>
    <t>Henseleit</t>
  </si>
  <si>
    <t>Esther</t>
  </si>
  <si>
    <t>Herbin</t>
  </si>
  <si>
    <t>Celine</t>
  </si>
  <si>
    <t>Kobori</t>
  </si>
  <si>
    <t>Momoka</t>
  </si>
  <si>
    <t>Kongkraphan</t>
  </si>
  <si>
    <t>P.K.</t>
  </si>
  <si>
    <t>Zhang</t>
  </si>
  <si>
    <t>Weiwei</t>
  </si>
  <si>
    <t>Fanali</t>
  </si>
  <si>
    <t>Alessandra</t>
  </si>
  <si>
    <t>Fuenfstueck</t>
  </si>
  <si>
    <t>Laura</t>
  </si>
  <si>
    <t>Rhodes</t>
  </si>
  <si>
    <t>Mimi</t>
  </si>
  <si>
    <t>Schmidt</t>
  </si>
  <si>
    <t>Patricia Isabel</t>
  </si>
  <si>
    <t>Valenzuela</t>
  </si>
  <si>
    <t>Albane</t>
  </si>
  <si>
    <t>Williams</t>
  </si>
  <si>
    <t>Chloe</t>
  </si>
  <si>
    <t>Cheenglab</t>
  </si>
  <si>
    <t>Trichat</t>
  </si>
  <si>
    <t>Forsterling</t>
  </si>
  <si>
    <t>Alexandra</t>
  </si>
  <si>
    <t>Kouskova</t>
  </si>
  <si>
    <t>Sara</t>
  </si>
  <si>
    <t>Lau</t>
  </si>
  <si>
    <t>Ashley</t>
  </si>
  <si>
    <t>Metraux</t>
  </si>
  <si>
    <t>Morgane</t>
  </si>
  <si>
    <t>Tan</t>
  </si>
  <si>
    <t>Shannon</t>
  </si>
  <si>
    <t>Van Dam</t>
  </si>
  <si>
    <t>Anne</t>
  </si>
  <si>
    <t>Wrigley</t>
  </si>
  <si>
    <t>Johanna</t>
  </si>
  <si>
    <t>Boonchant</t>
  </si>
  <si>
    <t>Jaravee</t>
  </si>
  <si>
    <t>Broch Estrup</t>
  </si>
  <si>
    <t>Nicole</t>
  </si>
  <si>
    <t>Grant</t>
  </si>
  <si>
    <t>Linn</t>
  </si>
  <si>
    <t>Hsu</t>
  </si>
  <si>
    <t>Wei-Ling</t>
  </si>
  <si>
    <t>Akie</t>
  </si>
  <si>
    <t>Navarrosa</t>
  </si>
  <si>
    <t>Brianna</t>
  </si>
  <si>
    <t>Ashok</t>
  </si>
  <si>
    <t>Aditi</t>
  </si>
  <si>
    <t>Fassi</t>
  </si>
  <si>
    <t>Maria</t>
  </si>
  <si>
    <t>Gainer</t>
  </si>
  <si>
    <t>Cara</t>
  </si>
  <si>
    <t>Sanz Barrio</t>
  </si>
  <si>
    <t>Marta</t>
  </si>
  <si>
    <t>Screen</t>
  </si>
  <si>
    <t>Hannah</t>
  </si>
  <si>
    <t>Nadaud</t>
  </si>
  <si>
    <t>Nastasia</t>
  </si>
  <si>
    <t>Pelaez Trivino</t>
  </si>
  <si>
    <t>Ana</t>
  </si>
  <si>
    <t>Sobron Galmes</t>
  </si>
  <si>
    <t>Luna</t>
  </si>
  <si>
    <t>Dongeun</t>
  </si>
  <si>
    <t>Babnik</t>
  </si>
  <si>
    <t>Pia</t>
  </si>
  <si>
    <t>mc</t>
  </si>
  <si>
    <t>Cowley</t>
  </si>
  <si>
    <t>Gabriella</t>
  </si>
  <si>
    <t>De Roey</t>
  </si>
  <si>
    <t>Manon</t>
  </si>
  <si>
    <t>Delacour</t>
  </si>
  <si>
    <t>Perrine</t>
  </si>
  <si>
    <t>Dimmock</t>
  </si>
  <si>
    <t>Annabel</t>
  </si>
  <si>
    <t>Jaehee</t>
  </si>
  <si>
    <t>Krauter</t>
  </si>
  <si>
    <t>Aline</t>
  </si>
  <si>
    <t>Law</t>
  </si>
  <si>
    <t>Bronte</t>
  </si>
  <si>
    <t>Phatlum</t>
  </si>
  <si>
    <t>Pornanong</t>
  </si>
  <si>
    <t>Urs</t>
  </si>
  <si>
    <t>Pranavi</t>
  </si>
  <si>
    <t>Yin</t>
  </si>
  <si>
    <t>Ruoning</t>
  </si>
  <si>
    <t>Yubol</t>
  </si>
  <si>
    <t>Arpichaya</t>
  </si>
  <si>
    <t>Belac</t>
  </si>
  <si>
    <t>Briem</t>
  </si>
  <si>
    <t>Helen</t>
  </si>
  <si>
    <t>Dagar</t>
  </si>
  <si>
    <t>Diksha</t>
  </si>
  <si>
    <t>Hong</t>
  </si>
  <si>
    <t>Jungmin</t>
  </si>
  <si>
    <t>Yu</t>
  </si>
  <si>
    <t>Noja</t>
  </si>
  <si>
    <t>Reto</t>
  </si>
  <si>
    <t>Paula</t>
  </si>
  <si>
    <t>Skarpnord</t>
  </si>
  <si>
    <t>Marianne</t>
  </si>
  <si>
    <t>Tsai</t>
  </si>
  <si>
    <t>Pei-Ying</t>
  </si>
  <si>
    <t>Young</t>
  </si>
  <si>
    <t>Liz</t>
  </si>
  <si>
    <t>Chien</t>
  </si>
  <si>
    <t>Peiyun</t>
  </si>
  <si>
    <t>Davies</t>
  </si>
  <si>
    <t>Rosie</t>
  </si>
  <si>
    <t>Moriya</t>
  </si>
  <si>
    <t>Komulainen</t>
  </si>
  <si>
    <t>Noora</t>
  </si>
  <si>
    <t>Laklalech</t>
  </si>
  <si>
    <t>Ines</t>
  </si>
  <si>
    <t>Martin</t>
  </si>
  <si>
    <t>Sauzon</t>
  </si>
  <si>
    <t>Agathe</t>
  </si>
  <si>
    <t>Walsh</t>
  </si>
  <si>
    <t>Lauren</t>
  </si>
  <si>
    <t>Alexander</t>
  </si>
  <si>
    <t>Casandra</t>
  </si>
  <si>
    <t>Forbrigd</t>
  </si>
  <si>
    <t>Dorthea</t>
  </si>
  <si>
    <t>Malik</t>
  </si>
  <si>
    <t>Tvesa</t>
  </si>
  <si>
    <t>Meechai</t>
  </si>
  <si>
    <t>Wichanee</t>
  </si>
  <si>
    <t>Taylor</t>
  </si>
  <si>
    <t>Amy</t>
  </si>
  <si>
    <t>Angurasaranee</t>
  </si>
  <si>
    <t>April</t>
  </si>
  <si>
    <t>Haddioui</t>
  </si>
  <si>
    <t>Maha</t>
  </si>
  <si>
    <t>Hedwall</t>
  </si>
  <si>
    <t>Caroline</t>
  </si>
  <si>
    <t>Rudgeley</t>
  </si>
  <si>
    <t>Kirsten</t>
  </si>
  <si>
    <t>Davidson Spilkova</t>
  </si>
  <si>
    <t>Klara</t>
  </si>
  <si>
    <t>Wikstrom</t>
  </si>
  <si>
    <t>Ursula</t>
  </si>
  <si>
    <t>Dryburgh</t>
  </si>
  <si>
    <t>Gemma</t>
  </si>
  <si>
    <t>Kang</t>
  </si>
  <si>
    <t>Danielle</t>
  </si>
  <si>
    <t>Utama</t>
  </si>
  <si>
    <t>Aunchisa</t>
  </si>
  <si>
    <t>Jo-Eun</t>
  </si>
  <si>
    <t>Garcia</t>
  </si>
  <si>
    <t>Hernandez</t>
  </si>
  <si>
    <t>Iturrioz</t>
  </si>
  <si>
    <t>Nuria</t>
  </si>
  <si>
    <t>Napoleaova</t>
  </si>
  <si>
    <t>Kristyna</t>
  </si>
  <si>
    <t>Assad</t>
  </si>
  <si>
    <t>Lora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</si>
</sst>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Charley Hull</v>
          </cell>
        </row>
        <row r="19">
          <cell r="E19" t="str">
            <v>Ruoning Yin</v>
          </cell>
        </row>
        <row r="20">
          <cell r="E20" t="str">
            <v>Linn Grant</v>
          </cell>
        </row>
        <row r="21">
          <cell r="E21" t="str">
            <v>Helen Briem</v>
          </cell>
        </row>
        <row r="22">
          <cell r="E22" t="str">
            <v>Patty Tavatanakit</v>
          </cell>
        </row>
        <row r="23">
          <cell r="E23" t="str">
            <v>Akie Iwai</v>
          </cell>
        </row>
        <row r="24">
          <cell r="E24" t="str">
            <v>Carlota Ciganda</v>
          </cell>
        </row>
        <row r="25">
          <cell r="E25" t="str">
            <v>Ina Yoon</v>
          </cell>
        </row>
        <row r="26">
          <cell r="E26" t="str">
            <v>Nanna Koerstz Madsen</v>
          </cell>
        </row>
        <row r="27">
          <cell r="E27" t="str">
            <v>Nataliya Guseva</v>
          </cell>
        </row>
        <row r="28">
          <cell r="E28" t="str">
            <v>Albane Valenzuela</v>
          </cell>
        </row>
        <row r="29">
          <cell r="E29" t="str">
            <v>Esther Henseleit</v>
          </cell>
        </row>
        <row r="30">
          <cell r="E30" t="str">
            <v>Ariya Jutanugarn</v>
          </cell>
        </row>
        <row r="31">
          <cell r="E31" t="str">
            <v>Somi Lee</v>
          </cell>
        </row>
        <row r="32">
          <cell r="E32" t="str">
            <v>Chisato Iwai</v>
          </cell>
        </row>
        <row r="33">
          <cell r="E33" t="str">
            <v>Manon De Roey</v>
          </cell>
        </row>
        <row r="34">
          <cell r="E34" t="str">
            <v>Georgia Hall</v>
          </cell>
        </row>
        <row r="35">
          <cell r="E35" t="str">
            <v>Stephanie Kyriacou</v>
          </cell>
        </row>
        <row r="36">
          <cell r="E36" t="str">
            <v>Pauline Roussin-Bouchard</v>
          </cell>
        </row>
        <row r="37">
          <cell r="E37" t="str">
            <v>Pia Babnik</v>
          </cell>
        </row>
        <row r="38">
          <cell r="E38" t="str">
            <v>Emily Kristine Pedersen</v>
          </cell>
        </row>
        <row r="39">
          <cell r="E39" t="str">
            <v>Nicole Broch Estrup</v>
          </cell>
        </row>
        <row r="40">
          <cell r="E40" t="str">
            <v>Arpichaya Yubol</v>
          </cell>
        </row>
        <row r="41">
          <cell r="E41" t="str">
            <v>Shannon Tan</v>
          </cell>
        </row>
        <row r="42">
          <cell r="E42" t="str">
            <v>Gemma Dryburgh</v>
          </cell>
        </row>
        <row r="43">
          <cell r="E43" t="str">
            <v>Bronte Law</v>
          </cell>
        </row>
        <row r="44">
          <cell r="E44" t="str">
            <v>Olivia Cowan</v>
          </cell>
        </row>
        <row r="45">
          <cell r="E45" t="str">
            <v>Chiara Tamburlini</v>
          </cell>
        </row>
        <row r="46">
          <cell r="E46" t="str">
            <v>Aditi Ashok</v>
          </cell>
        </row>
        <row r="47">
          <cell r="E47" t="str">
            <v>Dongeun Lee</v>
          </cell>
        </row>
        <row r="48">
          <cell r="E48" t="str">
            <v>Ashley Lau</v>
          </cell>
        </row>
        <row r="49">
          <cell r="E49" t="str">
            <v>Wichanee Meechai</v>
          </cell>
        </row>
        <row r="50">
          <cell r="E50" t="str">
            <v>Annabel Dimmock</v>
          </cell>
        </row>
        <row r="51">
          <cell r="E51" t="str">
            <v>Anne van Dam</v>
          </cell>
        </row>
        <row r="52">
          <cell r="E52" t="str">
            <v>Minsun7 Kim</v>
          </cell>
        </row>
        <row r="53">
          <cell r="E53" t="str">
            <v>Fatima Fernandez Cano</v>
          </cell>
        </row>
        <row r="54">
          <cell r="E54" t="str">
            <v>Wei-Ling Hsu</v>
          </cell>
        </row>
        <row r="55">
          <cell r="E55" t="str">
            <v>Weiwei Zhang</v>
          </cell>
        </row>
        <row r="56">
          <cell r="E56" t="str">
            <v>Paula Reto</v>
          </cell>
        </row>
        <row r="57">
          <cell r="E57" t="str">
            <v>Nastasia Nadaud</v>
          </cell>
        </row>
        <row r="58">
          <cell r="E58" t="str">
            <v>Jaehee Kim</v>
          </cell>
        </row>
        <row r="59">
          <cell r="E59" t="str">
            <v>Lauren Walsh</v>
          </cell>
        </row>
        <row r="60">
          <cell r="E60" t="str">
            <v>Yu Liu</v>
          </cell>
        </row>
        <row r="61">
          <cell r="E61" t="str">
            <v>Alice Hewson</v>
          </cell>
        </row>
        <row r="62">
          <cell r="E62" t="str">
            <v>Peiyun Chien</v>
          </cell>
        </row>
        <row r="63">
          <cell r="E63" t="str">
            <v>Moriya Jutanugarn</v>
          </cell>
        </row>
        <row r="64">
          <cell r="E64" t="str">
            <v>Ana Pelaez Trivino</v>
          </cell>
        </row>
        <row r="65">
          <cell r="E65" t="str">
            <v>Perrine Delacour</v>
          </cell>
        </row>
        <row r="66">
          <cell r="E66" t="str">
            <v>Yuai Ji</v>
          </cell>
        </row>
        <row r="67">
          <cell r="E67" t="str">
            <v>Aline Krauter</v>
          </cell>
        </row>
        <row r="68">
          <cell r="E68" t="str">
            <v>Cara Gainer</v>
          </cell>
        </row>
        <row r="69">
          <cell r="E69" t="str">
            <v>Luna Sobron Galmes</v>
          </cell>
        </row>
        <row r="70">
          <cell r="E70" t="str">
            <v>Pornanong Phatlum</v>
          </cell>
        </row>
        <row r="71">
          <cell r="E71" t="str">
            <v>Jaravee Boonchant</v>
          </cell>
        </row>
        <row r="72">
          <cell r="E72" t="str">
            <v>P.K. Kongkraphan</v>
          </cell>
        </row>
        <row r="73">
          <cell r="E73" t="str">
            <v>Nuria Iturrioz</v>
          </cell>
        </row>
        <row r="74">
          <cell r="E74" t="str">
            <v>Diksha Dagar</v>
          </cell>
        </row>
        <row r="75">
          <cell r="E75" t="str">
            <v>Casandra Alexander</v>
          </cell>
        </row>
        <row r="76">
          <cell r="E76" t="str">
            <v>Trichat Cheenglab</v>
          </cell>
        </row>
        <row r="77">
          <cell r="E77" t="str">
            <v>Morgane Metraux</v>
          </cell>
        </row>
        <row r="78">
          <cell r="E78" t="str">
            <v>Maria Fassi</v>
          </cell>
        </row>
        <row r="79">
          <cell r="E79" t="str">
            <v>Pei-Ying Tsai</v>
          </cell>
        </row>
        <row r="80">
          <cell r="E80" t="str">
            <v>Emma Spitz</v>
          </cell>
        </row>
        <row r="81">
          <cell r="E81" t="str">
            <v>Kirsten Rudgeley</v>
          </cell>
        </row>
        <row r="82">
          <cell r="E82" t="str">
            <v>Danielle Kang</v>
          </cell>
        </row>
        <row r="83">
          <cell r="E83" t="str">
            <v>Ana Belac</v>
          </cell>
        </row>
        <row r="84">
          <cell r="E84" t="str">
            <v>Hira Naveed</v>
          </cell>
        </row>
        <row r="85">
          <cell r="E85" t="str">
            <v>Yan Liu</v>
          </cell>
        </row>
        <row r="86">
          <cell r="E86" t="str">
            <v>Alexandra Forsterling</v>
          </cell>
        </row>
        <row r="87">
          <cell r="E87" t="str">
            <v>Hannah Screen</v>
          </cell>
        </row>
        <row r="88">
          <cell r="E88" t="str">
            <v>Chiara Noja</v>
          </cell>
        </row>
        <row r="89">
          <cell r="E89" t="str">
            <v>Pranavi Urs</v>
          </cell>
        </row>
        <row r="90">
          <cell r="E90" t="str">
            <v>Liz Young</v>
          </cell>
        </row>
        <row r="91">
          <cell r="E91" t="str">
            <v>Alessandra Fanali</v>
          </cell>
        </row>
        <row r="92">
          <cell r="E92" t="str">
            <v>Muni He</v>
          </cell>
        </row>
        <row r="93">
          <cell r="E93" t="str">
            <v>Caroline Hedwall</v>
          </cell>
        </row>
        <row r="94">
          <cell r="E94" t="str">
            <v>Nicole Garcia</v>
          </cell>
        </row>
        <row r="95">
          <cell r="E95" t="str">
            <v>Mimi Rhodes</v>
          </cell>
        </row>
        <row r="96">
          <cell r="E96" t="str">
            <v>Klara Davidson Spilkova</v>
          </cell>
        </row>
        <row r="97">
          <cell r="E97" t="str">
            <v>Shuying Li</v>
          </cell>
        </row>
        <row r="98">
          <cell r="E98" t="str">
            <v>Annabell Fuller</v>
          </cell>
        </row>
        <row r="99">
          <cell r="E99" t="str">
            <v>Sara Kouskova</v>
          </cell>
        </row>
        <row r="100">
          <cell r="E100" t="str">
            <v>Johanna Wrigley</v>
          </cell>
        </row>
        <row r="101">
          <cell r="E101" t="str">
            <v>Brianna Navarrosa</v>
          </cell>
        </row>
        <row r="102">
          <cell r="E102" t="str">
            <v>Chloe Williams</v>
          </cell>
        </row>
        <row r="103">
          <cell r="E103" t="str">
            <v>Moa Folke</v>
          </cell>
        </row>
        <row r="104">
          <cell r="E104" t="str">
            <v>Ines Laklalech</v>
          </cell>
        </row>
        <row r="105">
          <cell r="E105" t="str">
            <v>Momoka Kobori</v>
          </cell>
        </row>
        <row r="106">
          <cell r="E106" t="str">
            <v>Agathe Sauzon</v>
          </cell>
        </row>
        <row r="107">
          <cell r="E107" t="str">
            <v>Jungmin Hong</v>
          </cell>
        </row>
        <row r="108">
          <cell r="E108" t="str">
            <v>Celine Herbin</v>
          </cell>
        </row>
        <row r="109">
          <cell r="E109" t="str">
            <v>Marta Martin</v>
          </cell>
        </row>
        <row r="110">
          <cell r="E110" t="str">
            <v>April Angurasaranee</v>
          </cell>
        </row>
        <row r="111">
          <cell r="E111" t="str">
            <v>Patricia Isabel Schmidt</v>
          </cell>
        </row>
        <row r="112">
          <cell r="E112" t="str">
            <v>Maria Hernandez</v>
          </cell>
        </row>
        <row r="113">
          <cell r="E113" t="str">
            <v>Gabriella Cowley</v>
          </cell>
        </row>
        <row r="114">
          <cell r="E114" t="str">
            <v>Laura Fuenfstueck</v>
          </cell>
        </row>
        <row r="115">
          <cell r="E115" t="str">
            <v>Dorthea Forbrigd</v>
          </cell>
        </row>
        <row r="116">
          <cell r="E116" t="str">
            <v>Aunchisa Utama</v>
          </cell>
        </row>
        <row r="117">
          <cell r="E117" t="str">
            <v>Ursula Wikstrom</v>
          </cell>
        </row>
        <row r="118">
          <cell r="E118" t="str">
            <v>Kim Metraux</v>
          </cell>
        </row>
        <row r="119">
          <cell r="E119" t="str">
            <v>Maha Haddioui</v>
          </cell>
        </row>
        <row r="120">
          <cell r="E120" t="str">
            <v>Noora Komulainen</v>
          </cell>
        </row>
        <row r="121">
          <cell r="E121" t="str">
            <v>Amy Taylor</v>
          </cell>
        </row>
        <row r="122">
          <cell r="E122" t="str">
            <v>Tvesa Malik</v>
          </cell>
        </row>
        <row r="123">
          <cell r="E123" t="str">
            <v>Rosie Davies</v>
          </cell>
        </row>
        <row r="124">
          <cell r="E124" t="str">
            <v>Kristyna Napoleaova</v>
          </cell>
        </row>
        <row r="125">
          <cell r="E125" t="str">
            <v>Lora Assad</v>
          </cell>
        </row>
        <row r="126">
          <cell r="E126" t="str">
            <v>Jo-Eun Kim</v>
          </cell>
        </row>
        <row r="127">
          <cell r="E127" t="str">
            <v>Marta Sanz Barrio</v>
          </cell>
        </row>
        <row r="128">
          <cell r="E128" t="str">
            <v>Marianne Skarpnord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>
        <row r="4">
          <cell r="E4" t="str">
            <v>Odds Shortening</v>
          </cell>
        </row>
      </sheetData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4">
          <cell r="E4" t="str">
            <v>Odds Shortening</v>
          </cell>
        </row>
      </sheetData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Charley Hull</v>
          </cell>
        </row>
        <row r="19">
          <cell r="E19" t="str">
            <v>Linn Grant</v>
          </cell>
        </row>
        <row r="20">
          <cell r="E20" t="str">
            <v>Ruoning Yin</v>
          </cell>
        </row>
        <row r="21">
          <cell r="E21" t="str">
            <v>Helen Briem</v>
          </cell>
        </row>
        <row r="22">
          <cell r="E22" t="str">
            <v>Esther Henseleit</v>
          </cell>
        </row>
        <row r="23">
          <cell r="E23" t="str">
            <v>Patty Tavatanakit</v>
          </cell>
        </row>
        <row r="24">
          <cell r="E24" t="str">
            <v>Ina Yoon</v>
          </cell>
        </row>
        <row r="25">
          <cell r="E25" t="str">
            <v>Nataliya Guseva</v>
          </cell>
        </row>
        <row r="26">
          <cell r="E26" t="str">
            <v>Akie Iwai</v>
          </cell>
        </row>
        <row r="27">
          <cell r="E27" t="str">
            <v>Carlota Ciganda</v>
          </cell>
        </row>
        <row r="28">
          <cell r="E28" t="str">
            <v>Nanna Koerstz Madsen</v>
          </cell>
        </row>
        <row r="29">
          <cell r="E29" t="str">
            <v>Albane Valenzuela</v>
          </cell>
        </row>
        <row r="30">
          <cell r="E30" t="str">
            <v>Somi Lee</v>
          </cell>
        </row>
        <row r="31">
          <cell r="E31" t="str">
            <v>Chisato Iwai</v>
          </cell>
        </row>
        <row r="32">
          <cell r="E32" t="str">
            <v>Pauline Roussin-Bouchard</v>
          </cell>
        </row>
        <row r="33">
          <cell r="E33" t="str">
            <v>Georgia Hall</v>
          </cell>
        </row>
        <row r="34">
          <cell r="E34" t="str">
            <v>Manon De Roey</v>
          </cell>
        </row>
        <row r="35">
          <cell r="E35" t="str">
            <v>Stephanie Kyriacou</v>
          </cell>
        </row>
        <row r="36">
          <cell r="E36" t="str">
            <v>Pia Babnik</v>
          </cell>
        </row>
        <row r="37">
          <cell r="E37" t="str">
            <v>Ariya Jutanugarn</v>
          </cell>
        </row>
        <row r="38">
          <cell r="E38" t="str">
            <v>Emily Kristine Pedersen</v>
          </cell>
        </row>
        <row r="39">
          <cell r="E39" t="str">
            <v>Nicole Broch Estrup</v>
          </cell>
        </row>
        <row r="40">
          <cell r="E40" t="str">
            <v>Arpichaya Yubol</v>
          </cell>
        </row>
        <row r="41">
          <cell r="E41" t="str">
            <v>Gemma Dryburgh</v>
          </cell>
        </row>
        <row r="42">
          <cell r="E42" t="str">
            <v>Shannon Tan</v>
          </cell>
        </row>
        <row r="43">
          <cell r="E43" t="str">
            <v>Paula Reto</v>
          </cell>
        </row>
        <row r="44">
          <cell r="E44" t="str">
            <v>Aditi Ashok</v>
          </cell>
        </row>
        <row r="45">
          <cell r="E45" t="str">
            <v>Weiwei Zhang</v>
          </cell>
        </row>
        <row r="46">
          <cell r="E46" t="str">
            <v>Bronte Law</v>
          </cell>
        </row>
        <row r="47">
          <cell r="E47" t="str">
            <v>Olivia Cowan</v>
          </cell>
        </row>
        <row r="48">
          <cell r="E48" t="str">
            <v>Anne van Dam</v>
          </cell>
        </row>
        <row r="49">
          <cell r="E49" t="str">
            <v>Jaravee Boonchant</v>
          </cell>
        </row>
        <row r="50">
          <cell r="E50" t="str">
            <v>Nuria Iturrioz</v>
          </cell>
        </row>
        <row r="51">
          <cell r="E51" t="str">
            <v>Lauren Walsh</v>
          </cell>
        </row>
        <row r="52">
          <cell r="E52" t="str">
            <v>Yu Liu</v>
          </cell>
        </row>
        <row r="53">
          <cell r="E53" t="str">
            <v>Ana Pelaez Trivino</v>
          </cell>
        </row>
        <row r="54">
          <cell r="E54" t="str">
            <v>Fatima Fernandez Cano</v>
          </cell>
        </row>
        <row r="55">
          <cell r="E55" t="str">
            <v>Aline Krauter</v>
          </cell>
        </row>
        <row r="56">
          <cell r="E56" t="str">
            <v>Chiara Tamburlini</v>
          </cell>
        </row>
        <row r="57">
          <cell r="E57" t="str">
            <v>Wichanee Meechai</v>
          </cell>
        </row>
        <row r="58">
          <cell r="E58" t="str">
            <v>Moriya Jutanugarn</v>
          </cell>
        </row>
        <row r="59">
          <cell r="E59" t="str">
            <v>Casandra Alexander</v>
          </cell>
        </row>
        <row r="60">
          <cell r="E60" t="str">
            <v>Jaehee Kim</v>
          </cell>
        </row>
        <row r="61">
          <cell r="E61" t="str">
            <v>Wei-Ling Hsu</v>
          </cell>
        </row>
        <row r="62">
          <cell r="E62" t="str">
            <v>Alice Hewson</v>
          </cell>
        </row>
        <row r="63">
          <cell r="E63" t="str">
            <v>Luna Sobron Galmes</v>
          </cell>
        </row>
        <row r="64">
          <cell r="E64" t="str">
            <v>Nastasia Nadaud</v>
          </cell>
        </row>
        <row r="65">
          <cell r="E65" t="str">
            <v>Trichat Cheenglab</v>
          </cell>
        </row>
        <row r="66">
          <cell r="E66" t="str">
            <v>Ashley Lau</v>
          </cell>
        </row>
        <row r="67">
          <cell r="E67" t="str">
            <v>Dongeun Lee</v>
          </cell>
        </row>
        <row r="68">
          <cell r="E68" t="str">
            <v>Cara Gainer</v>
          </cell>
        </row>
        <row r="69">
          <cell r="E69" t="str">
            <v>Peiyun Chien</v>
          </cell>
        </row>
        <row r="70">
          <cell r="E70" t="str">
            <v>Annabel Dimmock</v>
          </cell>
        </row>
        <row r="71">
          <cell r="E71" t="str">
            <v>Maria Fassi</v>
          </cell>
        </row>
        <row r="72">
          <cell r="E72" t="str">
            <v>Diksha Dagar</v>
          </cell>
        </row>
        <row r="73">
          <cell r="E73" t="str">
            <v>P.K. Kongkraphan</v>
          </cell>
        </row>
        <row r="74">
          <cell r="E74" t="str">
            <v>Minsun7 Kim</v>
          </cell>
        </row>
        <row r="75">
          <cell r="E75" t="str">
            <v>Perrine Delacour</v>
          </cell>
        </row>
        <row r="76">
          <cell r="E76" t="str">
            <v>Emma Spitz</v>
          </cell>
        </row>
        <row r="77">
          <cell r="E77" t="str">
            <v>Pei-Ying Tsai</v>
          </cell>
        </row>
        <row r="78">
          <cell r="E78" t="str">
            <v>Yuai Ji</v>
          </cell>
        </row>
        <row r="79">
          <cell r="E79" t="str">
            <v>Yan Liu</v>
          </cell>
        </row>
        <row r="80">
          <cell r="E80" t="str">
            <v>Danielle Kang</v>
          </cell>
        </row>
        <row r="81">
          <cell r="E81" t="str">
            <v>Kirsten Rudgeley</v>
          </cell>
        </row>
        <row r="82">
          <cell r="E82" t="str">
            <v>Hira Naveed</v>
          </cell>
        </row>
        <row r="83">
          <cell r="E83" t="str">
            <v>Morgane Metraux</v>
          </cell>
        </row>
        <row r="84">
          <cell r="E84" t="str">
            <v>Ana Belac</v>
          </cell>
        </row>
        <row r="85">
          <cell r="E85" t="str">
            <v>Pornanong Phatlum</v>
          </cell>
        </row>
        <row r="86">
          <cell r="E86" t="str">
            <v>Pranavi Urs</v>
          </cell>
        </row>
        <row r="87">
          <cell r="E87" t="str">
            <v>Klara Davidson Spilkova</v>
          </cell>
        </row>
        <row r="88">
          <cell r="E88" t="str">
            <v>Alessandra Fanali</v>
          </cell>
        </row>
        <row r="89">
          <cell r="E89" t="str">
            <v>Caroline Hedwall</v>
          </cell>
        </row>
        <row r="90">
          <cell r="E90" t="str">
            <v>Hannah Screen</v>
          </cell>
        </row>
        <row r="91">
          <cell r="E91" t="str">
            <v>Nicole Garcia</v>
          </cell>
        </row>
        <row r="92">
          <cell r="E92" t="str">
            <v>Muni He</v>
          </cell>
        </row>
        <row r="93">
          <cell r="E93" t="str">
            <v>Mimi Rhodes</v>
          </cell>
        </row>
        <row r="94">
          <cell r="E94" t="str">
            <v>Liz Young</v>
          </cell>
        </row>
        <row r="95">
          <cell r="E95" t="str">
            <v>Alexandra Forsterling</v>
          </cell>
        </row>
        <row r="96">
          <cell r="E96" t="str">
            <v>Sara Kouskova</v>
          </cell>
        </row>
        <row r="97">
          <cell r="E97" t="str">
            <v>Shuying Li</v>
          </cell>
        </row>
        <row r="98">
          <cell r="E98" t="str">
            <v>Johanna Wrigley</v>
          </cell>
        </row>
        <row r="99">
          <cell r="E99" t="str">
            <v>Annabell Fuller</v>
          </cell>
        </row>
        <row r="100">
          <cell r="E100" t="str">
            <v>Chiara Noja</v>
          </cell>
        </row>
        <row r="101">
          <cell r="E101" t="str">
            <v>Brianna Navarrosa</v>
          </cell>
        </row>
        <row r="102">
          <cell r="E102" t="str">
            <v>Jungmin Hong</v>
          </cell>
        </row>
        <row r="103">
          <cell r="E103" t="str">
            <v>Momoka Kobori</v>
          </cell>
        </row>
        <row r="104">
          <cell r="E104" t="str">
            <v>Agathe Sauzon</v>
          </cell>
        </row>
        <row r="105">
          <cell r="E105" t="str">
            <v>Chloe Williams</v>
          </cell>
        </row>
        <row r="106">
          <cell r="E106" t="str">
            <v>Ines Laklalech</v>
          </cell>
        </row>
        <row r="107">
          <cell r="E107" t="str">
            <v>Moa Folke</v>
          </cell>
        </row>
        <row r="108">
          <cell r="E108" t="str">
            <v>April Angurasaranee</v>
          </cell>
        </row>
        <row r="109">
          <cell r="E109" t="str">
            <v>Marta Martin</v>
          </cell>
        </row>
        <row r="110">
          <cell r="E110" t="str">
            <v>Aunchisa Utama</v>
          </cell>
        </row>
        <row r="111">
          <cell r="E111" t="str">
            <v>Patricia Isabel Schmidt</v>
          </cell>
        </row>
        <row r="112">
          <cell r="E112" t="str">
            <v>Gabriella Cowley</v>
          </cell>
        </row>
        <row r="113">
          <cell r="E113" t="str">
            <v>Ursula Wikstrom</v>
          </cell>
        </row>
        <row r="114">
          <cell r="E114" t="str">
            <v>Celine Herbin</v>
          </cell>
        </row>
        <row r="115">
          <cell r="E115" t="str">
            <v>Kim Metraux</v>
          </cell>
        </row>
        <row r="116">
          <cell r="E116" t="str">
            <v>Maha Haddioui</v>
          </cell>
        </row>
        <row r="117">
          <cell r="E117" t="str">
            <v>Tvesa Malik</v>
          </cell>
        </row>
        <row r="118">
          <cell r="E118" t="str">
            <v>Maria Hernandez</v>
          </cell>
        </row>
        <row r="119">
          <cell r="E119" t="str">
            <v>Amy Taylor</v>
          </cell>
        </row>
        <row r="120">
          <cell r="E120" t="str">
            <v>Noora Komulainen</v>
          </cell>
        </row>
        <row r="121">
          <cell r="E121" t="str">
            <v>Laura Fuenfstueck</v>
          </cell>
        </row>
        <row r="122">
          <cell r="E122" t="str">
            <v>Dorthea Forbrigd</v>
          </cell>
        </row>
        <row r="123">
          <cell r="E123" t="str">
            <v>Marta Sanz Barrio</v>
          </cell>
        </row>
        <row r="124">
          <cell r="E124" t="str">
            <v>Rosie Davies</v>
          </cell>
        </row>
        <row r="125">
          <cell r="E125" t="str">
            <v>Kristyna Napoleaova</v>
          </cell>
        </row>
        <row r="126">
          <cell r="E126" t="str">
            <v>Jo-Eun Kim</v>
          </cell>
        </row>
        <row r="127">
          <cell r="E127" t="str">
            <v>Lora Assad</v>
          </cell>
        </row>
        <row r="128">
          <cell r="E128" t="str">
            <v>Marianne Skarpnord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1106</v>
      </c>
      <c r="C1" t="s">
        <v>1107</v>
      </c>
      <c r="D1" t="s">
        <v>1108</v>
      </c>
      <c r="E1" t="s">
        <v>1109</v>
      </c>
      <c r="F1" t="s">
        <v>1110</v>
      </c>
      <c r="G1" t="s">
        <v>1111</v>
      </c>
      <c r="H1" t="s">
        <v>1112</v>
      </c>
      <c r="I1" t="s">
        <v>1113</v>
      </c>
      <c r="J1" t="s">
        <v>1114</v>
      </c>
      <c r="K1" t="s">
        <v>1115</v>
      </c>
      <c r="L1" t="s">
        <v>1116</v>
      </c>
      <c r="M1" t="s">
        <v>1117</v>
      </c>
      <c r="N1" t="s">
        <v>1118</v>
      </c>
      <c r="O1" t="s">
        <v>1119</v>
      </c>
      <c r="P1" t="s">
        <v>1120</v>
      </c>
      <c r="Q1" t="s">
        <v>1121</v>
      </c>
      <c r="R1" t="s">
        <v>1122</v>
      </c>
      <c r="S1" t="s">
        <v>1123</v>
      </c>
      <c r="T1" t="s">
        <v>1124</v>
      </c>
      <c r="U1" t="s">
        <v>1125</v>
      </c>
      <c r="V1" t="s">
        <v>1126</v>
      </c>
      <c r="W1" t="s">
        <v>1127</v>
      </c>
      <c r="X1" t="s">
        <v>1128</v>
      </c>
      <c r="Y1" t="s">
        <v>1129</v>
      </c>
      <c r="Z1" t="s">
        <v>1130</v>
      </c>
      <c r="AA1" t="s">
        <v>1131</v>
      </c>
      <c r="AB1" t="s">
        <v>1132</v>
      </c>
      <c r="AC1" t="s">
        <v>1133</v>
      </c>
      <c r="AD1" t="s">
        <v>1134</v>
      </c>
      <c r="AE1" t="s">
        <v>1135</v>
      </c>
      <c r="AF1" t="s">
        <v>1136</v>
      </c>
      <c r="AG1" t="s">
        <v>1137</v>
      </c>
      <c r="AH1" t="s">
        <v>1138</v>
      </c>
      <c r="AI1" t="s">
        <v>1139</v>
      </c>
      <c r="AJ1" t="s">
        <v>1140</v>
      </c>
    </row>
    <row r="2" spans="1:36" x14ac:dyDescent="0.25">
      <c r="A2" s="3" t="str">
        <f t="shared" ref="A2:A65" si="0">IF(J2="","",CONCATENATE(J2," ",I2))</f>
        <v>Jeeno Thitikul</v>
      </c>
      <c r="B2" s="4">
        <v>45704</v>
      </c>
      <c r="C2" t="s">
        <v>1141</v>
      </c>
      <c r="D2" t="s">
        <v>1142</v>
      </c>
      <c r="E2" t="s">
        <v>1143</v>
      </c>
      <c r="F2" t="s">
        <v>1144</v>
      </c>
      <c r="I2" t="s">
        <v>1145</v>
      </c>
      <c r="J2" t="s">
        <v>1146</v>
      </c>
      <c r="K2">
        <v>1</v>
      </c>
      <c r="L2">
        <v>67</v>
      </c>
      <c r="M2">
        <v>64</v>
      </c>
      <c r="N2">
        <v>69</v>
      </c>
      <c r="Q2">
        <v>200</v>
      </c>
      <c r="R2">
        <v>72.489999999999995</v>
      </c>
      <c r="S2">
        <v>72.09</v>
      </c>
      <c r="T2">
        <v>68.19</v>
      </c>
      <c r="U2">
        <v>65.489999999999995</v>
      </c>
      <c r="V2">
        <v>68.81</v>
      </c>
      <c r="Y2">
        <v>67.5</v>
      </c>
      <c r="Z2">
        <v>4</v>
      </c>
      <c r="AA2">
        <v>1</v>
      </c>
      <c r="AB2">
        <v>1</v>
      </c>
      <c r="AE2">
        <v>2</v>
      </c>
      <c r="AF2">
        <v>-3</v>
      </c>
      <c r="AG2">
        <v>-4</v>
      </c>
      <c r="AJ2">
        <v>1</v>
      </c>
    </row>
    <row r="3" spans="1:36" x14ac:dyDescent="0.25">
      <c r="A3" s="3" t="str">
        <f t="shared" si="0"/>
        <v>Somi Lee</v>
      </c>
      <c r="B3" s="4">
        <v>45704</v>
      </c>
      <c r="C3" t="s">
        <v>1141</v>
      </c>
      <c r="D3" t="s">
        <v>1142</v>
      </c>
      <c r="E3" t="s">
        <v>1143</v>
      </c>
      <c r="F3" t="s">
        <v>1144</v>
      </c>
      <c r="I3" t="s">
        <v>1147</v>
      </c>
      <c r="J3" t="s">
        <v>1148</v>
      </c>
      <c r="K3">
        <v>2</v>
      </c>
      <c r="L3">
        <v>65</v>
      </c>
      <c r="M3">
        <v>69</v>
      </c>
      <c r="N3">
        <v>70</v>
      </c>
      <c r="Q3">
        <v>204</v>
      </c>
      <c r="R3">
        <v>72.489999999999995</v>
      </c>
      <c r="S3">
        <v>72.09</v>
      </c>
      <c r="T3">
        <v>66.19</v>
      </c>
      <c r="U3">
        <v>70.489999999999995</v>
      </c>
      <c r="V3">
        <v>69.81</v>
      </c>
      <c r="Y3">
        <v>68.83</v>
      </c>
      <c r="Z3">
        <v>1</v>
      </c>
      <c r="AA3">
        <v>2</v>
      </c>
      <c r="AB3">
        <v>2</v>
      </c>
      <c r="AE3">
        <v>-1</v>
      </c>
      <c r="AF3">
        <v>3</v>
      </c>
      <c r="AG3">
        <v>4</v>
      </c>
      <c r="AJ3">
        <v>2</v>
      </c>
    </row>
    <row r="4" spans="1:36" x14ac:dyDescent="0.25">
      <c r="A4" s="3" t="str">
        <f t="shared" si="0"/>
        <v>Annabell Fuller</v>
      </c>
      <c r="B4" s="4">
        <v>45704</v>
      </c>
      <c r="C4" t="s">
        <v>1141</v>
      </c>
      <c r="D4" t="s">
        <v>1142</v>
      </c>
      <c r="E4" t="s">
        <v>1143</v>
      </c>
      <c r="F4" t="s">
        <v>1144</v>
      </c>
      <c r="I4" t="s">
        <v>1149</v>
      </c>
      <c r="J4" t="s">
        <v>1150</v>
      </c>
      <c r="K4">
        <v>3</v>
      </c>
      <c r="L4">
        <v>66</v>
      </c>
      <c r="M4">
        <v>68</v>
      </c>
      <c r="N4">
        <v>71</v>
      </c>
      <c r="Q4">
        <v>205</v>
      </c>
      <c r="R4">
        <v>72.489999999999995</v>
      </c>
      <c r="S4">
        <v>72.09</v>
      </c>
      <c r="T4">
        <v>67.19</v>
      </c>
      <c r="U4">
        <v>69.489999999999995</v>
      </c>
      <c r="V4">
        <v>70.81</v>
      </c>
      <c r="Y4">
        <v>69.16</v>
      </c>
      <c r="Z4">
        <v>2</v>
      </c>
      <c r="AA4">
        <v>2</v>
      </c>
      <c r="AB4">
        <v>3</v>
      </c>
      <c r="AE4">
        <v>1</v>
      </c>
      <c r="AF4">
        <v>3</v>
      </c>
      <c r="AG4">
        <v>5</v>
      </c>
      <c r="AJ4">
        <v>3</v>
      </c>
    </row>
    <row r="5" spans="1:36" x14ac:dyDescent="0.25">
      <c r="A5" s="3" t="str">
        <f t="shared" si="0"/>
        <v>Chisato Iwai</v>
      </c>
      <c r="B5" s="4">
        <v>45704</v>
      </c>
      <c r="C5" t="s">
        <v>1141</v>
      </c>
      <c r="D5" t="s">
        <v>1142</v>
      </c>
      <c r="E5" t="s">
        <v>1143</v>
      </c>
      <c r="F5" t="s">
        <v>1144</v>
      </c>
      <c r="I5" t="s">
        <v>1151</v>
      </c>
      <c r="J5" t="s">
        <v>1152</v>
      </c>
      <c r="K5">
        <v>4</v>
      </c>
      <c r="L5">
        <v>68</v>
      </c>
      <c r="M5">
        <v>69</v>
      </c>
      <c r="N5">
        <v>69</v>
      </c>
      <c r="Q5">
        <v>206</v>
      </c>
      <c r="R5">
        <v>72.489999999999995</v>
      </c>
      <c r="S5">
        <v>72.09</v>
      </c>
      <c r="T5">
        <v>69.19</v>
      </c>
      <c r="U5">
        <v>70.489999999999995</v>
      </c>
      <c r="V5">
        <v>68.81</v>
      </c>
      <c r="Y5">
        <v>69.5</v>
      </c>
      <c r="Z5">
        <v>12</v>
      </c>
      <c r="AA5">
        <v>13</v>
      </c>
      <c r="AB5">
        <v>4</v>
      </c>
      <c r="AE5">
        <v>3</v>
      </c>
      <c r="AF5">
        <v>6</v>
      </c>
      <c r="AG5">
        <v>6</v>
      </c>
      <c r="AJ5">
        <v>4</v>
      </c>
    </row>
    <row r="6" spans="1:36" x14ac:dyDescent="0.25">
      <c r="A6" s="3" t="str">
        <f t="shared" si="0"/>
        <v>Ariya Jutanugarn</v>
      </c>
      <c r="B6" s="4">
        <v>45704</v>
      </c>
      <c r="C6" t="s">
        <v>1141</v>
      </c>
      <c r="D6" t="s">
        <v>1142</v>
      </c>
      <c r="E6" t="s">
        <v>1143</v>
      </c>
      <c r="F6" t="s">
        <v>1144</v>
      </c>
      <c r="I6" t="s">
        <v>1153</v>
      </c>
      <c r="J6" t="s">
        <v>1154</v>
      </c>
      <c r="K6">
        <v>4</v>
      </c>
      <c r="L6">
        <v>70</v>
      </c>
      <c r="M6">
        <v>66</v>
      </c>
      <c r="N6">
        <v>70</v>
      </c>
      <c r="Q6">
        <v>206</v>
      </c>
      <c r="R6">
        <v>72.489999999999995</v>
      </c>
      <c r="S6">
        <v>72.09</v>
      </c>
      <c r="T6">
        <v>71.19</v>
      </c>
      <c r="U6">
        <v>67.489999999999995</v>
      </c>
      <c r="V6">
        <v>69.81</v>
      </c>
      <c r="Y6">
        <v>69.5</v>
      </c>
      <c r="Z6">
        <v>32</v>
      </c>
      <c r="AA6">
        <v>6</v>
      </c>
      <c r="AB6">
        <v>4</v>
      </c>
      <c r="AE6">
        <v>5</v>
      </c>
      <c r="AF6">
        <v>5</v>
      </c>
      <c r="AG6">
        <v>6</v>
      </c>
      <c r="AJ6">
        <v>4</v>
      </c>
    </row>
    <row r="7" spans="1:36" x14ac:dyDescent="0.25">
      <c r="A7" s="3" t="str">
        <f t="shared" si="0"/>
        <v>Nanna Koerstz Madsen</v>
      </c>
      <c r="B7" s="4">
        <v>45704</v>
      </c>
      <c r="C7" t="s">
        <v>1141</v>
      </c>
      <c r="D7" t="s">
        <v>1142</v>
      </c>
      <c r="E7" t="s">
        <v>1143</v>
      </c>
      <c r="F7" t="s">
        <v>1144</v>
      </c>
      <c r="I7" t="s">
        <v>1155</v>
      </c>
      <c r="J7" t="s">
        <v>1156</v>
      </c>
      <c r="K7">
        <v>4</v>
      </c>
      <c r="L7">
        <v>69</v>
      </c>
      <c r="M7">
        <v>67</v>
      </c>
      <c r="N7">
        <v>70</v>
      </c>
      <c r="Q7">
        <v>206</v>
      </c>
      <c r="R7">
        <v>72.489999999999995</v>
      </c>
      <c r="S7">
        <v>72.09</v>
      </c>
      <c r="T7">
        <v>70.19</v>
      </c>
      <c r="U7">
        <v>68.489999999999995</v>
      </c>
      <c r="V7">
        <v>69.81</v>
      </c>
      <c r="Y7">
        <v>69.5</v>
      </c>
      <c r="Z7">
        <v>20</v>
      </c>
      <c r="AA7">
        <v>6</v>
      </c>
      <c r="AB7">
        <v>4</v>
      </c>
      <c r="AE7">
        <v>4</v>
      </c>
      <c r="AF7">
        <v>5</v>
      </c>
      <c r="AG7">
        <v>6</v>
      </c>
      <c r="AJ7">
        <v>4</v>
      </c>
    </row>
    <row r="8" spans="1:36" x14ac:dyDescent="0.25">
      <c r="A8" s="3" t="str">
        <f t="shared" si="0"/>
        <v>Ina Yoon</v>
      </c>
      <c r="B8" s="4">
        <v>45704</v>
      </c>
      <c r="C8" t="s">
        <v>1141</v>
      </c>
      <c r="D8" t="s">
        <v>1142</v>
      </c>
      <c r="E8" t="s">
        <v>1143</v>
      </c>
      <c r="F8" t="s">
        <v>1144</v>
      </c>
      <c r="I8" t="s">
        <v>1157</v>
      </c>
      <c r="J8" t="s">
        <v>1158</v>
      </c>
      <c r="K8">
        <v>4</v>
      </c>
      <c r="L8">
        <v>69</v>
      </c>
      <c r="M8">
        <v>68</v>
      </c>
      <c r="N8">
        <v>69</v>
      </c>
      <c r="Q8">
        <v>206</v>
      </c>
      <c r="R8">
        <v>72.489999999999995</v>
      </c>
      <c r="S8">
        <v>72.09</v>
      </c>
      <c r="T8">
        <v>70.19</v>
      </c>
      <c r="U8">
        <v>69.489999999999995</v>
      </c>
      <c r="V8">
        <v>68.81</v>
      </c>
      <c r="Y8">
        <v>69.5</v>
      </c>
      <c r="Z8">
        <v>20</v>
      </c>
      <c r="AA8">
        <v>13</v>
      </c>
      <c r="AB8">
        <v>4</v>
      </c>
      <c r="AE8">
        <v>4</v>
      </c>
      <c r="AF8">
        <v>6</v>
      </c>
      <c r="AG8">
        <v>6</v>
      </c>
      <c r="AJ8">
        <v>4</v>
      </c>
    </row>
    <row r="9" spans="1:36" x14ac:dyDescent="0.25">
      <c r="A9" s="3" t="str">
        <f t="shared" si="0"/>
        <v>Muni He</v>
      </c>
      <c r="B9" s="4">
        <v>45704</v>
      </c>
      <c r="C9" t="s">
        <v>1141</v>
      </c>
      <c r="D9" t="s">
        <v>1142</v>
      </c>
      <c r="E9" t="s">
        <v>1143</v>
      </c>
      <c r="F9" t="s">
        <v>1144</v>
      </c>
      <c r="I9" t="s">
        <v>1159</v>
      </c>
      <c r="J9" t="s">
        <v>1160</v>
      </c>
      <c r="K9">
        <v>8</v>
      </c>
      <c r="L9">
        <v>67</v>
      </c>
      <c r="M9">
        <v>69</v>
      </c>
      <c r="N9">
        <v>71</v>
      </c>
      <c r="Q9">
        <v>207</v>
      </c>
      <c r="R9">
        <v>72.489999999999995</v>
      </c>
      <c r="S9">
        <v>72.09</v>
      </c>
      <c r="T9">
        <v>68.19</v>
      </c>
      <c r="U9">
        <v>70.489999999999995</v>
      </c>
      <c r="V9">
        <v>70.81</v>
      </c>
      <c r="Y9">
        <v>69.83</v>
      </c>
      <c r="Z9">
        <v>4</v>
      </c>
      <c r="AA9">
        <v>6</v>
      </c>
      <c r="AB9">
        <v>8</v>
      </c>
      <c r="AE9">
        <v>2</v>
      </c>
      <c r="AF9">
        <v>5</v>
      </c>
      <c r="AG9">
        <v>7</v>
      </c>
      <c r="AJ9">
        <v>8</v>
      </c>
    </row>
    <row r="10" spans="1:36" x14ac:dyDescent="0.25">
      <c r="A10" s="3" t="str">
        <f t="shared" si="0"/>
        <v>Charley Hull</v>
      </c>
      <c r="B10" s="4">
        <v>45704</v>
      </c>
      <c r="C10" t="s">
        <v>1141</v>
      </c>
      <c r="D10" t="s">
        <v>1142</v>
      </c>
      <c r="E10" t="s">
        <v>1143</v>
      </c>
      <c r="F10" t="s">
        <v>1144</v>
      </c>
      <c r="I10" t="s">
        <v>1161</v>
      </c>
      <c r="J10" t="s">
        <v>1162</v>
      </c>
      <c r="K10">
        <v>8</v>
      </c>
      <c r="L10">
        <v>69</v>
      </c>
      <c r="M10">
        <v>70</v>
      </c>
      <c r="N10">
        <v>68</v>
      </c>
      <c r="Q10">
        <v>207</v>
      </c>
      <c r="R10">
        <v>72.489999999999995</v>
      </c>
      <c r="S10">
        <v>72.09</v>
      </c>
      <c r="T10">
        <v>70.19</v>
      </c>
      <c r="U10">
        <v>71.489999999999995</v>
      </c>
      <c r="V10">
        <v>67.81</v>
      </c>
      <c r="Y10">
        <v>69.83</v>
      </c>
      <c r="Z10">
        <v>20</v>
      </c>
      <c r="AA10">
        <v>20</v>
      </c>
      <c r="AB10">
        <v>8</v>
      </c>
      <c r="AE10">
        <v>4</v>
      </c>
      <c r="AF10">
        <v>8</v>
      </c>
      <c r="AG10">
        <v>7</v>
      </c>
      <c r="AJ10">
        <v>8</v>
      </c>
    </row>
    <row r="11" spans="1:36" x14ac:dyDescent="0.25">
      <c r="A11" s="3" t="str">
        <f t="shared" si="0"/>
        <v>Hira Naveed</v>
      </c>
      <c r="B11" s="4">
        <v>45704</v>
      </c>
      <c r="C11" t="s">
        <v>1141</v>
      </c>
      <c r="D11" t="s">
        <v>1142</v>
      </c>
      <c r="E11" t="s">
        <v>1143</v>
      </c>
      <c r="F11" t="s">
        <v>1144</v>
      </c>
      <c r="I11" t="s">
        <v>1163</v>
      </c>
      <c r="J11" t="s">
        <v>1164</v>
      </c>
      <c r="K11">
        <v>8</v>
      </c>
      <c r="L11">
        <v>67</v>
      </c>
      <c r="M11">
        <v>70</v>
      </c>
      <c r="N11">
        <v>70</v>
      </c>
      <c r="Q11">
        <v>207</v>
      </c>
      <c r="R11">
        <v>72.489999999999995</v>
      </c>
      <c r="S11">
        <v>72.09</v>
      </c>
      <c r="T11">
        <v>68.19</v>
      </c>
      <c r="U11">
        <v>71.489999999999995</v>
      </c>
      <c r="V11">
        <v>69.81</v>
      </c>
      <c r="Y11">
        <v>69.83</v>
      </c>
      <c r="Z11">
        <v>4</v>
      </c>
      <c r="AA11">
        <v>13</v>
      </c>
      <c r="AB11">
        <v>8</v>
      </c>
      <c r="AE11">
        <v>2</v>
      </c>
      <c r="AF11">
        <v>6</v>
      </c>
      <c r="AG11">
        <v>7</v>
      </c>
      <c r="AJ11">
        <v>8</v>
      </c>
    </row>
    <row r="12" spans="1:36" x14ac:dyDescent="0.25">
      <c r="A12" s="3" t="str">
        <f t="shared" si="0"/>
        <v>Emma Spitz</v>
      </c>
      <c r="B12" s="4">
        <v>45704</v>
      </c>
      <c r="C12" t="s">
        <v>1141</v>
      </c>
      <c r="D12" t="s">
        <v>1142</v>
      </c>
      <c r="E12" t="s">
        <v>1143</v>
      </c>
      <c r="F12" t="s">
        <v>1144</v>
      </c>
      <c r="I12" t="s">
        <v>1165</v>
      </c>
      <c r="J12" t="s">
        <v>1166</v>
      </c>
      <c r="K12">
        <v>8</v>
      </c>
      <c r="L12">
        <v>67</v>
      </c>
      <c r="M12">
        <v>68</v>
      </c>
      <c r="N12">
        <v>72</v>
      </c>
      <c r="Q12">
        <v>207</v>
      </c>
      <c r="R12">
        <v>72.489999999999995</v>
      </c>
      <c r="S12">
        <v>72.09</v>
      </c>
      <c r="T12">
        <v>68.19</v>
      </c>
      <c r="U12">
        <v>69.489999999999995</v>
      </c>
      <c r="V12">
        <v>71.81</v>
      </c>
      <c r="Y12">
        <v>69.83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7</v>
      </c>
      <c r="AJ12">
        <v>8</v>
      </c>
    </row>
    <row r="13" spans="1:36" x14ac:dyDescent="0.25">
      <c r="A13" s="3" t="str">
        <f t="shared" si="0"/>
        <v>Chiara Tamburlini</v>
      </c>
      <c r="B13" s="4">
        <v>45704</v>
      </c>
      <c r="C13" t="s">
        <v>1141</v>
      </c>
      <c r="D13" t="s">
        <v>1142</v>
      </c>
      <c r="E13" t="s">
        <v>1143</v>
      </c>
      <c r="F13" t="s">
        <v>1144</v>
      </c>
      <c r="I13" t="s">
        <v>1167</v>
      </c>
      <c r="J13" t="s">
        <v>1168</v>
      </c>
      <c r="K13">
        <v>8</v>
      </c>
      <c r="L13">
        <v>67</v>
      </c>
      <c r="M13">
        <v>68</v>
      </c>
      <c r="N13">
        <v>72</v>
      </c>
      <c r="Q13">
        <v>207</v>
      </c>
      <c r="R13">
        <v>72.489999999999995</v>
      </c>
      <c r="S13">
        <v>72.09</v>
      </c>
      <c r="T13">
        <v>68.19</v>
      </c>
      <c r="U13">
        <v>69.489999999999995</v>
      </c>
      <c r="V13">
        <v>71.81</v>
      </c>
      <c r="Y13">
        <v>69.83</v>
      </c>
      <c r="Z13">
        <v>4</v>
      </c>
      <c r="AA13">
        <v>4</v>
      </c>
      <c r="AB13">
        <v>8</v>
      </c>
      <c r="AE13">
        <v>2</v>
      </c>
      <c r="AF13">
        <v>4</v>
      </c>
      <c r="AG13">
        <v>7</v>
      </c>
      <c r="AJ13">
        <v>8</v>
      </c>
    </row>
    <row r="14" spans="1:36" x14ac:dyDescent="0.25">
      <c r="A14" s="3" t="str">
        <f t="shared" si="0"/>
        <v>Olivia Cowan</v>
      </c>
      <c r="B14" s="4">
        <v>45704</v>
      </c>
      <c r="C14" t="s">
        <v>1141</v>
      </c>
      <c r="D14" t="s">
        <v>1142</v>
      </c>
      <c r="E14" t="s">
        <v>1143</v>
      </c>
      <c r="F14" t="s">
        <v>1144</v>
      </c>
      <c r="I14" t="s">
        <v>1169</v>
      </c>
      <c r="J14" t="s">
        <v>1170</v>
      </c>
      <c r="K14">
        <v>13</v>
      </c>
      <c r="L14">
        <v>68</v>
      </c>
      <c r="M14">
        <v>68</v>
      </c>
      <c r="N14">
        <v>72</v>
      </c>
      <c r="Q14">
        <v>208</v>
      </c>
      <c r="R14">
        <v>72.489999999999995</v>
      </c>
      <c r="S14">
        <v>72.09</v>
      </c>
      <c r="T14">
        <v>69.19</v>
      </c>
      <c r="U14">
        <v>69.489999999999995</v>
      </c>
      <c r="V14">
        <v>71.81</v>
      </c>
      <c r="Y14">
        <v>70.16</v>
      </c>
      <c r="Z14">
        <v>12</v>
      </c>
      <c r="AA14">
        <v>6</v>
      </c>
      <c r="AB14">
        <v>13</v>
      </c>
      <c r="AE14">
        <v>3</v>
      </c>
      <c r="AF14">
        <v>5</v>
      </c>
      <c r="AG14">
        <v>8</v>
      </c>
      <c r="AJ14">
        <v>13</v>
      </c>
    </row>
    <row r="15" spans="1:36" x14ac:dyDescent="0.25">
      <c r="A15" s="3" t="str">
        <f t="shared" si="0"/>
        <v>Moa Folke</v>
      </c>
      <c r="B15" s="4">
        <v>45704</v>
      </c>
      <c r="C15" t="s">
        <v>1141</v>
      </c>
      <c r="D15" t="s">
        <v>1142</v>
      </c>
      <c r="E15" t="s">
        <v>1143</v>
      </c>
      <c r="F15" t="s">
        <v>1144</v>
      </c>
      <c r="I15" t="s">
        <v>1171</v>
      </c>
      <c r="J15" t="s">
        <v>1172</v>
      </c>
      <c r="K15">
        <v>14</v>
      </c>
      <c r="L15">
        <v>69</v>
      </c>
      <c r="M15">
        <v>68</v>
      </c>
      <c r="N15">
        <v>72</v>
      </c>
      <c r="Q15">
        <v>209</v>
      </c>
      <c r="R15">
        <v>72.489999999999995</v>
      </c>
      <c r="S15">
        <v>72.09</v>
      </c>
      <c r="T15">
        <v>70.19</v>
      </c>
      <c r="U15">
        <v>69.489999999999995</v>
      </c>
      <c r="V15">
        <v>71.81</v>
      </c>
      <c r="Y15">
        <v>70.5</v>
      </c>
      <c r="Z15">
        <v>20</v>
      </c>
      <c r="AA15">
        <v>13</v>
      </c>
      <c r="AB15">
        <v>14</v>
      </c>
      <c r="AE15">
        <v>4</v>
      </c>
      <c r="AF15">
        <v>6</v>
      </c>
      <c r="AG15">
        <v>9</v>
      </c>
      <c r="AJ15">
        <v>14</v>
      </c>
    </row>
    <row r="16" spans="1:36" x14ac:dyDescent="0.25">
      <c r="A16" s="3" t="str">
        <f t="shared" si="0"/>
        <v>Alice Hewson</v>
      </c>
      <c r="B16" s="4">
        <v>45704</v>
      </c>
      <c r="C16" t="s">
        <v>1141</v>
      </c>
      <c r="D16" t="s">
        <v>1142</v>
      </c>
      <c r="E16" t="s">
        <v>1143</v>
      </c>
      <c r="F16" t="s">
        <v>1144</v>
      </c>
      <c r="I16" t="s">
        <v>1173</v>
      </c>
      <c r="J16" t="s">
        <v>1174</v>
      </c>
      <c r="K16">
        <v>14</v>
      </c>
      <c r="L16">
        <v>72</v>
      </c>
      <c r="M16">
        <v>66</v>
      </c>
      <c r="N16">
        <v>71</v>
      </c>
      <c r="Q16">
        <v>209</v>
      </c>
      <c r="R16">
        <v>72.489999999999995</v>
      </c>
      <c r="S16">
        <v>72.09</v>
      </c>
      <c r="T16">
        <v>73.19</v>
      </c>
      <c r="U16">
        <v>67.489999999999995</v>
      </c>
      <c r="V16">
        <v>70.81</v>
      </c>
      <c r="Y16">
        <v>70.5</v>
      </c>
      <c r="Z16">
        <v>58</v>
      </c>
      <c r="AA16">
        <v>18</v>
      </c>
      <c r="AB16">
        <v>14</v>
      </c>
      <c r="AE16">
        <v>7</v>
      </c>
      <c r="AF16">
        <v>7</v>
      </c>
      <c r="AG16">
        <v>9</v>
      </c>
      <c r="AJ16">
        <v>14</v>
      </c>
    </row>
    <row r="17" spans="1:36" x14ac:dyDescent="0.25">
      <c r="A17" s="3" t="str">
        <f t="shared" si="0"/>
        <v>Shuying Li</v>
      </c>
      <c r="B17" s="4">
        <v>45704</v>
      </c>
      <c r="C17" t="s">
        <v>1141</v>
      </c>
      <c r="D17" t="s">
        <v>1142</v>
      </c>
      <c r="E17" t="s">
        <v>1143</v>
      </c>
      <c r="F17" t="s">
        <v>1144</v>
      </c>
      <c r="I17" t="s">
        <v>1175</v>
      </c>
      <c r="J17" t="s">
        <v>1176</v>
      </c>
      <c r="K17">
        <v>14</v>
      </c>
      <c r="L17">
        <v>73</v>
      </c>
      <c r="M17">
        <v>68</v>
      </c>
      <c r="N17">
        <v>68</v>
      </c>
      <c r="Q17">
        <v>209</v>
      </c>
      <c r="R17">
        <v>72.489999999999995</v>
      </c>
      <c r="S17">
        <v>72.09</v>
      </c>
      <c r="T17">
        <v>74.19</v>
      </c>
      <c r="U17">
        <v>69.489999999999995</v>
      </c>
      <c r="V17">
        <v>67.81</v>
      </c>
      <c r="Y17">
        <v>70.5</v>
      </c>
      <c r="Z17">
        <v>75</v>
      </c>
      <c r="AA17">
        <v>33</v>
      </c>
      <c r="AB17">
        <v>14</v>
      </c>
      <c r="AE17">
        <v>8</v>
      </c>
      <c r="AF17">
        <v>10</v>
      </c>
      <c r="AG17">
        <v>9</v>
      </c>
      <c r="AJ17">
        <v>14</v>
      </c>
    </row>
    <row r="18" spans="1:36" x14ac:dyDescent="0.25">
      <c r="A18" s="3" t="str">
        <f t="shared" si="0"/>
        <v>Yan Liu</v>
      </c>
      <c r="B18" s="4">
        <v>45704</v>
      </c>
      <c r="C18" t="s">
        <v>1141</v>
      </c>
      <c r="D18" t="s">
        <v>1142</v>
      </c>
      <c r="E18" t="s">
        <v>1143</v>
      </c>
      <c r="F18" t="s">
        <v>1144</v>
      </c>
      <c r="I18" t="s">
        <v>1177</v>
      </c>
      <c r="J18" t="s">
        <v>1178</v>
      </c>
      <c r="K18">
        <v>14</v>
      </c>
      <c r="L18">
        <v>69</v>
      </c>
      <c r="M18">
        <v>70</v>
      </c>
      <c r="N18">
        <v>70</v>
      </c>
      <c r="Q18">
        <v>209</v>
      </c>
      <c r="R18">
        <v>72.489999999999995</v>
      </c>
      <c r="S18">
        <v>72.09</v>
      </c>
      <c r="T18">
        <v>70.19</v>
      </c>
      <c r="U18">
        <v>71.489999999999995</v>
      </c>
      <c r="V18">
        <v>69.81</v>
      </c>
      <c r="Y18">
        <v>70.5</v>
      </c>
      <c r="Z18">
        <v>20</v>
      </c>
      <c r="AA18">
        <v>20</v>
      </c>
      <c r="AB18">
        <v>14</v>
      </c>
      <c r="AE18">
        <v>4</v>
      </c>
      <c r="AF18">
        <v>8</v>
      </c>
      <c r="AG18">
        <v>9</v>
      </c>
      <c r="AJ18">
        <v>14</v>
      </c>
    </row>
    <row r="19" spans="1:36" x14ac:dyDescent="0.25">
      <c r="A19" s="3" t="str">
        <f t="shared" si="0"/>
        <v>Minsun7 Kim</v>
      </c>
      <c r="B19" s="4">
        <v>45704</v>
      </c>
      <c r="C19" t="s">
        <v>1141</v>
      </c>
      <c r="D19" t="s">
        <v>1142</v>
      </c>
      <c r="E19" t="s">
        <v>1143</v>
      </c>
      <c r="F19" t="s">
        <v>1144</v>
      </c>
      <c r="I19" t="s">
        <v>1179</v>
      </c>
      <c r="J19" t="s">
        <v>1180</v>
      </c>
      <c r="K19">
        <v>18</v>
      </c>
      <c r="L19">
        <v>67</v>
      </c>
      <c r="M19">
        <v>69</v>
      </c>
      <c r="N19">
        <v>74</v>
      </c>
      <c r="Q19">
        <v>210</v>
      </c>
      <c r="R19">
        <v>72.489999999999995</v>
      </c>
      <c r="S19">
        <v>72.09</v>
      </c>
      <c r="T19">
        <v>68.19</v>
      </c>
      <c r="U19">
        <v>70.489999999999995</v>
      </c>
      <c r="V19">
        <v>73.81</v>
      </c>
      <c r="Y19">
        <v>70.83</v>
      </c>
      <c r="Z19">
        <v>4</v>
      </c>
      <c r="AA19">
        <v>6</v>
      </c>
      <c r="AB19">
        <v>18</v>
      </c>
      <c r="AE19">
        <v>2</v>
      </c>
      <c r="AF19">
        <v>5</v>
      </c>
      <c r="AG19">
        <v>10</v>
      </c>
      <c r="AJ19">
        <v>18</v>
      </c>
    </row>
    <row r="20" spans="1:36" x14ac:dyDescent="0.25">
      <c r="A20" s="3" t="str">
        <f t="shared" si="0"/>
        <v>Stephanie Kyriacou</v>
      </c>
      <c r="B20" s="4">
        <v>45704</v>
      </c>
      <c r="C20" t="s">
        <v>1141</v>
      </c>
      <c r="D20" t="s">
        <v>1142</v>
      </c>
      <c r="E20" t="s">
        <v>1143</v>
      </c>
      <c r="F20" t="s">
        <v>1144</v>
      </c>
      <c r="I20" t="s">
        <v>1181</v>
      </c>
      <c r="J20" t="s">
        <v>1182</v>
      </c>
      <c r="K20">
        <v>18</v>
      </c>
      <c r="L20">
        <v>68</v>
      </c>
      <c r="M20">
        <v>68</v>
      </c>
      <c r="N20">
        <v>74</v>
      </c>
      <c r="Q20">
        <v>210</v>
      </c>
      <c r="R20">
        <v>72.489999999999995</v>
      </c>
      <c r="S20">
        <v>72.09</v>
      </c>
      <c r="T20">
        <v>69.19</v>
      </c>
      <c r="U20">
        <v>69.489999999999995</v>
      </c>
      <c r="V20">
        <v>73.81</v>
      </c>
      <c r="Y20">
        <v>70.83</v>
      </c>
      <c r="Z20">
        <v>12</v>
      </c>
      <c r="AA20">
        <v>6</v>
      </c>
      <c r="AB20">
        <v>18</v>
      </c>
      <c r="AE20">
        <v>3</v>
      </c>
      <c r="AF20">
        <v>5</v>
      </c>
      <c r="AG20">
        <v>10</v>
      </c>
      <c r="AJ20">
        <v>18</v>
      </c>
    </row>
    <row r="21" spans="1:36" x14ac:dyDescent="0.25">
      <c r="A21" s="3" t="str">
        <f t="shared" si="0"/>
        <v>Pauline Roussin-Bouchard</v>
      </c>
      <c r="B21" s="4">
        <v>45704</v>
      </c>
      <c r="C21" t="s">
        <v>1141</v>
      </c>
      <c r="D21" t="s">
        <v>1142</v>
      </c>
      <c r="E21" t="s">
        <v>1143</v>
      </c>
      <c r="F21" t="s">
        <v>1144</v>
      </c>
      <c r="I21" t="s">
        <v>1183</v>
      </c>
      <c r="J21" t="s">
        <v>1184</v>
      </c>
      <c r="K21">
        <v>18</v>
      </c>
      <c r="L21">
        <v>71</v>
      </c>
      <c r="M21">
        <v>70</v>
      </c>
      <c r="N21">
        <v>69</v>
      </c>
      <c r="Q21">
        <v>210</v>
      </c>
      <c r="R21">
        <v>72.489999999999995</v>
      </c>
      <c r="S21">
        <v>72.09</v>
      </c>
      <c r="T21">
        <v>72.19</v>
      </c>
      <c r="U21">
        <v>71.489999999999995</v>
      </c>
      <c r="V21">
        <v>68.81</v>
      </c>
      <c r="Y21">
        <v>70.83</v>
      </c>
      <c r="Z21">
        <v>47</v>
      </c>
      <c r="AA21">
        <v>33</v>
      </c>
      <c r="AB21">
        <v>18</v>
      </c>
      <c r="AE21">
        <v>6</v>
      </c>
      <c r="AF21">
        <v>10</v>
      </c>
      <c r="AG21">
        <v>10</v>
      </c>
      <c r="AJ21">
        <v>18</v>
      </c>
    </row>
    <row r="22" spans="1:36" x14ac:dyDescent="0.25">
      <c r="A22" s="3" t="str">
        <f t="shared" si="0"/>
        <v>Fatima Fernandez Cano</v>
      </c>
      <c r="B22" s="4">
        <v>45704</v>
      </c>
      <c r="C22" t="s">
        <v>1141</v>
      </c>
      <c r="D22" t="s">
        <v>1142</v>
      </c>
      <c r="E22" t="s">
        <v>1143</v>
      </c>
      <c r="F22" t="s">
        <v>1144</v>
      </c>
      <c r="I22" t="s">
        <v>1185</v>
      </c>
      <c r="J22" t="s">
        <v>1186</v>
      </c>
      <c r="K22">
        <v>21</v>
      </c>
      <c r="L22">
        <v>68</v>
      </c>
      <c r="M22">
        <v>71</v>
      </c>
      <c r="N22">
        <v>72</v>
      </c>
      <c r="Q22">
        <v>211</v>
      </c>
      <c r="R22">
        <v>72.489999999999995</v>
      </c>
      <c r="S22">
        <v>72.09</v>
      </c>
      <c r="T22">
        <v>69.19</v>
      </c>
      <c r="U22">
        <v>72.489999999999995</v>
      </c>
      <c r="V22">
        <v>71.81</v>
      </c>
      <c r="Y22">
        <v>71.16</v>
      </c>
      <c r="Z22">
        <v>12</v>
      </c>
      <c r="AA22">
        <v>20</v>
      </c>
      <c r="AB22">
        <v>21</v>
      </c>
      <c r="AE22">
        <v>3</v>
      </c>
      <c r="AF22">
        <v>8</v>
      </c>
      <c r="AG22">
        <v>11</v>
      </c>
      <c r="AJ22">
        <v>21</v>
      </c>
    </row>
    <row r="23" spans="1:36" x14ac:dyDescent="0.25">
      <c r="A23" s="3" t="str">
        <f t="shared" si="0"/>
        <v>Nataliya Guseva</v>
      </c>
      <c r="B23" s="4">
        <v>45704</v>
      </c>
      <c r="C23" t="s">
        <v>1141</v>
      </c>
      <c r="D23" t="s">
        <v>1142</v>
      </c>
      <c r="E23" t="s">
        <v>1143</v>
      </c>
      <c r="F23" t="s">
        <v>1144</v>
      </c>
      <c r="I23" t="s">
        <v>1187</v>
      </c>
      <c r="J23" t="s">
        <v>1188</v>
      </c>
      <c r="K23">
        <v>21</v>
      </c>
      <c r="L23">
        <v>71</v>
      </c>
      <c r="M23">
        <v>69</v>
      </c>
      <c r="N23">
        <v>71</v>
      </c>
      <c r="Q23">
        <v>211</v>
      </c>
      <c r="R23">
        <v>72.489999999999995</v>
      </c>
      <c r="S23">
        <v>72.09</v>
      </c>
      <c r="T23">
        <v>72.19</v>
      </c>
      <c r="U23">
        <v>70.489999999999995</v>
      </c>
      <c r="V23">
        <v>70.81</v>
      </c>
      <c r="Y23">
        <v>71.16</v>
      </c>
      <c r="Z23">
        <v>47</v>
      </c>
      <c r="AA23">
        <v>24</v>
      </c>
      <c r="AB23">
        <v>21</v>
      </c>
      <c r="AE23">
        <v>6</v>
      </c>
      <c r="AF23">
        <v>9</v>
      </c>
      <c r="AG23">
        <v>11</v>
      </c>
      <c r="AJ23">
        <v>21</v>
      </c>
    </row>
    <row r="24" spans="1:36" x14ac:dyDescent="0.25">
      <c r="A24" s="3" t="str">
        <f t="shared" si="0"/>
        <v>Georgia Hall</v>
      </c>
      <c r="B24" s="4">
        <v>45704</v>
      </c>
      <c r="C24" t="s">
        <v>1141</v>
      </c>
      <c r="D24" t="s">
        <v>1142</v>
      </c>
      <c r="E24" t="s">
        <v>1143</v>
      </c>
      <c r="F24" t="s">
        <v>1144</v>
      </c>
      <c r="I24" t="s">
        <v>1189</v>
      </c>
      <c r="J24" t="s">
        <v>1190</v>
      </c>
      <c r="K24">
        <v>21</v>
      </c>
      <c r="L24">
        <v>71</v>
      </c>
      <c r="M24">
        <v>71</v>
      </c>
      <c r="N24">
        <v>69</v>
      </c>
      <c r="Q24">
        <v>211</v>
      </c>
      <c r="R24">
        <v>72.489999999999995</v>
      </c>
      <c r="S24">
        <v>72.09</v>
      </c>
      <c r="T24">
        <v>72.19</v>
      </c>
      <c r="U24">
        <v>72.489999999999995</v>
      </c>
      <c r="V24">
        <v>68.81</v>
      </c>
      <c r="Y24">
        <v>71.16</v>
      </c>
      <c r="Z24">
        <v>47</v>
      </c>
      <c r="AA24">
        <v>49</v>
      </c>
      <c r="AB24">
        <v>21</v>
      </c>
      <c r="AE24">
        <v>6</v>
      </c>
      <c r="AF24">
        <v>11</v>
      </c>
      <c r="AG24">
        <v>11</v>
      </c>
      <c r="AJ24">
        <v>21</v>
      </c>
    </row>
    <row r="25" spans="1:36" x14ac:dyDescent="0.25">
      <c r="A25" s="3" t="str">
        <f t="shared" si="0"/>
        <v>Yuai Ji</v>
      </c>
      <c r="B25" s="4">
        <v>45704</v>
      </c>
      <c r="C25" t="s">
        <v>1141</v>
      </c>
      <c r="D25" t="s">
        <v>1142</v>
      </c>
      <c r="E25" t="s">
        <v>1143</v>
      </c>
      <c r="F25" t="s">
        <v>1144</v>
      </c>
      <c r="I25" t="s">
        <v>1191</v>
      </c>
      <c r="J25" t="s">
        <v>1192</v>
      </c>
      <c r="K25">
        <v>21</v>
      </c>
      <c r="L25">
        <v>68</v>
      </c>
      <c r="M25">
        <v>70</v>
      </c>
      <c r="N25">
        <v>73</v>
      </c>
      <c r="Q25">
        <v>211</v>
      </c>
      <c r="R25">
        <v>72.489999999999995</v>
      </c>
      <c r="S25">
        <v>72.09</v>
      </c>
      <c r="T25">
        <v>69.19</v>
      </c>
      <c r="U25">
        <v>71.489999999999995</v>
      </c>
      <c r="V25">
        <v>72.81</v>
      </c>
      <c r="Y25">
        <v>71.16</v>
      </c>
      <c r="Z25">
        <v>12</v>
      </c>
      <c r="AA25">
        <v>18</v>
      </c>
      <c r="AB25">
        <v>21</v>
      </c>
      <c r="AE25">
        <v>3</v>
      </c>
      <c r="AF25">
        <v>7</v>
      </c>
      <c r="AG25">
        <v>11</v>
      </c>
      <c r="AJ25">
        <v>21</v>
      </c>
    </row>
    <row r="26" spans="1:36" x14ac:dyDescent="0.25">
      <c r="A26" s="3" t="str">
        <f t="shared" si="0"/>
        <v>Emily Kristine Pedersen</v>
      </c>
      <c r="B26" s="4">
        <v>45704</v>
      </c>
      <c r="C26" t="s">
        <v>1141</v>
      </c>
      <c r="D26" t="s">
        <v>1142</v>
      </c>
      <c r="E26" t="s">
        <v>1143</v>
      </c>
      <c r="F26" t="s">
        <v>1144</v>
      </c>
      <c r="I26" t="s">
        <v>1193</v>
      </c>
      <c r="J26" t="s">
        <v>1194</v>
      </c>
      <c r="K26">
        <v>21</v>
      </c>
      <c r="L26">
        <v>72</v>
      </c>
      <c r="M26">
        <v>69</v>
      </c>
      <c r="N26">
        <v>70</v>
      </c>
      <c r="Q26">
        <v>211</v>
      </c>
      <c r="R26">
        <v>72.489999999999995</v>
      </c>
      <c r="S26">
        <v>72.09</v>
      </c>
      <c r="T26">
        <v>73.19</v>
      </c>
      <c r="U26">
        <v>70.489999999999995</v>
      </c>
      <c r="V26">
        <v>69.81</v>
      </c>
      <c r="Y26">
        <v>71.16</v>
      </c>
      <c r="Z26">
        <v>58</v>
      </c>
      <c r="AA26">
        <v>33</v>
      </c>
      <c r="AB26">
        <v>21</v>
      </c>
      <c r="AE26">
        <v>7</v>
      </c>
      <c r="AF26">
        <v>10</v>
      </c>
      <c r="AG26">
        <v>11</v>
      </c>
      <c r="AJ26">
        <v>21</v>
      </c>
    </row>
    <row r="27" spans="1:36" x14ac:dyDescent="0.25">
      <c r="A27" s="3" t="str">
        <f t="shared" si="0"/>
        <v>Patty Tavatanakit</v>
      </c>
      <c r="B27" s="4">
        <v>45704</v>
      </c>
      <c r="C27" t="s">
        <v>1141</v>
      </c>
      <c r="D27" t="s">
        <v>1142</v>
      </c>
      <c r="E27" t="s">
        <v>1143</v>
      </c>
      <c r="F27" t="s">
        <v>1144</v>
      </c>
      <c r="I27" t="s">
        <v>1195</v>
      </c>
      <c r="J27" t="s">
        <v>1196</v>
      </c>
      <c r="K27">
        <v>21</v>
      </c>
      <c r="L27">
        <v>69</v>
      </c>
      <c r="M27">
        <v>71</v>
      </c>
      <c r="N27">
        <v>71</v>
      </c>
      <c r="Q27">
        <v>211</v>
      </c>
      <c r="R27">
        <v>72.489999999999995</v>
      </c>
      <c r="S27">
        <v>72.09</v>
      </c>
      <c r="T27">
        <v>70.19</v>
      </c>
      <c r="U27">
        <v>72.489999999999995</v>
      </c>
      <c r="V27">
        <v>70.81</v>
      </c>
      <c r="Y27">
        <v>71.16</v>
      </c>
      <c r="Z27">
        <v>20</v>
      </c>
      <c r="AA27">
        <v>24</v>
      </c>
      <c r="AB27">
        <v>21</v>
      </c>
      <c r="AE27">
        <v>4</v>
      </c>
      <c r="AF27">
        <v>9</v>
      </c>
      <c r="AG27">
        <v>11</v>
      </c>
      <c r="AJ27">
        <v>21</v>
      </c>
    </row>
    <row r="28" spans="1:36" x14ac:dyDescent="0.25">
      <c r="A28" s="3" t="str">
        <f t="shared" si="0"/>
        <v>Carlota Ciganda</v>
      </c>
      <c r="B28" s="4">
        <v>45704</v>
      </c>
      <c r="C28" t="s">
        <v>1141</v>
      </c>
      <c r="D28" t="s">
        <v>1142</v>
      </c>
      <c r="E28" t="s">
        <v>1143</v>
      </c>
      <c r="F28" t="s">
        <v>1144</v>
      </c>
      <c r="I28" t="s">
        <v>1197</v>
      </c>
      <c r="J28" t="s">
        <v>1198</v>
      </c>
      <c r="K28">
        <v>27</v>
      </c>
      <c r="L28">
        <v>69</v>
      </c>
      <c r="M28">
        <v>70</v>
      </c>
      <c r="N28">
        <v>73</v>
      </c>
      <c r="Q28">
        <v>212</v>
      </c>
      <c r="R28">
        <v>72.489999999999995</v>
      </c>
      <c r="S28">
        <v>72.09</v>
      </c>
      <c r="T28">
        <v>70.19</v>
      </c>
      <c r="U28">
        <v>71.489999999999995</v>
      </c>
      <c r="V28">
        <v>72.81</v>
      </c>
      <c r="Y28">
        <v>71.5</v>
      </c>
      <c r="Z28">
        <v>20</v>
      </c>
      <c r="AA28">
        <v>20</v>
      </c>
      <c r="AB28">
        <v>27</v>
      </c>
      <c r="AE28">
        <v>4</v>
      </c>
      <c r="AF28">
        <v>8</v>
      </c>
      <c r="AG28">
        <v>12</v>
      </c>
      <c r="AJ28">
        <v>27</v>
      </c>
    </row>
    <row r="29" spans="1:36" x14ac:dyDescent="0.25">
      <c r="A29" s="3" t="str">
        <f t="shared" si="0"/>
        <v>Esther Henseleit</v>
      </c>
      <c r="B29" s="4">
        <v>45704</v>
      </c>
      <c r="C29" t="s">
        <v>1141</v>
      </c>
      <c r="D29" t="s">
        <v>1142</v>
      </c>
      <c r="E29" t="s">
        <v>1143</v>
      </c>
      <c r="F29" t="s">
        <v>1144</v>
      </c>
      <c r="I29" t="s">
        <v>1199</v>
      </c>
      <c r="J29" t="s">
        <v>1200</v>
      </c>
      <c r="K29">
        <v>27</v>
      </c>
      <c r="L29">
        <v>66</v>
      </c>
      <c r="M29">
        <v>70</v>
      </c>
      <c r="N29">
        <v>76</v>
      </c>
      <c r="Q29">
        <v>212</v>
      </c>
      <c r="R29">
        <v>72.489999999999995</v>
      </c>
      <c r="S29">
        <v>72.09</v>
      </c>
      <c r="T29">
        <v>67.19</v>
      </c>
      <c r="U29">
        <v>71.489999999999995</v>
      </c>
      <c r="V29">
        <v>75.81</v>
      </c>
      <c r="Y29">
        <v>71.5</v>
      </c>
      <c r="Z29">
        <v>2</v>
      </c>
      <c r="AA29">
        <v>6</v>
      </c>
      <c r="AB29">
        <v>27</v>
      </c>
      <c r="AE29">
        <v>1</v>
      </c>
      <c r="AF29">
        <v>5</v>
      </c>
      <c r="AG29">
        <v>12</v>
      </c>
      <c r="AJ29">
        <v>27</v>
      </c>
    </row>
    <row r="30" spans="1:36" x14ac:dyDescent="0.25">
      <c r="A30" s="3" t="str">
        <f t="shared" si="0"/>
        <v>Celine Herbin</v>
      </c>
      <c r="B30" s="4">
        <v>45704</v>
      </c>
      <c r="C30" t="s">
        <v>1141</v>
      </c>
      <c r="D30" t="s">
        <v>1142</v>
      </c>
      <c r="E30" t="s">
        <v>1143</v>
      </c>
      <c r="F30" t="s">
        <v>1144</v>
      </c>
      <c r="I30" t="s">
        <v>1201</v>
      </c>
      <c r="J30" t="s">
        <v>1202</v>
      </c>
      <c r="K30">
        <v>27</v>
      </c>
      <c r="L30">
        <v>68</v>
      </c>
      <c r="M30">
        <v>72</v>
      </c>
      <c r="N30">
        <v>72</v>
      </c>
      <c r="Q30">
        <v>212</v>
      </c>
      <c r="R30">
        <v>72.489999999999995</v>
      </c>
      <c r="S30">
        <v>72.09</v>
      </c>
      <c r="T30">
        <v>69.19</v>
      </c>
      <c r="U30">
        <v>73.489999999999995</v>
      </c>
      <c r="V30">
        <v>71.81</v>
      </c>
      <c r="Y30">
        <v>71.5</v>
      </c>
      <c r="Z30">
        <v>12</v>
      </c>
      <c r="AA30">
        <v>24</v>
      </c>
      <c r="AB30">
        <v>27</v>
      </c>
      <c r="AE30">
        <v>3</v>
      </c>
      <c r="AF30">
        <v>9</v>
      </c>
      <c r="AG30">
        <v>12</v>
      </c>
      <c r="AJ30">
        <v>27</v>
      </c>
    </row>
    <row r="31" spans="1:36" x14ac:dyDescent="0.25">
      <c r="A31" s="3" t="str">
        <f t="shared" si="0"/>
        <v>Momoka Kobori</v>
      </c>
      <c r="B31" s="4">
        <v>45704</v>
      </c>
      <c r="C31" t="s">
        <v>1141</v>
      </c>
      <c r="D31" t="s">
        <v>1142</v>
      </c>
      <c r="E31" t="s">
        <v>1143</v>
      </c>
      <c r="F31" t="s">
        <v>1144</v>
      </c>
      <c r="I31" t="s">
        <v>1203</v>
      </c>
      <c r="J31" t="s">
        <v>1204</v>
      </c>
      <c r="K31">
        <v>27</v>
      </c>
      <c r="L31">
        <v>73</v>
      </c>
      <c r="M31">
        <v>69</v>
      </c>
      <c r="N31">
        <v>70</v>
      </c>
      <c r="Q31">
        <v>212</v>
      </c>
      <c r="R31">
        <v>72.489999999999995</v>
      </c>
      <c r="S31">
        <v>72.09</v>
      </c>
      <c r="T31">
        <v>74.19</v>
      </c>
      <c r="U31">
        <v>70.489999999999995</v>
      </c>
      <c r="V31">
        <v>69.81</v>
      </c>
      <c r="Y31">
        <v>71.5</v>
      </c>
      <c r="Z31">
        <v>75</v>
      </c>
      <c r="AA31">
        <v>49</v>
      </c>
      <c r="AB31">
        <v>27</v>
      </c>
      <c r="AE31">
        <v>8</v>
      </c>
      <c r="AF31">
        <v>11</v>
      </c>
      <c r="AG31">
        <v>12</v>
      </c>
      <c r="AJ31">
        <v>27</v>
      </c>
    </row>
    <row r="32" spans="1:36" x14ac:dyDescent="0.25">
      <c r="A32" s="3" t="str">
        <f t="shared" si="0"/>
        <v>P.K. Kongkraphan</v>
      </c>
      <c r="B32" s="4">
        <v>45704</v>
      </c>
      <c r="C32" t="s">
        <v>1141</v>
      </c>
      <c r="D32" t="s">
        <v>1142</v>
      </c>
      <c r="E32" t="s">
        <v>1143</v>
      </c>
      <c r="F32" t="s">
        <v>1144</v>
      </c>
      <c r="I32" t="s">
        <v>1205</v>
      </c>
      <c r="J32" t="s">
        <v>1206</v>
      </c>
      <c r="K32">
        <v>27</v>
      </c>
      <c r="L32">
        <v>72</v>
      </c>
      <c r="M32">
        <v>69</v>
      </c>
      <c r="N32">
        <v>71</v>
      </c>
      <c r="Q32">
        <v>212</v>
      </c>
      <c r="R32">
        <v>72.489999999999995</v>
      </c>
      <c r="S32">
        <v>72.09</v>
      </c>
      <c r="T32">
        <v>73.19</v>
      </c>
      <c r="U32">
        <v>70.489999999999995</v>
      </c>
      <c r="V32">
        <v>70.81</v>
      </c>
      <c r="Y32">
        <v>71.5</v>
      </c>
      <c r="Z32">
        <v>58</v>
      </c>
      <c r="AA32">
        <v>33</v>
      </c>
      <c r="AB32">
        <v>27</v>
      </c>
      <c r="AE32">
        <v>7</v>
      </c>
      <c r="AF32">
        <v>10</v>
      </c>
      <c r="AG32">
        <v>12</v>
      </c>
      <c r="AJ32">
        <v>27</v>
      </c>
    </row>
    <row r="33" spans="1:36" x14ac:dyDescent="0.25">
      <c r="A33" s="3" t="str">
        <f t="shared" si="0"/>
        <v>Weiwei Zhang</v>
      </c>
      <c r="B33" s="4">
        <v>45704</v>
      </c>
      <c r="C33" t="s">
        <v>1141</v>
      </c>
      <c r="D33" t="s">
        <v>1142</v>
      </c>
      <c r="E33" t="s">
        <v>1143</v>
      </c>
      <c r="F33" t="s">
        <v>1144</v>
      </c>
      <c r="I33" t="s">
        <v>1207</v>
      </c>
      <c r="J33" t="s">
        <v>1208</v>
      </c>
      <c r="K33">
        <v>27</v>
      </c>
      <c r="L33">
        <v>70</v>
      </c>
      <c r="M33">
        <v>71</v>
      </c>
      <c r="N33">
        <v>71</v>
      </c>
      <c r="Q33">
        <v>212</v>
      </c>
      <c r="R33">
        <v>72.489999999999995</v>
      </c>
      <c r="S33">
        <v>72.09</v>
      </c>
      <c r="T33">
        <v>71.19</v>
      </c>
      <c r="U33">
        <v>72.489999999999995</v>
      </c>
      <c r="V33">
        <v>70.81</v>
      </c>
      <c r="Y33">
        <v>71.5</v>
      </c>
      <c r="Z33">
        <v>32</v>
      </c>
      <c r="AA33">
        <v>33</v>
      </c>
      <c r="AB33">
        <v>27</v>
      </c>
      <c r="AE33">
        <v>5</v>
      </c>
      <c r="AF33">
        <v>10</v>
      </c>
      <c r="AG33">
        <v>12</v>
      </c>
      <c r="AJ33">
        <v>27</v>
      </c>
    </row>
    <row r="34" spans="1:36" x14ac:dyDescent="0.25">
      <c r="A34" s="3" t="str">
        <f t="shared" si="0"/>
        <v>Alessandra Fanali</v>
      </c>
      <c r="B34" s="4">
        <v>45704</v>
      </c>
      <c r="C34" t="s">
        <v>1141</v>
      </c>
      <c r="D34" t="s">
        <v>1142</v>
      </c>
      <c r="E34" t="s">
        <v>1143</v>
      </c>
      <c r="F34" t="s">
        <v>1144</v>
      </c>
      <c r="I34" t="s">
        <v>1209</v>
      </c>
      <c r="J34" t="s">
        <v>1210</v>
      </c>
      <c r="K34">
        <v>33</v>
      </c>
      <c r="L34">
        <v>72</v>
      </c>
      <c r="M34">
        <v>70</v>
      </c>
      <c r="N34">
        <v>71</v>
      </c>
      <c r="Q34">
        <v>213</v>
      </c>
      <c r="R34">
        <v>72.489999999999995</v>
      </c>
      <c r="S34">
        <v>72.09</v>
      </c>
      <c r="T34">
        <v>73.19</v>
      </c>
      <c r="U34">
        <v>71.489999999999995</v>
      </c>
      <c r="V34">
        <v>70.81</v>
      </c>
      <c r="Y34">
        <v>71.83</v>
      </c>
      <c r="Z34">
        <v>58</v>
      </c>
      <c r="AA34">
        <v>49</v>
      </c>
      <c r="AB34">
        <v>33</v>
      </c>
      <c r="AE34">
        <v>7</v>
      </c>
      <c r="AF34">
        <v>11</v>
      </c>
      <c r="AG34">
        <v>13</v>
      </c>
      <c r="AJ34">
        <v>33</v>
      </c>
    </row>
    <row r="35" spans="1:36" x14ac:dyDescent="0.25">
      <c r="A35" s="3" t="str">
        <f t="shared" si="0"/>
        <v>Laura Fuenfstueck</v>
      </c>
      <c r="B35" s="4">
        <v>45704</v>
      </c>
      <c r="C35" t="s">
        <v>1141</v>
      </c>
      <c r="D35" t="s">
        <v>1142</v>
      </c>
      <c r="E35" t="s">
        <v>1143</v>
      </c>
      <c r="F35" t="s">
        <v>1144</v>
      </c>
      <c r="I35" t="s">
        <v>1211</v>
      </c>
      <c r="J35" t="s">
        <v>1212</v>
      </c>
      <c r="K35">
        <v>33</v>
      </c>
      <c r="L35">
        <v>67</v>
      </c>
      <c r="M35">
        <v>75</v>
      </c>
      <c r="N35">
        <v>71</v>
      </c>
      <c r="Q35">
        <v>213</v>
      </c>
      <c r="R35">
        <v>72.489999999999995</v>
      </c>
      <c r="S35">
        <v>72.09</v>
      </c>
      <c r="T35">
        <v>68.19</v>
      </c>
      <c r="U35">
        <v>76.489999999999995</v>
      </c>
      <c r="V35">
        <v>70.81</v>
      </c>
      <c r="Y35">
        <v>71.83</v>
      </c>
      <c r="Z35">
        <v>4</v>
      </c>
      <c r="AA35">
        <v>49</v>
      </c>
      <c r="AB35">
        <v>33</v>
      </c>
      <c r="AE35">
        <v>2</v>
      </c>
      <c r="AF35">
        <v>11</v>
      </c>
      <c r="AG35">
        <v>13</v>
      </c>
      <c r="AJ35">
        <v>33</v>
      </c>
    </row>
    <row r="36" spans="1:36" x14ac:dyDescent="0.25">
      <c r="A36" s="3" t="str">
        <f t="shared" si="0"/>
        <v>Mimi Rhodes</v>
      </c>
      <c r="B36" s="4">
        <v>45704</v>
      </c>
      <c r="C36" t="s">
        <v>1141</v>
      </c>
      <c r="D36" t="s">
        <v>1142</v>
      </c>
      <c r="E36" t="s">
        <v>1143</v>
      </c>
      <c r="F36" t="s">
        <v>1144</v>
      </c>
      <c r="I36" t="s">
        <v>1213</v>
      </c>
      <c r="J36" t="s">
        <v>1214</v>
      </c>
      <c r="K36">
        <v>33</v>
      </c>
      <c r="L36">
        <v>72</v>
      </c>
      <c r="M36">
        <v>68</v>
      </c>
      <c r="N36">
        <v>73</v>
      </c>
      <c r="Q36">
        <v>213</v>
      </c>
      <c r="R36">
        <v>72.489999999999995</v>
      </c>
      <c r="S36">
        <v>72.09</v>
      </c>
      <c r="T36">
        <v>73.19</v>
      </c>
      <c r="U36">
        <v>69.489999999999995</v>
      </c>
      <c r="V36">
        <v>72.81</v>
      </c>
      <c r="Y36">
        <v>71.83</v>
      </c>
      <c r="Z36">
        <v>58</v>
      </c>
      <c r="AA36">
        <v>24</v>
      </c>
      <c r="AB36">
        <v>33</v>
      </c>
      <c r="AE36">
        <v>7</v>
      </c>
      <c r="AF36">
        <v>9</v>
      </c>
      <c r="AG36">
        <v>13</v>
      </c>
      <c r="AJ36">
        <v>33</v>
      </c>
    </row>
    <row r="37" spans="1:36" x14ac:dyDescent="0.25">
      <c r="A37" s="3" t="str">
        <f t="shared" si="0"/>
        <v>Patricia Isabel Schmidt</v>
      </c>
      <c r="B37" s="4">
        <v>45704</v>
      </c>
      <c r="C37" t="s">
        <v>1141</v>
      </c>
      <c r="D37" t="s">
        <v>1142</v>
      </c>
      <c r="E37" t="s">
        <v>1143</v>
      </c>
      <c r="F37" t="s">
        <v>1144</v>
      </c>
      <c r="I37" t="s">
        <v>1215</v>
      </c>
      <c r="J37" t="s">
        <v>1216</v>
      </c>
      <c r="K37">
        <v>33</v>
      </c>
      <c r="L37">
        <v>70</v>
      </c>
      <c r="M37">
        <v>70</v>
      </c>
      <c r="N37">
        <v>73</v>
      </c>
      <c r="Q37">
        <v>213</v>
      </c>
      <c r="R37">
        <v>72.489999999999995</v>
      </c>
      <c r="S37">
        <v>72.09</v>
      </c>
      <c r="T37">
        <v>71.19</v>
      </c>
      <c r="U37">
        <v>71.489999999999995</v>
      </c>
      <c r="V37">
        <v>72.81</v>
      </c>
      <c r="Y37">
        <v>71.83</v>
      </c>
      <c r="Z37">
        <v>32</v>
      </c>
      <c r="AA37">
        <v>24</v>
      </c>
      <c r="AB37">
        <v>33</v>
      </c>
      <c r="AE37">
        <v>5</v>
      </c>
      <c r="AF37">
        <v>9</v>
      </c>
      <c r="AG37">
        <v>13</v>
      </c>
      <c r="AJ37">
        <v>33</v>
      </c>
    </row>
    <row r="38" spans="1:36" x14ac:dyDescent="0.25">
      <c r="A38" s="3" t="str">
        <f t="shared" si="0"/>
        <v>Albane Valenzuela</v>
      </c>
      <c r="B38" s="4">
        <v>45704</v>
      </c>
      <c r="C38" t="s">
        <v>1141</v>
      </c>
      <c r="D38" t="s">
        <v>1142</v>
      </c>
      <c r="E38" t="s">
        <v>1143</v>
      </c>
      <c r="F38" t="s">
        <v>1144</v>
      </c>
      <c r="I38" t="s">
        <v>1217</v>
      </c>
      <c r="J38" t="s">
        <v>1218</v>
      </c>
      <c r="K38">
        <v>33</v>
      </c>
      <c r="L38">
        <v>70</v>
      </c>
      <c r="M38">
        <v>71</v>
      </c>
      <c r="N38">
        <v>72</v>
      </c>
      <c r="Q38">
        <v>213</v>
      </c>
      <c r="R38">
        <v>72.489999999999995</v>
      </c>
      <c r="S38">
        <v>72.09</v>
      </c>
      <c r="T38">
        <v>71.19</v>
      </c>
      <c r="U38">
        <v>72.489999999999995</v>
      </c>
      <c r="V38">
        <v>71.81</v>
      </c>
      <c r="Y38">
        <v>71.83</v>
      </c>
      <c r="Z38">
        <v>32</v>
      </c>
      <c r="AA38">
        <v>33</v>
      </c>
      <c r="AB38">
        <v>33</v>
      </c>
      <c r="AE38">
        <v>5</v>
      </c>
      <c r="AF38">
        <v>10</v>
      </c>
      <c r="AG38">
        <v>13</v>
      </c>
      <c r="AJ38">
        <v>33</v>
      </c>
    </row>
    <row r="39" spans="1:36" x14ac:dyDescent="0.25">
      <c r="A39" s="3" t="str">
        <f t="shared" si="0"/>
        <v>Chloe Williams</v>
      </c>
      <c r="B39" s="4">
        <v>45704</v>
      </c>
      <c r="C39" t="s">
        <v>1141</v>
      </c>
      <c r="D39" t="s">
        <v>1142</v>
      </c>
      <c r="E39" t="s">
        <v>1143</v>
      </c>
      <c r="F39" t="s">
        <v>1144</v>
      </c>
      <c r="I39" t="s">
        <v>1219</v>
      </c>
      <c r="J39" t="s">
        <v>1220</v>
      </c>
      <c r="K39">
        <v>33</v>
      </c>
      <c r="L39">
        <v>73</v>
      </c>
      <c r="M39">
        <v>69</v>
      </c>
      <c r="N39">
        <v>71</v>
      </c>
      <c r="Q39">
        <v>213</v>
      </c>
      <c r="R39">
        <v>72.489999999999995</v>
      </c>
      <c r="S39">
        <v>72.09</v>
      </c>
      <c r="T39">
        <v>74.19</v>
      </c>
      <c r="U39">
        <v>70.489999999999995</v>
      </c>
      <c r="V39">
        <v>70.81</v>
      </c>
      <c r="Y39">
        <v>71.83</v>
      </c>
      <c r="Z39">
        <v>75</v>
      </c>
      <c r="AA39">
        <v>49</v>
      </c>
      <c r="AB39">
        <v>33</v>
      </c>
      <c r="AE39">
        <v>8</v>
      </c>
      <c r="AF39">
        <v>11</v>
      </c>
      <c r="AG39">
        <v>13</v>
      </c>
      <c r="AJ39">
        <v>33</v>
      </c>
    </row>
    <row r="40" spans="1:36" x14ac:dyDescent="0.25">
      <c r="A40" s="3" t="str">
        <f t="shared" si="0"/>
        <v>Trichat Cheenglab</v>
      </c>
      <c r="B40" s="4">
        <v>45704</v>
      </c>
      <c r="C40" t="s">
        <v>1141</v>
      </c>
      <c r="D40" t="s">
        <v>1142</v>
      </c>
      <c r="E40" t="s">
        <v>1143</v>
      </c>
      <c r="F40" t="s">
        <v>1144</v>
      </c>
      <c r="I40" t="s">
        <v>1221</v>
      </c>
      <c r="J40" t="s">
        <v>1222</v>
      </c>
      <c r="K40">
        <v>39</v>
      </c>
      <c r="L40">
        <v>70</v>
      </c>
      <c r="M40">
        <v>72</v>
      </c>
      <c r="N40">
        <v>72</v>
      </c>
      <c r="Q40">
        <v>214</v>
      </c>
      <c r="R40">
        <v>72.489999999999995</v>
      </c>
      <c r="S40">
        <v>72.09</v>
      </c>
      <c r="T40">
        <v>71.19</v>
      </c>
      <c r="U40">
        <v>73.489999999999995</v>
      </c>
      <c r="V40">
        <v>71.81</v>
      </c>
      <c r="Y40">
        <v>72.16</v>
      </c>
      <c r="Z40">
        <v>32</v>
      </c>
      <c r="AA40">
        <v>49</v>
      </c>
      <c r="AB40">
        <v>39</v>
      </c>
      <c r="AE40">
        <v>5</v>
      </c>
      <c r="AF40">
        <v>11</v>
      </c>
      <c r="AG40">
        <v>14</v>
      </c>
      <c r="AJ40">
        <v>39</v>
      </c>
    </row>
    <row r="41" spans="1:36" x14ac:dyDescent="0.25">
      <c r="A41" s="3" t="str">
        <f t="shared" si="0"/>
        <v>Alexandra Forsterling</v>
      </c>
      <c r="B41" s="4">
        <v>45704</v>
      </c>
      <c r="C41" t="s">
        <v>1141</v>
      </c>
      <c r="D41" t="s">
        <v>1142</v>
      </c>
      <c r="E41" t="s">
        <v>1143</v>
      </c>
      <c r="F41" t="s">
        <v>1144</v>
      </c>
      <c r="I41" t="s">
        <v>1223</v>
      </c>
      <c r="J41" t="s">
        <v>1224</v>
      </c>
      <c r="K41">
        <v>39</v>
      </c>
      <c r="L41">
        <v>70</v>
      </c>
      <c r="M41">
        <v>72</v>
      </c>
      <c r="N41">
        <v>72</v>
      </c>
      <c r="Q41">
        <v>214</v>
      </c>
      <c r="R41">
        <v>72.489999999999995</v>
      </c>
      <c r="S41">
        <v>72.09</v>
      </c>
      <c r="T41">
        <v>71.19</v>
      </c>
      <c r="U41">
        <v>73.489999999999995</v>
      </c>
      <c r="V41">
        <v>71.81</v>
      </c>
      <c r="Y41">
        <v>72.16</v>
      </c>
      <c r="Z41">
        <v>32</v>
      </c>
      <c r="AA41">
        <v>49</v>
      </c>
      <c r="AB41">
        <v>39</v>
      </c>
      <c r="AE41">
        <v>5</v>
      </c>
      <c r="AF41">
        <v>11</v>
      </c>
      <c r="AG41">
        <v>14</v>
      </c>
      <c r="AJ41">
        <v>39</v>
      </c>
    </row>
    <row r="42" spans="1:36" x14ac:dyDescent="0.25">
      <c r="A42" s="3" t="str">
        <f t="shared" si="0"/>
        <v>Sara Kouskova</v>
      </c>
      <c r="B42" s="4">
        <v>45704</v>
      </c>
      <c r="C42" t="s">
        <v>1141</v>
      </c>
      <c r="D42" t="s">
        <v>1142</v>
      </c>
      <c r="E42" t="s">
        <v>1143</v>
      </c>
      <c r="F42" t="s">
        <v>1144</v>
      </c>
      <c r="I42" t="s">
        <v>1225</v>
      </c>
      <c r="J42" t="s">
        <v>1226</v>
      </c>
      <c r="K42">
        <v>39</v>
      </c>
      <c r="L42">
        <v>71</v>
      </c>
      <c r="M42">
        <v>71</v>
      </c>
      <c r="N42">
        <v>72</v>
      </c>
      <c r="Q42">
        <v>214</v>
      </c>
      <c r="R42">
        <v>72.489999999999995</v>
      </c>
      <c r="S42">
        <v>72.09</v>
      </c>
      <c r="T42">
        <v>72.19</v>
      </c>
      <c r="U42">
        <v>72.489999999999995</v>
      </c>
      <c r="V42">
        <v>71.81</v>
      </c>
      <c r="Y42">
        <v>72.16</v>
      </c>
      <c r="Z42">
        <v>47</v>
      </c>
      <c r="AA42">
        <v>49</v>
      </c>
      <c r="AB42">
        <v>39</v>
      </c>
      <c r="AE42">
        <v>6</v>
      </c>
      <c r="AF42">
        <v>11</v>
      </c>
      <c r="AG42">
        <v>14</v>
      </c>
      <c r="AJ42">
        <v>39</v>
      </c>
    </row>
    <row r="43" spans="1:36" x14ac:dyDescent="0.25">
      <c r="A43" s="3" t="str">
        <f t="shared" si="0"/>
        <v>Ashley Lau</v>
      </c>
      <c r="B43" s="4">
        <v>45704</v>
      </c>
      <c r="C43" t="s">
        <v>1141</v>
      </c>
      <c r="D43" t="s">
        <v>1142</v>
      </c>
      <c r="E43" t="s">
        <v>1143</v>
      </c>
      <c r="F43" t="s">
        <v>1144</v>
      </c>
      <c r="I43" t="s">
        <v>1227</v>
      </c>
      <c r="J43" t="s">
        <v>1228</v>
      </c>
      <c r="K43">
        <v>39</v>
      </c>
      <c r="L43">
        <v>73</v>
      </c>
      <c r="M43">
        <v>68</v>
      </c>
      <c r="N43">
        <v>73</v>
      </c>
      <c r="Q43">
        <v>214</v>
      </c>
      <c r="R43">
        <v>72.489999999999995</v>
      </c>
      <c r="S43">
        <v>72.09</v>
      </c>
      <c r="T43">
        <v>74.19</v>
      </c>
      <c r="U43">
        <v>69.489999999999995</v>
      </c>
      <c r="V43">
        <v>72.81</v>
      </c>
      <c r="Y43">
        <v>72.16</v>
      </c>
      <c r="Z43">
        <v>75</v>
      </c>
      <c r="AA43">
        <v>33</v>
      </c>
      <c r="AB43">
        <v>39</v>
      </c>
      <c r="AE43">
        <v>8</v>
      </c>
      <c r="AF43">
        <v>10</v>
      </c>
      <c r="AG43">
        <v>14</v>
      </c>
      <c r="AJ43">
        <v>39</v>
      </c>
    </row>
    <row r="44" spans="1:36" x14ac:dyDescent="0.25">
      <c r="A44" s="3" t="str">
        <f t="shared" si="0"/>
        <v>Morgane Metraux</v>
      </c>
      <c r="B44" s="4">
        <v>45704</v>
      </c>
      <c r="C44" t="s">
        <v>1141</v>
      </c>
      <c r="D44" t="s">
        <v>1142</v>
      </c>
      <c r="E44" t="s">
        <v>1143</v>
      </c>
      <c r="F44" t="s">
        <v>1144</v>
      </c>
      <c r="I44" t="s">
        <v>1229</v>
      </c>
      <c r="J44" t="s">
        <v>1230</v>
      </c>
      <c r="K44">
        <v>39</v>
      </c>
      <c r="L44">
        <v>67</v>
      </c>
      <c r="M44">
        <v>74</v>
      </c>
      <c r="N44">
        <v>73</v>
      </c>
      <c r="Q44">
        <v>214</v>
      </c>
      <c r="R44">
        <v>72.489999999999995</v>
      </c>
      <c r="S44">
        <v>72.09</v>
      </c>
      <c r="T44">
        <v>68.19</v>
      </c>
      <c r="U44">
        <v>75.489999999999995</v>
      </c>
      <c r="V44">
        <v>72.81</v>
      </c>
      <c r="Y44">
        <v>72.16</v>
      </c>
      <c r="Z44">
        <v>4</v>
      </c>
      <c r="AA44">
        <v>33</v>
      </c>
      <c r="AB44">
        <v>39</v>
      </c>
      <c r="AE44">
        <v>2</v>
      </c>
      <c r="AF44">
        <v>10</v>
      </c>
      <c r="AG44">
        <v>14</v>
      </c>
      <c r="AJ44">
        <v>39</v>
      </c>
    </row>
    <row r="45" spans="1:36" x14ac:dyDescent="0.25">
      <c r="A45" s="3" t="str">
        <f t="shared" si="0"/>
        <v>Shannon Tan</v>
      </c>
      <c r="B45" s="4">
        <v>45704</v>
      </c>
      <c r="C45" t="s">
        <v>1141</v>
      </c>
      <c r="D45" t="s">
        <v>1142</v>
      </c>
      <c r="E45" t="s">
        <v>1143</v>
      </c>
      <c r="F45" t="s">
        <v>1144</v>
      </c>
      <c r="I45" t="s">
        <v>1231</v>
      </c>
      <c r="J45" t="s">
        <v>1232</v>
      </c>
      <c r="K45">
        <v>39</v>
      </c>
      <c r="L45">
        <v>70</v>
      </c>
      <c r="M45">
        <v>70</v>
      </c>
      <c r="N45">
        <v>74</v>
      </c>
      <c r="Q45">
        <v>214</v>
      </c>
      <c r="R45">
        <v>72.489999999999995</v>
      </c>
      <c r="S45">
        <v>72.09</v>
      </c>
      <c r="T45">
        <v>71.19</v>
      </c>
      <c r="U45">
        <v>71.489999999999995</v>
      </c>
      <c r="V45">
        <v>73.81</v>
      </c>
      <c r="Y45">
        <v>72.16</v>
      </c>
      <c r="Z45">
        <v>32</v>
      </c>
      <c r="AA45">
        <v>24</v>
      </c>
      <c r="AB45">
        <v>39</v>
      </c>
      <c r="AE45">
        <v>5</v>
      </c>
      <c r="AF45">
        <v>9</v>
      </c>
      <c r="AG45">
        <v>14</v>
      </c>
      <c r="AJ45">
        <v>39</v>
      </c>
    </row>
    <row r="46" spans="1:36" x14ac:dyDescent="0.25">
      <c r="A46" s="3" t="str">
        <f t="shared" si="0"/>
        <v>Anne Van Dam</v>
      </c>
      <c r="B46" s="4">
        <v>45704</v>
      </c>
      <c r="C46" t="s">
        <v>1141</v>
      </c>
      <c r="D46" t="s">
        <v>1142</v>
      </c>
      <c r="E46" t="s">
        <v>1143</v>
      </c>
      <c r="F46" t="s">
        <v>1144</v>
      </c>
      <c r="I46" t="s">
        <v>1233</v>
      </c>
      <c r="J46" t="s">
        <v>1234</v>
      </c>
      <c r="K46">
        <v>39</v>
      </c>
      <c r="L46">
        <v>68</v>
      </c>
      <c r="M46">
        <v>74</v>
      </c>
      <c r="N46">
        <v>72</v>
      </c>
      <c r="Q46">
        <v>214</v>
      </c>
      <c r="R46">
        <v>72.489999999999995</v>
      </c>
      <c r="S46">
        <v>72.09</v>
      </c>
      <c r="T46">
        <v>69.19</v>
      </c>
      <c r="U46">
        <v>75.489999999999995</v>
      </c>
      <c r="V46">
        <v>71.81</v>
      </c>
      <c r="Y46">
        <v>72.16</v>
      </c>
      <c r="Z46">
        <v>12</v>
      </c>
      <c r="AA46">
        <v>49</v>
      </c>
      <c r="AB46">
        <v>39</v>
      </c>
      <c r="AE46">
        <v>3</v>
      </c>
      <c r="AF46">
        <v>11</v>
      </c>
      <c r="AG46">
        <v>14</v>
      </c>
      <c r="AJ46">
        <v>39</v>
      </c>
    </row>
    <row r="47" spans="1:36" x14ac:dyDescent="0.25">
      <c r="A47" s="3" t="str">
        <f t="shared" si="0"/>
        <v>Johanna Wrigley</v>
      </c>
      <c r="B47" s="4">
        <v>45704</v>
      </c>
      <c r="C47" t="s">
        <v>1141</v>
      </c>
      <c r="D47" t="s">
        <v>1142</v>
      </c>
      <c r="E47" t="s">
        <v>1143</v>
      </c>
      <c r="F47" t="s">
        <v>1144</v>
      </c>
      <c r="I47" t="s">
        <v>1235</v>
      </c>
      <c r="J47" t="s">
        <v>1236</v>
      </c>
      <c r="K47">
        <v>39</v>
      </c>
      <c r="L47">
        <v>70</v>
      </c>
      <c r="M47">
        <v>71</v>
      </c>
      <c r="N47">
        <v>73</v>
      </c>
      <c r="Q47">
        <v>214</v>
      </c>
      <c r="R47">
        <v>72.489999999999995</v>
      </c>
      <c r="S47">
        <v>72.09</v>
      </c>
      <c r="T47">
        <v>71.19</v>
      </c>
      <c r="U47">
        <v>72.489999999999995</v>
      </c>
      <c r="V47">
        <v>72.81</v>
      </c>
      <c r="Y47">
        <v>72.16</v>
      </c>
      <c r="Z47">
        <v>32</v>
      </c>
      <c r="AA47">
        <v>33</v>
      </c>
      <c r="AB47">
        <v>39</v>
      </c>
      <c r="AE47">
        <v>5</v>
      </c>
      <c r="AF47">
        <v>10</v>
      </c>
      <c r="AG47">
        <v>14</v>
      </c>
      <c r="AJ47">
        <v>39</v>
      </c>
    </row>
    <row r="48" spans="1:36" x14ac:dyDescent="0.25">
      <c r="A48" s="3" t="str">
        <f t="shared" si="0"/>
        <v>Jaravee Boonchant</v>
      </c>
      <c r="B48" s="4">
        <v>45704</v>
      </c>
      <c r="C48" t="s">
        <v>1141</v>
      </c>
      <c r="D48" t="s">
        <v>1142</v>
      </c>
      <c r="E48" t="s">
        <v>1143</v>
      </c>
      <c r="F48" t="s">
        <v>1144</v>
      </c>
      <c r="I48" t="s">
        <v>1237</v>
      </c>
      <c r="J48" t="s">
        <v>1238</v>
      </c>
      <c r="K48">
        <v>47</v>
      </c>
      <c r="L48">
        <v>74</v>
      </c>
      <c r="M48">
        <v>66</v>
      </c>
      <c r="N48">
        <v>75</v>
      </c>
      <c r="Q48">
        <v>215</v>
      </c>
      <c r="R48">
        <v>72.489999999999995</v>
      </c>
      <c r="S48">
        <v>72.09</v>
      </c>
      <c r="T48">
        <v>75.19</v>
      </c>
      <c r="U48">
        <v>67.489999999999995</v>
      </c>
      <c r="V48">
        <v>74.81</v>
      </c>
      <c r="Y48">
        <v>72.5</v>
      </c>
      <c r="Z48">
        <v>90</v>
      </c>
      <c r="AA48">
        <v>24</v>
      </c>
      <c r="AB48">
        <v>47</v>
      </c>
      <c r="AE48">
        <v>9</v>
      </c>
      <c r="AF48">
        <v>9</v>
      </c>
      <c r="AG48">
        <v>15</v>
      </c>
      <c r="AJ48">
        <v>47</v>
      </c>
    </row>
    <row r="49" spans="1:36" x14ac:dyDescent="0.25">
      <c r="A49" s="3" t="str">
        <f t="shared" si="0"/>
        <v>Nicole Broch Estrup</v>
      </c>
      <c r="B49" s="4">
        <v>45704</v>
      </c>
      <c r="C49" t="s">
        <v>1141</v>
      </c>
      <c r="D49" t="s">
        <v>1142</v>
      </c>
      <c r="E49" t="s">
        <v>1143</v>
      </c>
      <c r="F49" t="s">
        <v>1144</v>
      </c>
      <c r="I49" t="s">
        <v>1239</v>
      </c>
      <c r="J49" t="s">
        <v>1240</v>
      </c>
      <c r="K49">
        <v>47</v>
      </c>
      <c r="L49">
        <v>73</v>
      </c>
      <c r="M49">
        <v>67</v>
      </c>
      <c r="N49">
        <v>75</v>
      </c>
      <c r="Q49">
        <v>215</v>
      </c>
      <c r="R49">
        <v>72.489999999999995</v>
      </c>
      <c r="S49">
        <v>72.09</v>
      </c>
      <c r="T49">
        <v>74.19</v>
      </c>
      <c r="U49">
        <v>68.489999999999995</v>
      </c>
      <c r="V49">
        <v>74.81</v>
      </c>
      <c r="Y49">
        <v>72.5</v>
      </c>
      <c r="Z49">
        <v>75</v>
      </c>
      <c r="AA49">
        <v>24</v>
      </c>
      <c r="AB49">
        <v>47</v>
      </c>
      <c r="AE49">
        <v>8</v>
      </c>
      <c r="AF49">
        <v>9</v>
      </c>
      <c r="AG49">
        <v>15</v>
      </c>
      <c r="AJ49">
        <v>47</v>
      </c>
    </row>
    <row r="50" spans="1:36" x14ac:dyDescent="0.25">
      <c r="A50" s="3" t="str">
        <f t="shared" si="0"/>
        <v>Linn Grant</v>
      </c>
      <c r="B50" s="4">
        <v>45704</v>
      </c>
      <c r="C50" t="s">
        <v>1141</v>
      </c>
      <c r="D50" t="s">
        <v>1142</v>
      </c>
      <c r="E50" t="s">
        <v>1143</v>
      </c>
      <c r="F50" t="s">
        <v>1144</v>
      </c>
      <c r="I50" t="s">
        <v>1241</v>
      </c>
      <c r="J50" t="s">
        <v>1242</v>
      </c>
      <c r="K50">
        <v>47</v>
      </c>
      <c r="L50">
        <v>70</v>
      </c>
      <c r="M50">
        <v>72</v>
      </c>
      <c r="N50">
        <v>73</v>
      </c>
      <c r="Q50">
        <v>215</v>
      </c>
      <c r="R50">
        <v>72.489999999999995</v>
      </c>
      <c r="S50">
        <v>72.09</v>
      </c>
      <c r="T50">
        <v>71.19</v>
      </c>
      <c r="U50">
        <v>73.489999999999995</v>
      </c>
      <c r="V50">
        <v>72.81</v>
      </c>
      <c r="Y50">
        <v>72.5</v>
      </c>
      <c r="Z50">
        <v>32</v>
      </c>
      <c r="AA50">
        <v>49</v>
      </c>
      <c r="AB50">
        <v>47</v>
      </c>
      <c r="AE50">
        <v>5</v>
      </c>
      <c r="AF50">
        <v>11</v>
      </c>
      <c r="AG50">
        <v>15</v>
      </c>
      <c r="AJ50">
        <v>47</v>
      </c>
    </row>
    <row r="51" spans="1:36" x14ac:dyDescent="0.25">
      <c r="A51" s="3" t="str">
        <f t="shared" si="0"/>
        <v>Wei-Ling Hsu</v>
      </c>
      <c r="B51" s="4">
        <v>45704</v>
      </c>
      <c r="C51" t="s">
        <v>1141</v>
      </c>
      <c r="D51" t="s">
        <v>1142</v>
      </c>
      <c r="E51" t="s">
        <v>1143</v>
      </c>
      <c r="F51" t="s">
        <v>1144</v>
      </c>
      <c r="I51" t="s">
        <v>1243</v>
      </c>
      <c r="J51" t="s">
        <v>1244</v>
      </c>
      <c r="K51">
        <v>47</v>
      </c>
      <c r="L51">
        <v>71</v>
      </c>
      <c r="M51">
        <v>70</v>
      </c>
      <c r="N51">
        <v>74</v>
      </c>
      <c r="Q51">
        <v>215</v>
      </c>
      <c r="R51">
        <v>72.489999999999995</v>
      </c>
      <c r="S51">
        <v>72.09</v>
      </c>
      <c r="T51">
        <v>72.19</v>
      </c>
      <c r="U51">
        <v>71.489999999999995</v>
      </c>
      <c r="V51">
        <v>73.81</v>
      </c>
      <c r="Y51">
        <v>72.5</v>
      </c>
      <c r="Z51">
        <v>47</v>
      </c>
      <c r="AA51">
        <v>33</v>
      </c>
      <c r="AB51">
        <v>47</v>
      </c>
      <c r="AE51">
        <v>6</v>
      </c>
      <c r="AF51">
        <v>10</v>
      </c>
      <c r="AG51">
        <v>15</v>
      </c>
      <c r="AJ51">
        <v>47</v>
      </c>
    </row>
    <row r="52" spans="1:36" x14ac:dyDescent="0.25">
      <c r="A52" s="3" t="str">
        <f t="shared" si="0"/>
        <v>Akie Iwai</v>
      </c>
      <c r="B52" s="4">
        <v>45704</v>
      </c>
      <c r="C52" t="s">
        <v>1141</v>
      </c>
      <c r="D52" t="s">
        <v>1142</v>
      </c>
      <c r="E52" t="s">
        <v>1143</v>
      </c>
      <c r="F52" t="s">
        <v>1144</v>
      </c>
      <c r="I52" t="s">
        <v>1151</v>
      </c>
      <c r="J52" t="s">
        <v>1245</v>
      </c>
      <c r="K52">
        <v>47</v>
      </c>
      <c r="L52">
        <v>70</v>
      </c>
      <c r="M52">
        <v>72</v>
      </c>
      <c r="N52">
        <v>73</v>
      </c>
      <c r="Q52">
        <v>215</v>
      </c>
      <c r="R52">
        <v>72.489999999999995</v>
      </c>
      <c r="S52">
        <v>72.09</v>
      </c>
      <c r="T52">
        <v>71.19</v>
      </c>
      <c r="U52">
        <v>73.489999999999995</v>
      </c>
      <c r="V52">
        <v>72.81</v>
      </c>
      <c r="Y52">
        <v>72.5</v>
      </c>
      <c r="Z52">
        <v>32</v>
      </c>
      <c r="AA52">
        <v>49</v>
      </c>
      <c r="AB52">
        <v>47</v>
      </c>
      <c r="AE52">
        <v>5</v>
      </c>
      <c r="AF52">
        <v>11</v>
      </c>
      <c r="AG52">
        <v>15</v>
      </c>
      <c r="AJ52">
        <v>47</v>
      </c>
    </row>
    <row r="53" spans="1:36" x14ac:dyDescent="0.25">
      <c r="A53" s="3" t="str">
        <f t="shared" si="0"/>
        <v>Brianna Navarrosa</v>
      </c>
      <c r="B53" s="4">
        <v>45704</v>
      </c>
      <c r="C53" t="s">
        <v>1141</v>
      </c>
      <c r="D53" t="s">
        <v>1142</v>
      </c>
      <c r="E53" t="s">
        <v>1143</v>
      </c>
      <c r="F53" t="s">
        <v>1144</v>
      </c>
      <c r="I53" t="s">
        <v>1246</v>
      </c>
      <c r="J53" t="s">
        <v>1247</v>
      </c>
      <c r="K53">
        <v>47</v>
      </c>
      <c r="L53">
        <v>68</v>
      </c>
      <c r="M53">
        <v>69</v>
      </c>
      <c r="N53">
        <v>78</v>
      </c>
      <c r="Q53">
        <v>215</v>
      </c>
      <c r="R53">
        <v>72.489999999999995</v>
      </c>
      <c r="S53">
        <v>72.09</v>
      </c>
      <c r="T53">
        <v>69.19</v>
      </c>
      <c r="U53">
        <v>70.489999999999995</v>
      </c>
      <c r="V53">
        <v>77.81</v>
      </c>
      <c r="Y53">
        <v>72.5</v>
      </c>
      <c r="Z53">
        <v>12</v>
      </c>
      <c r="AA53">
        <v>13</v>
      </c>
      <c r="AB53">
        <v>47</v>
      </c>
      <c r="AE53">
        <v>3</v>
      </c>
      <c r="AF53">
        <v>6</v>
      </c>
      <c r="AG53">
        <v>15</v>
      </c>
      <c r="AJ53">
        <v>47</v>
      </c>
    </row>
    <row r="54" spans="1:36" x14ac:dyDescent="0.25">
      <c r="A54" s="3" t="str">
        <f t="shared" si="0"/>
        <v>Aditi Ashok</v>
      </c>
      <c r="B54" s="4">
        <v>45704</v>
      </c>
      <c r="C54" t="s">
        <v>1141</v>
      </c>
      <c r="D54" t="s">
        <v>1142</v>
      </c>
      <c r="E54" t="s">
        <v>1143</v>
      </c>
      <c r="F54" t="s">
        <v>1144</v>
      </c>
      <c r="I54" t="s">
        <v>1248</v>
      </c>
      <c r="J54" t="s">
        <v>1249</v>
      </c>
      <c r="K54">
        <v>53</v>
      </c>
      <c r="L54">
        <v>69</v>
      </c>
      <c r="M54">
        <v>72</v>
      </c>
      <c r="N54">
        <v>75</v>
      </c>
      <c r="Q54">
        <v>216</v>
      </c>
      <c r="R54">
        <v>72.489999999999995</v>
      </c>
      <c r="S54">
        <v>72.09</v>
      </c>
      <c r="T54">
        <v>70.19</v>
      </c>
      <c r="U54">
        <v>73.489999999999995</v>
      </c>
      <c r="V54">
        <v>74.81</v>
      </c>
      <c r="Y54">
        <v>72.83</v>
      </c>
      <c r="Z54">
        <v>20</v>
      </c>
      <c r="AA54">
        <v>33</v>
      </c>
      <c r="AB54">
        <v>53</v>
      </c>
      <c r="AE54">
        <v>4</v>
      </c>
      <c r="AF54">
        <v>10</v>
      </c>
      <c r="AG54">
        <v>16</v>
      </c>
      <c r="AJ54">
        <v>53</v>
      </c>
    </row>
    <row r="55" spans="1:36" x14ac:dyDescent="0.25">
      <c r="A55" s="3" t="str">
        <f t="shared" si="0"/>
        <v>Maria Fassi</v>
      </c>
      <c r="B55" s="4">
        <v>45704</v>
      </c>
      <c r="C55" t="s">
        <v>1141</v>
      </c>
      <c r="D55" t="s">
        <v>1142</v>
      </c>
      <c r="E55" t="s">
        <v>1143</v>
      </c>
      <c r="F55" t="s">
        <v>1144</v>
      </c>
      <c r="I55" t="s">
        <v>1250</v>
      </c>
      <c r="J55" t="s">
        <v>1251</v>
      </c>
      <c r="K55">
        <v>53</v>
      </c>
      <c r="L55">
        <v>72</v>
      </c>
      <c r="M55">
        <v>69</v>
      </c>
      <c r="N55">
        <v>75</v>
      </c>
      <c r="Q55">
        <v>216</v>
      </c>
      <c r="R55">
        <v>72.489999999999995</v>
      </c>
      <c r="S55">
        <v>72.09</v>
      </c>
      <c r="T55">
        <v>73.19</v>
      </c>
      <c r="U55">
        <v>70.489999999999995</v>
      </c>
      <c r="V55">
        <v>74.81</v>
      </c>
      <c r="Y55">
        <v>72.83</v>
      </c>
      <c r="Z55">
        <v>58</v>
      </c>
      <c r="AA55">
        <v>33</v>
      </c>
      <c r="AB55">
        <v>53</v>
      </c>
      <c r="AE55">
        <v>7</v>
      </c>
      <c r="AF55">
        <v>10</v>
      </c>
      <c r="AG55">
        <v>16</v>
      </c>
      <c r="AJ55">
        <v>53</v>
      </c>
    </row>
    <row r="56" spans="1:36" x14ac:dyDescent="0.25">
      <c r="A56" s="3" t="str">
        <f t="shared" si="0"/>
        <v>Cara Gainer</v>
      </c>
      <c r="B56" s="4">
        <v>45704</v>
      </c>
      <c r="C56" t="s">
        <v>1141</v>
      </c>
      <c r="D56" t="s">
        <v>1142</v>
      </c>
      <c r="E56" t="s">
        <v>1143</v>
      </c>
      <c r="F56" t="s">
        <v>1144</v>
      </c>
      <c r="I56" t="s">
        <v>1252</v>
      </c>
      <c r="J56" t="s">
        <v>1253</v>
      </c>
      <c r="K56">
        <v>53</v>
      </c>
      <c r="L56">
        <v>71</v>
      </c>
      <c r="M56">
        <v>71</v>
      </c>
      <c r="N56">
        <v>74</v>
      </c>
      <c r="Q56">
        <v>216</v>
      </c>
      <c r="R56">
        <v>72.489999999999995</v>
      </c>
      <c r="S56">
        <v>72.09</v>
      </c>
      <c r="T56">
        <v>72.19</v>
      </c>
      <c r="U56">
        <v>72.489999999999995</v>
      </c>
      <c r="V56">
        <v>73.81</v>
      </c>
      <c r="Y56">
        <v>72.83</v>
      </c>
      <c r="Z56">
        <v>47</v>
      </c>
      <c r="AA56">
        <v>49</v>
      </c>
      <c r="AB56">
        <v>53</v>
      </c>
      <c r="AE56">
        <v>6</v>
      </c>
      <c r="AF56">
        <v>11</v>
      </c>
      <c r="AG56">
        <v>16</v>
      </c>
      <c r="AJ56">
        <v>53</v>
      </c>
    </row>
    <row r="57" spans="1:36" x14ac:dyDescent="0.25">
      <c r="A57" s="3" t="str">
        <f t="shared" si="0"/>
        <v>Marta Sanz Barrio</v>
      </c>
      <c r="B57" s="4">
        <v>45704</v>
      </c>
      <c r="C57" t="s">
        <v>1141</v>
      </c>
      <c r="D57" t="s">
        <v>1142</v>
      </c>
      <c r="E57" t="s">
        <v>1143</v>
      </c>
      <c r="F57" t="s">
        <v>1144</v>
      </c>
      <c r="I57" t="s">
        <v>1254</v>
      </c>
      <c r="J57" t="s">
        <v>1255</v>
      </c>
      <c r="K57">
        <v>53</v>
      </c>
      <c r="L57">
        <v>69</v>
      </c>
      <c r="M57">
        <v>71</v>
      </c>
      <c r="N57">
        <v>76</v>
      </c>
      <c r="Q57">
        <v>216</v>
      </c>
      <c r="R57">
        <v>72.489999999999995</v>
      </c>
      <c r="S57">
        <v>72.09</v>
      </c>
      <c r="T57">
        <v>70.19</v>
      </c>
      <c r="U57">
        <v>72.489999999999995</v>
      </c>
      <c r="V57">
        <v>75.81</v>
      </c>
      <c r="Y57">
        <v>72.83</v>
      </c>
      <c r="Z57">
        <v>20</v>
      </c>
      <c r="AA57">
        <v>24</v>
      </c>
      <c r="AB57">
        <v>53</v>
      </c>
      <c r="AE57">
        <v>4</v>
      </c>
      <c r="AF57">
        <v>9</v>
      </c>
      <c r="AG57">
        <v>16</v>
      </c>
      <c r="AJ57">
        <v>53</v>
      </c>
    </row>
    <row r="58" spans="1:36" x14ac:dyDescent="0.25">
      <c r="A58" s="3" t="str">
        <f t="shared" si="0"/>
        <v>Hannah Screen</v>
      </c>
      <c r="B58" s="4">
        <v>45704</v>
      </c>
      <c r="C58" t="s">
        <v>1141</v>
      </c>
      <c r="D58" t="s">
        <v>1142</v>
      </c>
      <c r="E58" t="s">
        <v>1143</v>
      </c>
      <c r="F58" t="s">
        <v>1144</v>
      </c>
      <c r="I58" t="s">
        <v>1256</v>
      </c>
      <c r="J58" t="s">
        <v>1257</v>
      </c>
      <c r="K58">
        <v>53</v>
      </c>
      <c r="L58">
        <v>70</v>
      </c>
      <c r="M58">
        <v>72</v>
      </c>
      <c r="N58">
        <v>74</v>
      </c>
      <c r="Q58">
        <v>216</v>
      </c>
      <c r="R58">
        <v>72.489999999999995</v>
      </c>
      <c r="S58">
        <v>72.09</v>
      </c>
      <c r="T58">
        <v>71.19</v>
      </c>
      <c r="U58">
        <v>73.489999999999995</v>
      </c>
      <c r="V58">
        <v>73.81</v>
      </c>
      <c r="Y58">
        <v>72.83</v>
      </c>
      <c r="Z58">
        <v>32</v>
      </c>
      <c r="AA58">
        <v>49</v>
      </c>
      <c r="AB58">
        <v>53</v>
      </c>
      <c r="AE58">
        <v>5</v>
      </c>
      <c r="AF58">
        <v>11</v>
      </c>
      <c r="AG58">
        <v>16</v>
      </c>
      <c r="AJ58">
        <v>53</v>
      </c>
    </row>
    <row r="59" spans="1:36" x14ac:dyDescent="0.25">
      <c r="A59" s="3" t="str">
        <f t="shared" si="0"/>
        <v>Nastasia Nadaud</v>
      </c>
      <c r="B59" s="4">
        <v>45704</v>
      </c>
      <c r="C59" t="s">
        <v>1141</v>
      </c>
      <c r="D59" t="s">
        <v>1142</v>
      </c>
      <c r="E59" t="s">
        <v>1143</v>
      </c>
      <c r="F59" t="s">
        <v>1144</v>
      </c>
      <c r="I59" t="s">
        <v>1258</v>
      </c>
      <c r="J59" t="s">
        <v>1259</v>
      </c>
      <c r="K59">
        <v>58</v>
      </c>
      <c r="L59">
        <v>72</v>
      </c>
      <c r="M59">
        <v>69</v>
      </c>
      <c r="N59">
        <v>76</v>
      </c>
      <c r="Q59">
        <v>217</v>
      </c>
      <c r="R59">
        <v>72.489999999999995</v>
      </c>
      <c r="S59">
        <v>72.09</v>
      </c>
      <c r="T59">
        <v>73.19</v>
      </c>
      <c r="U59">
        <v>70.489999999999995</v>
      </c>
      <c r="V59">
        <v>75.81</v>
      </c>
      <c r="Y59">
        <v>73.16</v>
      </c>
      <c r="Z59">
        <v>58</v>
      </c>
      <c r="AA59">
        <v>33</v>
      </c>
      <c r="AB59">
        <v>58</v>
      </c>
      <c r="AE59">
        <v>7</v>
      </c>
      <c r="AF59">
        <v>10</v>
      </c>
      <c r="AG59">
        <v>17</v>
      </c>
      <c r="AJ59">
        <v>58</v>
      </c>
    </row>
    <row r="60" spans="1:36" x14ac:dyDescent="0.25">
      <c r="A60" s="3" t="str">
        <f t="shared" si="0"/>
        <v>Ana Pelaez Trivino</v>
      </c>
      <c r="B60" s="4">
        <v>45704</v>
      </c>
      <c r="C60" t="s">
        <v>1141</v>
      </c>
      <c r="D60" t="s">
        <v>1142</v>
      </c>
      <c r="E60" t="s">
        <v>1143</v>
      </c>
      <c r="F60" t="s">
        <v>1144</v>
      </c>
      <c r="I60" t="s">
        <v>1260</v>
      </c>
      <c r="J60" t="s">
        <v>1261</v>
      </c>
      <c r="K60">
        <v>58</v>
      </c>
      <c r="L60">
        <v>71</v>
      </c>
      <c r="M60">
        <v>70</v>
      </c>
      <c r="N60">
        <v>76</v>
      </c>
      <c r="Q60">
        <v>217</v>
      </c>
      <c r="R60">
        <v>72.489999999999995</v>
      </c>
      <c r="S60">
        <v>72.09</v>
      </c>
      <c r="T60">
        <v>72.19</v>
      </c>
      <c r="U60">
        <v>71.489999999999995</v>
      </c>
      <c r="V60">
        <v>75.81</v>
      </c>
      <c r="Y60">
        <v>73.16</v>
      </c>
      <c r="Z60">
        <v>47</v>
      </c>
      <c r="AA60">
        <v>33</v>
      </c>
      <c r="AB60">
        <v>58</v>
      </c>
      <c r="AE60">
        <v>6</v>
      </c>
      <c r="AF60">
        <v>10</v>
      </c>
      <c r="AG60">
        <v>17</v>
      </c>
      <c r="AJ60">
        <v>58</v>
      </c>
    </row>
    <row r="61" spans="1:36" x14ac:dyDescent="0.25">
      <c r="A61" s="3" t="str">
        <f t="shared" si="0"/>
        <v>Luna Sobron Galmes</v>
      </c>
      <c r="B61" s="4">
        <v>45704</v>
      </c>
      <c r="C61" t="s">
        <v>1141</v>
      </c>
      <c r="D61" t="s">
        <v>1142</v>
      </c>
      <c r="E61" t="s">
        <v>1143</v>
      </c>
      <c r="F61" t="s">
        <v>1144</v>
      </c>
      <c r="I61" t="s">
        <v>1262</v>
      </c>
      <c r="J61" t="s">
        <v>1263</v>
      </c>
      <c r="K61">
        <v>58</v>
      </c>
      <c r="L61">
        <v>72</v>
      </c>
      <c r="M61">
        <v>69</v>
      </c>
      <c r="N61">
        <v>76</v>
      </c>
      <c r="Q61">
        <v>217</v>
      </c>
      <c r="R61">
        <v>72.489999999999995</v>
      </c>
      <c r="S61">
        <v>72.09</v>
      </c>
      <c r="T61">
        <v>73.19</v>
      </c>
      <c r="U61">
        <v>70.489999999999995</v>
      </c>
      <c r="V61">
        <v>75.81</v>
      </c>
      <c r="Y61">
        <v>73.16</v>
      </c>
      <c r="Z61">
        <v>58</v>
      </c>
      <c r="AA61">
        <v>33</v>
      </c>
      <c r="AB61">
        <v>58</v>
      </c>
      <c r="AE61">
        <v>7</v>
      </c>
      <c r="AF61">
        <v>10</v>
      </c>
      <c r="AG61">
        <v>17</v>
      </c>
      <c r="AJ61">
        <v>58</v>
      </c>
    </row>
    <row r="62" spans="1:36" x14ac:dyDescent="0.25">
      <c r="A62" s="3" t="str">
        <f t="shared" si="0"/>
        <v>Dongeun Lee</v>
      </c>
      <c r="B62" s="4">
        <v>45704</v>
      </c>
      <c r="C62" t="s">
        <v>1141</v>
      </c>
      <c r="D62" t="s">
        <v>1142</v>
      </c>
      <c r="E62" t="s">
        <v>1143</v>
      </c>
      <c r="F62" t="s">
        <v>1144</v>
      </c>
      <c r="I62" t="s">
        <v>1147</v>
      </c>
      <c r="J62" t="s">
        <v>1264</v>
      </c>
      <c r="K62">
        <v>61</v>
      </c>
      <c r="L62">
        <v>69</v>
      </c>
      <c r="M62">
        <v>72</v>
      </c>
      <c r="N62">
        <v>77</v>
      </c>
      <c r="Q62">
        <v>218</v>
      </c>
      <c r="R62">
        <v>72.489999999999995</v>
      </c>
      <c r="S62">
        <v>72.09</v>
      </c>
      <c r="T62">
        <v>70.19</v>
      </c>
      <c r="U62">
        <v>73.489999999999995</v>
      </c>
      <c r="V62">
        <v>76.81</v>
      </c>
      <c r="Y62">
        <v>73.5</v>
      </c>
      <c r="Z62">
        <v>20</v>
      </c>
      <c r="AA62">
        <v>33</v>
      </c>
      <c r="AB62">
        <v>61</v>
      </c>
      <c r="AE62">
        <v>4</v>
      </c>
      <c r="AF62">
        <v>10</v>
      </c>
      <c r="AG62">
        <v>18</v>
      </c>
      <c r="AJ62">
        <v>61</v>
      </c>
    </row>
    <row r="63" spans="1:36" x14ac:dyDescent="0.25">
      <c r="A63" s="3" t="str">
        <f t="shared" si="0"/>
        <v>Pia Babnik</v>
      </c>
      <c r="B63" s="4">
        <v>45704</v>
      </c>
      <c r="C63" t="s">
        <v>1141</v>
      </c>
      <c r="D63" t="s">
        <v>1142</v>
      </c>
      <c r="E63" t="s">
        <v>1143</v>
      </c>
      <c r="F63" t="s">
        <v>1144</v>
      </c>
      <c r="I63" t="s">
        <v>1265</v>
      </c>
      <c r="J63" t="s">
        <v>1266</v>
      </c>
      <c r="K63" t="s">
        <v>1267</v>
      </c>
      <c r="L63">
        <v>74</v>
      </c>
      <c r="M63">
        <v>69</v>
      </c>
      <c r="Q63">
        <v>143</v>
      </c>
      <c r="R63">
        <v>72.489999999999995</v>
      </c>
      <c r="S63">
        <v>72.09</v>
      </c>
      <c r="T63">
        <v>75.19</v>
      </c>
      <c r="U63">
        <v>70.489999999999995</v>
      </c>
      <c r="Y63">
        <v>72.84</v>
      </c>
      <c r="Z63">
        <v>90</v>
      </c>
      <c r="AA63">
        <v>62</v>
      </c>
      <c r="AE63">
        <v>9</v>
      </c>
      <c r="AF63">
        <v>12</v>
      </c>
      <c r="AJ63">
        <v>62</v>
      </c>
    </row>
    <row r="64" spans="1:36" x14ac:dyDescent="0.25">
      <c r="A64" s="3" t="str">
        <f t="shared" si="0"/>
        <v>Gabriella Cowley</v>
      </c>
      <c r="B64" s="4">
        <v>45704</v>
      </c>
      <c r="C64" t="s">
        <v>1141</v>
      </c>
      <c r="D64" t="s">
        <v>1142</v>
      </c>
      <c r="E64" t="s">
        <v>1143</v>
      </c>
      <c r="F64" t="s">
        <v>1144</v>
      </c>
      <c r="I64" t="s">
        <v>1268</v>
      </c>
      <c r="J64" t="s">
        <v>1269</v>
      </c>
      <c r="K64" t="s">
        <v>1267</v>
      </c>
      <c r="L64">
        <v>73</v>
      </c>
      <c r="M64">
        <v>70</v>
      </c>
      <c r="Q64">
        <v>143</v>
      </c>
      <c r="R64">
        <v>72.489999999999995</v>
      </c>
      <c r="S64">
        <v>72.09</v>
      </c>
      <c r="T64">
        <v>74.19</v>
      </c>
      <c r="U64">
        <v>71.489999999999995</v>
      </c>
      <c r="Y64">
        <v>72.84</v>
      </c>
      <c r="Z64">
        <v>75</v>
      </c>
      <c r="AA64">
        <v>62</v>
      </c>
      <c r="AE64">
        <v>8</v>
      </c>
      <c r="AF64">
        <v>12</v>
      </c>
      <c r="AJ64">
        <v>62</v>
      </c>
    </row>
    <row r="65" spans="1:36" x14ac:dyDescent="0.25">
      <c r="A65" s="3" t="str">
        <f t="shared" si="0"/>
        <v>Manon De Roey</v>
      </c>
      <c r="B65" s="4">
        <v>45704</v>
      </c>
      <c r="C65" t="s">
        <v>1141</v>
      </c>
      <c r="D65" t="s">
        <v>1142</v>
      </c>
      <c r="E65" t="s">
        <v>1143</v>
      </c>
      <c r="F65" t="s">
        <v>1144</v>
      </c>
      <c r="I65" t="s">
        <v>1270</v>
      </c>
      <c r="J65" t="s">
        <v>1271</v>
      </c>
      <c r="K65" t="s">
        <v>1267</v>
      </c>
      <c r="L65">
        <v>70</v>
      </c>
      <c r="M65">
        <v>73</v>
      </c>
      <c r="Q65">
        <v>143</v>
      </c>
      <c r="R65">
        <v>72.489999999999995</v>
      </c>
      <c r="S65">
        <v>72.09</v>
      </c>
      <c r="T65">
        <v>71.19</v>
      </c>
      <c r="U65">
        <v>74.489999999999995</v>
      </c>
      <c r="Y65">
        <v>72.84</v>
      </c>
      <c r="Z65">
        <v>32</v>
      </c>
      <c r="AA65">
        <v>62</v>
      </c>
      <c r="AE65">
        <v>5</v>
      </c>
      <c r="AF65">
        <v>12</v>
      </c>
      <c r="AJ65">
        <v>62</v>
      </c>
    </row>
    <row r="66" spans="1:36" x14ac:dyDescent="0.25">
      <c r="A66" s="3" t="str">
        <f t="shared" ref="A66:A129" si="1">IF(J66="","",CONCATENATE(J66," ",I66))</f>
        <v>Perrine Delacour</v>
      </c>
      <c r="B66" s="4">
        <v>45704</v>
      </c>
      <c r="C66" t="s">
        <v>1141</v>
      </c>
      <c r="D66" t="s">
        <v>1142</v>
      </c>
      <c r="E66" t="s">
        <v>1143</v>
      </c>
      <c r="F66" t="s">
        <v>1144</v>
      </c>
      <c r="I66" t="s">
        <v>1272</v>
      </c>
      <c r="J66" t="s">
        <v>1273</v>
      </c>
      <c r="K66" t="s">
        <v>1267</v>
      </c>
      <c r="L66">
        <v>72</v>
      </c>
      <c r="M66">
        <v>71</v>
      </c>
      <c r="Q66">
        <v>143</v>
      </c>
      <c r="R66">
        <v>72.489999999999995</v>
      </c>
      <c r="S66">
        <v>72.09</v>
      </c>
      <c r="T66">
        <v>73.19</v>
      </c>
      <c r="U66">
        <v>72.489999999999995</v>
      </c>
      <c r="Y66">
        <v>72.84</v>
      </c>
      <c r="Z66">
        <v>58</v>
      </c>
      <c r="AA66">
        <v>62</v>
      </c>
      <c r="AE66">
        <v>7</v>
      </c>
      <c r="AF66">
        <v>12</v>
      </c>
      <c r="AJ66">
        <v>62</v>
      </c>
    </row>
    <row r="67" spans="1:36" x14ac:dyDescent="0.25">
      <c r="A67" s="3" t="str">
        <f t="shared" si="1"/>
        <v>Annabel Dimmock</v>
      </c>
      <c r="B67" s="4">
        <v>45704</v>
      </c>
      <c r="C67" t="s">
        <v>1141</v>
      </c>
      <c r="D67" t="s">
        <v>1142</v>
      </c>
      <c r="E67" t="s">
        <v>1143</v>
      </c>
      <c r="F67" t="s">
        <v>1144</v>
      </c>
      <c r="I67" t="s">
        <v>1274</v>
      </c>
      <c r="J67" t="s">
        <v>1275</v>
      </c>
      <c r="K67" t="s">
        <v>1267</v>
      </c>
      <c r="L67">
        <v>73</v>
      </c>
      <c r="M67">
        <v>70</v>
      </c>
      <c r="Q67">
        <v>143</v>
      </c>
      <c r="R67">
        <v>72.489999999999995</v>
      </c>
      <c r="S67">
        <v>72.09</v>
      </c>
      <c r="T67">
        <v>74.19</v>
      </c>
      <c r="U67">
        <v>71.489999999999995</v>
      </c>
      <c r="Y67">
        <v>72.84</v>
      </c>
      <c r="Z67">
        <v>75</v>
      </c>
      <c r="AA67">
        <v>62</v>
      </c>
      <c r="AE67">
        <v>8</v>
      </c>
      <c r="AF67">
        <v>12</v>
      </c>
      <c r="AJ67">
        <v>62</v>
      </c>
    </row>
    <row r="68" spans="1:36" x14ac:dyDescent="0.25">
      <c r="A68" s="3" t="str">
        <f t="shared" si="1"/>
        <v>Jaehee Kim</v>
      </c>
      <c r="B68" s="4">
        <v>45704</v>
      </c>
      <c r="C68" t="s">
        <v>1141</v>
      </c>
      <c r="D68" t="s">
        <v>1142</v>
      </c>
      <c r="E68" t="s">
        <v>1143</v>
      </c>
      <c r="F68" t="s">
        <v>1144</v>
      </c>
      <c r="I68" t="s">
        <v>1179</v>
      </c>
      <c r="J68" t="s">
        <v>1276</v>
      </c>
      <c r="K68" t="s">
        <v>1267</v>
      </c>
      <c r="L68">
        <v>75</v>
      </c>
      <c r="M68">
        <v>68</v>
      </c>
      <c r="Q68">
        <v>143</v>
      </c>
      <c r="R68">
        <v>72.489999999999995</v>
      </c>
      <c r="S68">
        <v>72.09</v>
      </c>
      <c r="T68">
        <v>76.19</v>
      </c>
      <c r="U68">
        <v>69.489999999999995</v>
      </c>
      <c r="Y68">
        <v>72.84</v>
      </c>
      <c r="Z68">
        <v>95</v>
      </c>
      <c r="AA68">
        <v>62</v>
      </c>
      <c r="AE68">
        <v>10</v>
      </c>
      <c r="AF68">
        <v>12</v>
      </c>
      <c r="AJ68">
        <v>62</v>
      </c>
    </row>
    <row r="69" spans="1:36" x14ac:dyDescent="0.25">
      <c r="A69" s="3" t="str">
        <f t="shared" si="1"/>
        <v>Aline Krauter</v>
      </c>
      <c r="B69" s="4">
        <v>45704</v>
      </c>
      <c r="C69" t="s">
        <v>1141</v>
      </c>
      <c r="D69" t="s">
        <v>1142</v>
      </c>
      <c r="E69" t="s">
        <v>1143</v>
      </c>
      <c r="F69" t="s">
        <v>1144</v>
      </c>
      <c r="I69" t="s">
        <v>1277</v>
      </c>
      <c r="J69" t="s">
        <v>1278</v>
      </c>
      <c r="K69" t="s">
        <v>1267</v>
      </c>
      <c r="L69">
        <v>70</v>
      </c>
      <c r="M69">
        <v>73</v>
      </c>
      <c r="Q69">
        <v>143</v>
      </c>
      <c r="R69">
        <v>72.489999999999995</v>
      </c>
      <c r="S69">
        <v>72.09</v>
      </c>
      <c r="T69">
        <v>71.19</v>
      </c>
      <c r="U69">
        <v>74.489999999999995</v>
      </c>
      <c r="Y69">
        <v>72.84</v>
      </c>
      <c r="Z69">
        <v>32</v>
      </c>
      <c r="AA69">
        <v>62</v>
      </c>
      <c r="AE69">
        <v>5</v>
      </c>
      <c r="AF69">
        <v>12</v>
      </c>
      <c r="AJ69">
        <v>62</v>
      </c>
    </row>
    <row r="70" spans="1:36" x14ac:dyDescent="0.25">
      <c r="A70" s="3" t="str">
        <f t="shared" si="1"/>
        <v>Bronte Law</v>
      </c>
      <c r="B70" s="4">
        <v>45704</v>
      </c>
      <c r="C70" t="s">
        <v>1141</v>
      </c>
      <c r="D70" t="s">
        <v>1142</v>
      </c>
      <c r="E70" t="s">
        <v>1143</v>
      </c>
      <c r="F70" t="s">
        <v>1144</v>
      </c>
      <c r="I70" t="s">
        <v>1279</v>
      </c>
      <c r="J70" t="s">
        <v>1280</v>
      </c>
      <c r="K70" t="s">
        <v>1267</v>
      </c>
      <c r="L70">
        <v>69</v>
      </c>
      <c r="M70">
        <v>74</v>
      </c>
      <c r="Q70">
        <v>143</v>
      </c>
      <c r="R70">
        <v>72.489999999999995</v>
      </c>
      <c r="S70">
        <v>72.09</v>
      </c>
      <c r="T70">
        <v>70.19</v>
      </c>
      <c r="U70">
        <v>75.489999999999995</v>
      </c>
      <c r="Y70">
        <v>72.84</v>
      </c>
      <c r="Z70">
        <v>20</v>
      </c>
      <c r="AA70">
        <v>62</v>
      </c>
      <c r="AE70">
        <v>4</v>
      </c>
      <c r="AF70">
        <v>12</v>
      </c>
      <c r="AJ70">
        <v>62</v>
      </c>
    </row>
    <row r="71" spans="1:36" x14ac:dyDescent="0.25">
      <c r="A71" s="3" t="str">
        <f t="shared" si="1"/>
        <v>Pornanong Phatlum</v>
      </c>
      <c r="B71" s="4">
        <v>45704</v>
      </c>
      <c r="C71" t="s">
        <v>1141</v>
      </c>
      <c r="D71" t="s">
        <v>1142</v>
      </c>
      <c r="E71" t="s">
        <v>1143</v>
      </c>
      <c r="F71" t="s">
        <v>1144</v>
      </c>
      <c r="I71" t="s">
        <v>1281</v>
      </c>
      <c r="J71" t="s">
        <v>1282</v>
      </c>
      <c r="K71" t="s">
        <v>1267</v>
      </c>
      <c r="L71">
        <v>70</v>
      </c>
      <c r="M71">
        <v>73</v>
      </c>
      <c r="Q71">
        <v>143</v>
      </c>
      <c r="R71">
        <v>72.489999999999995</v>
      </c>
      <c r="S71">
        <v>72.09</v>
      </c>
      <c r="T71">
        <v>71.19</v>
      </c>
      <c r="U71">
        <v>74.489999999999995</v>
      </c>
      <c r="Y71">
        <v>72.84</v>
      </c>
      <c r="Z71">
        <v>32</v>
      </c>
      <c r="AA71">
        <v>62</v>
      </c>
      <c r="AE71">
        <v>5</v>
      </c>
      <c r="AF71">
        <v>12</v>
      </c>
      <c r="AJ71">
        <v>62</v>
      </c>
    </row>
    <row r="72" spans="1:36" x14ac:dyDescent="0.25">
      <c r="A72" s="3" t="str">
        <f t="shared" si="1"/>
        <v>Pranavi Urs</v>
      </c>
      <c r="B72" s="4">
        <v>45704</v>
      </c>
      <c r="C72" t="s">
        <v>1141</v>
      </c>
      <c r="D72" t="s">
        <v>1142</v>
      </c>
      <c r="E72" t="s">
        <v>1143</v>
      </c>
      <c r="F72" t="s">
        <v>1144</v>
      </c>
      <c r="I72" t="s">
        <v>1283</v>
      </c>
      <c r="J72" t="s">
        <v>1284</v>
      </c>
      <c r="K72" t="s">
        <v>1267</v>
      </c>
      <c r="L72">
        <v>70</v>
      </c>
      <c r="M72">
        <v>73</v>
      </c>
      <c r="Q72">
        <v>143</v>
      </c>
      <c r="R72">
        <v>72.489999999999995</v>
      </c>
      <c r="S72">
        <v>72.09</v>
      </c>
      <c r="T72">
        <v>71.19</v>
      </c>
      <c r="U72">
        <v>74.489999999999995</v>
      </c>
      <c r="Y72">
        <v>72.84</v>
      </c>
      <c r="Z72">
        <v>32</v>
      </c>
      <c r="AA72">
        <v>62</v>
      </c>
      <c r="AE72">
        <v>5</v>
      </c>
      <c r="AF72">
        <v>12</v>
      </c>
      <c r="AJ72">
        <v>62</v>
      </c>
    </row>
    <row r="73" spans="1:36" x14ac:dyDescent="0.25">
      <c r="A73" s="3" t="str">
        <f t="shared" si="1"/>
        <v>Ruoning Yin</v>
      </c>
      <c r="B73" s="4">
        <v>45704</v>
      </c>
      <c r="C73" t="s">
        <v>1141</v>
      </c>
      <c r="D73" t="s">
        <v>1142</v>
      </c>
      <c r="E73" t="s">
        <v>1143</v>
      </c>
      <c r="F73" t="s">
        <v>1144</v>
      </c>
      <c r="I73" t="s">
        <v>1285</v>
      </c>
      <c r="J73" t="s">
        <v>1286</v>
      </c>
      <c r="K73" t="s">
        <v>1267</v>
      </c>
      <c r="L73">
        <v>75</v>
      </c>
      <c r="M73">
        <v>68</v>
      </c>
      <c r="Q73">
        <v>143</v>
      </c>
      <c r="R73">
        <v>72.489999999999995</v>
      </c>
      <c r="S73">
        <v>72.09</v>
      </c>
      <c r="T73">
        <v>76.19</v>
      </c>
      <c r="U73">
        <v>69.489999999999995</v>
      </c>
      <c r="Y73">
        <v>72.84</v>
      </c>
      <c r="Z73">
        <v>95</v>
      </c>
      <c r="AA73">
        <v>62</v>
      </c>
      <c r="AE73">
        <v>10</v>
      </c>
      <c r="AF73">
        <v>12</v>
      </c>
      <c r="AJ73">
        <v>62</v>
      </c>
    </row>
    <row r="74" spans="1:36" x14ac:dyDescent="0.25">
      <c r="A74" s="3" t="str">
        <f t="shared" si="1"/>
        <v>Arpichaya Yubol</v>
      </c>
      <c r="B74" s="4">
        <v>45704</v>
      </c>
      <c r="C74" t="s">
        <v>1141</v>
      </c>
      <c r="D74" t="s">
        <v>1142</v>
      </c>
      <c r="E74" t="s">
        <v>1143</v>
      </c>
      <c r="F74" t="s">
        <v>1144</v>
      </c>
      <c r="I74" t="s">
        <v>1287</v>
      </c>
      <c r="J74" t="s">
        <v>1288</v>
      </c>
      <c r="K74" t="s">
        <v>1267</v>
      </c>
      <c r="L74">
        <v>72</v>
      </c>
      <c r="M74">
        <v>71</v>
      </c>
      <c r="Q74">
        <v>143</v>
      </c>
      <c r="R74">
        <v>72.489999999999995</v>
      </c>
      <c r="S74">
        <v>72.09</v>
      </c>
      <c r="T74">
        <v>73.19</v>
      </c>
      <c r="U74">
        <v>72.489999999999995</v>
      </c>
      <c r="Y74">
        <v>72.84</v>
      </c>
      <c r="Z74">
        <v>58</v>
      </c>
      <c r="AA74">
        <v>62</v>
      </c>
      <c r="AE74">
        <v>7</v>
      </c>
      <c r="AF74">
        <v>12</v>
      </c>
      <c r="AJ74">
        <v>62</v>
      </c>
    </row>
    <row r="75" spans="1:36" x14ac:dyDescent="0.25">
      <c r="A75" s="3" t="str">
        <f t="shared" si="1"/>
        <v>Ana Belac</v>
      </c>
      <c r="B75" s="4">
        <v>45704</v>
      </c>
      <c r="C75" t="s">
        <v>1141</v>
      </c>
      <c r="D75" t="s">
        <v>1142</v>
      </c>
      <c r="E75" t="s">
        <v>1143</v>
      </c>
      <c r="F75" t="s">
        <v>1144</v>
      </c>
      <c r="I75" t="s">
        <v>1289</v>
      </c>
      <c r="J75" t="s">
        <v>1261</v>
      </c>
      <c r="K75" t="s">
        <v>1267</v>
      </c>
      <c r="L75">
        <v>73</v>
      </c>
      <c r="M75">
        <v>71</v>
      </c>
      <c r="Q75">
        <v>144</v>
      </c>
      <c r="R75">
        <v>72.489999999999995</v>
      </c>
      <c r="S75">
        <v>72.09</v>
      </c>
      <c r="T75">
        <v>74.19</v>
      </c>
      <c r="U75">
        <v>72.489999999999995</v>
      </c>
      <c r="Y75">
        <v>73.34</v>
      </c>
      <c r="Z75">
        <v>75</v>
      </c>
      <c r="AA75">
        <v>74</v>
      </c>
      <c r="AE75">
        <v>8</v>
      </c>
      <c r="AF75">
        <v>13</v>
      </c>
      <c r="AJ75">
        <v>74</v>
      </c>
    </row>
    <row r="76" spans="1:36" x14ac:dyDescent="0.25">
      <c r="A76" s="3" t="str">
        <f t="shared" si="1"/>
        <v>Helen Briem</v>
      </c>
      <c r="B76" s="4">
        <v>45704</v>
      </c>
      <c r="C76" t="s">
        <v>1141</v>
      </c>
      <c r="D76" t="s">
        <v>1142</v>
      </c>
      <c r="E76" t="s">
        <v>1143</v>
      </c>
      <c r="F76" t="s">
        <v>1144</v>
      </c>
      <c r="I76" t="s">
        <v>1290</v>
      </c>
      <c r="J76" t="s">
        <v>1291</v>
      </c>
      <c r="K76" t="s">
        <v>1267</v>
      </c>
      <c r="L76">
        <v>74</v>
      </c>
      <c r="M76">
        <v>70</v>
      </c>
      <c r="Q76">
        <v>144</v>
      </c>
      <c r="R76">
        <v>72.489999999999995</v>
      </c>
      <c r="S76">
        <v>72.09</v>
      </c>
      <c r="T76">
        <v>75.19</v>
      </c>
      <c r="U76">
        <v>71.489999999999995</v>
      </c>
      <c r="Y76">
        <v>73.34</v>
      </c>
      <c r="Z76">
        <v>90</v>
      </c>
      <c r="AA76">
        <v>74</v>
      </c>
      <c r="AE76">
        <v>9</v>
      </c>
      <c r="AF76">
        <v>13</v>
      </c>
      <c r="AJ76">
        <v>74</v>
      </c>
    </row>
    <row r="77" spans="1:36" x14ac:dyDescent="0.25">
      <c r="A77" s="3" t="str">
        <f t="shared" si="1"/>
        <v>Diksha Dagar</v>
      </c>
      <c r="B77" s="4">
        <v>45704</v>
      </c>
      <c r="C77" t="s">
        <v>1141</v>
      </c>
      <c r="D77" t="s">
        <v>1142</v>
      </c>
      <c r="E77" t="s">
        <v>1143</v>
      </c>
      <c r="F77" t="s">
        <v>1144</v>
      </c>
      <c r="I77" t="s">
        <v>1292</v>
      </c>
      <c r="J77" t="s">
        <v>1293</v>
      </c>
      <c r="K77" t="s">
        <v>1267</v>
      </c>
      <c r="L77">
        <v>75</v>
      </c>
      <c r="M77">
        <v>69</v>
      </c>
      <c r="Q77">
        <v>144</v>
      </c>
      <c r="R77">
        <v>72.489999999999995</v>
      </c>
      <c r="S77">
        <v>72.09</v>
      </c>
      <c r="T77">
        <v>76.19</v>
      </c>
      <c r="U77">
        <v>70.489999999999995</v>
      </c>
      <c r="Y77">
        <v>73.34</v>
      </c>
      <c r="Z77">
        <v>95</v>
      </c>
      <c r="AA77">
        <v>74</v>
      </c>
      <c r="AE77">
        <v>10</v>
      </c>
      <c r="AF77">
        <v>13</v>
      </c>
      <c r="AJ77">
        <v>74</v>
      </c>
    </row>
    <row r="78" spans="1:36" x14ac:dyDescent="0.25">
      <c r="A78" s="3" t="str">
        <f t="shared" si="1"/>
        <v>Jungmin Hong</v>
      </c>
      <c r="B78" s="4">
        <v>45704</v>
      </c>
      <c r="C78" t="s">
        <v>1141</v>
      </c>
      <c r="D78" t="s">
        <v>1142</v>
      </c>
      <c r="E78" t="s">
        <v>1143</v>
      </c>
      <c r="F78" t="s">
        <v>1144</v>
      </c>
      <c r="I78" t="s">
        <v>1294</v>
      </c>
      <c r="J78" t="s">
        <v>1295</v>
      </c>
      <c r="K78" t="s">
        <v>1267</v>
      </c>
      <c r="L78">
        <v>73</v>
      </c>
      <c r="M78">
        <v>71</v>
      </c>
      <c r="Q78">
        <v>144</v>
      </c>
      <c r="R78">
        <v>72.489999999999995</v>
      </c>
      <c r="S78">
        <v>72.09</v>
      </c>
      <c r="T78">
        <v>74.19</v>
      </c>
      <c r="U78">
        <v>72.489999999999995</v>
      </c>
      <c r="Y78">
        <v>73.34</v>
      </c>
      <c r="Z78">
        <v>75</v>
      </c>
      <c r="AA78">
        <v>74</v>
      </c>
      <c r="AE78">
        <v>8</v>
      </c>
      <c r="AF78">
        <v>13</v>
      </c>
      <c r="AJ78">
        <v>74</v>
      </c>
    </row>
    <row r="79" spans="1:36" x14ac:dyDescent="0.25">
      <c r="A79" s="3" t="str">
        <f t="shared" si="1"/>
        <v>Yu Liu</v>
      </c>
      <c r="B79" s="4">
        <v>45704</v>
      </c>
      <c r="C79" t="s">
        <v>1141</v>
      </c>
      <c r="D79" t="s">
        <v>1142</v>
      </c>
      <c r="E79" t="s">
        <v>1143</v>
      </c>
      <c r="F79" t="s">
        <v>1144</v>
      </c>
      <c r="I79" t="s">
        <v>1177</v>
      </c>
      <c r="J79" t="s">
        <v>1296</v>
      </c>
      <c r="K79" t="s">
        <v>1267</v>
      </c>
      <c r="L79">
        <v>75</v>
      </c>
      <c r="M79">
        <v>69</v>
      </c>
      <c r="Q79">
        <v>144</v>
      </c>
      <c r="R79">
        <v>72.489999999999995</v>
      </c>
      <c r="S79">
        <v>72.09</v>
      </c>
      <c r="T79">
        <v>76.19</v>
      </c>
      <c r="U79">
        <v>70.489999999999995</v>
      </c>
      <c r="Y79">
        <v>73.34</v>
      </c>
      <c r="Z79">
        <v>95</v>
      </c>
      <c r="AA79">
        <v>74</v>
      </c>
      <c r="AE79">
        <v>10</v>
      </c>
      <c r="AF79">
        <v>13</v>
      </c>
      <c r="AJ79">
        <v>74</v>
      </c>
    </row>
    <row r="80" spans="1:36" x14ac:dyDescent="0.25">
      <c r="A80" s="3" t="str">
        <f t="shared" si="1"/>
        <v>Chiara Noja</v>
      </c>
      <c r="B80" s="4">
        <v>45704</v>
      </c>
      <c r="C80" t="s">
        <v>1141</v>
      </c>
      <c r="D80" t="s">
        <v>1142</v>
      </c>
      <c r="E80" t="s">
        <v>1143</v>
      </c>
      <c r="F80" t="s">
        <v>1144</v>
      </c>
      <c r="I80" t="s">
        <v>1297</v>
      </c>
      <c r="J80" t="s">
        <v>1168</v>
      </c>
      <c r="K80" t="s">
        <v>1267</v>
      </c>
      <c r="L80">
        <v>71</v>
      </c>
      <c r="M80">
        <v>73</v>
      </c>
      <c r="Q80">
        <v>144</v>
      </c>
      <c r="R80">
        <v>72.489999999999995</v>
      </c>
      <c r="S80">
        <v>72.09</v>
      </c>
      <c r="T80">
        <v>72.19</v>
      </c>
      <c r="U80">
        <v>74.489999999999995</v>
      </c>
      <c r="Y80">
        <v>73.34</v>
      </c>
      <c r="Z80">
        <v>47</v>
      </c>
      <c r="AA80">
        <v>74</v>
      </c>
      <c r="AE80">
        <v>6</v>
      </c>
      <c r="AF80">
        <v>13</v>
      </c>
      <c r="AJ80">
        <v>74</v>
      </c>
    </row>
    <row r="81" spans="1:36" x14ac:dyDescent="0.25">
      <c r="A81" s="3" t="str">
        <f t="shared" si="1"/>
        <v>Paula Reto</v>
      </c>
      <c r="B81" s="4">
        <v>45704</v>
      </c>
      <c r="C81" t="s">
        <v>1141</v>
      </c>
      <c r="D81" t="s">
        <v>1142</v>
      </c>
      <c r="E81" t="s">
        <v>1143</v>
      </c>
      <c r="F81" t="s">
        <v>1144</v>
      </c>
      <c r="I81" t="s">
        <v>1298</v>
      </c>
      <c r="J81" t="s">
        <v>1299</v>
      </c>
      <c r="K81" t="s">
        <v>1267</v>
      </c>
      <c r="L81">
        <v>72</v>
      </c>
      <c r="M81">
        <v>72</v>
      </c>
      <c r="Q81">
        <v>144</v>
      </c>
      <c r="R81">
        <v>72.489999999999995</v>
      </c>
      <c r="S81">
        <v>72.09</v>
      </c>
      <c r="T81">
        <v>73.19</v>
      </c>
      <c r="U81">
        <v>73.489999999999995</v>
      </c>
      <c r="Y81">
        <v>73.34</v>
      </c>
      <c r="Z81">
        <v>58</v>
      </c>
      <c r="AA81">
        <v>74</v>
      </c>
      <c r="AE81">
        <v>7</v>
      </c>
      <c r="AF81">
        <v>13</v>
      </c>
      <c r="AJ81">
        <v>74</v>
      </c>
    </row>
    <row r="82" spans="1:36" x14ac:dyDescent="0.25">
      <c r="A82" s="3" t="str">
        <f t="shared" si="1"/>
        <v>Marianne Skarpnord</v>
      </c>
      <c r="B82" s="4">
        <v>45704</v>
      </c>
      <c r="C82" t="s">
        <v>1141</v>
      </c>
      <c r="D82" t="s">
        <v>1142</v>
      </c>
      <c r="E82" t="s">
        <v>1143</v>
      </c>
      <c r="F82" t="s">
        <v>1144</v>
      </c>
      <c r="I82" t="s">
        <v>1300</v>
      </c>
      <c r="J82" t="s">
        <v>1301</v>
      </c>
      <c r="K82" t="s">
        <v>1267</v>
      </c>
      <c r="L82">
        <v>72</v>
      </c>
      <c r="M82">
        <v>72</v>
      </c>
      <c r="Q82">
        <v>144</v>
      </c>
      <c r="R82">
        <v>72.489999999999995</v>
      </c>
      <c r="S82">
        <v>72.09</v>
      </c>
      <c r="T82">
        <v>73.19</v>
      </c>
      <c r="U82">
        <v>73.489999999999995</v>
      </c>
      <c r="Y82">
        <v>73.34</v>
      </c>
      <c r="Z82">
        <v>58</v>
      </c>
      <c r="AA82">
        <v>74</v>
      </c>
      <c r="AE82">
        <v>7</v>
      </c>
      <c r="AF82">
        <v>13</v>
      </c>
      <c r="AJ82">
        <v>74</v>
      </c>
    </row>
    <row r="83" spans="1:36" x14ac:dyDescent="0.25">
      <c r="A83" s="3" t="str">
        <f t="shared" si="1"/>
        <v>Pei-Ying Tsai</v>
      </c>
      <c r="B83" s="4">
        <v>45704</v>
      </c>
      <c r="C83" t="s">
        <v>1141</v>
      </c>
      <c r="D83" t="s">
        <v>1142</v>
      </c>
      <c r="E83" t="s">
        <v>1143</v>
      </c>
      <c r="F83" t="s">
        <v>1144</v>
      </c>
      <c r="I83" t="s">
        <v>1302</v>
      </c>
      <c r="J83" t="s">
        <v>1303</v>
      </c>
      <c r="K83" t="s">
        <v>1267</v>
      </c>
      <c r="L83">
        <v>72</v>
      </c>
      <c r="M83">
        <v>72</v>
      </c>
      <c r="Q83">
        <v>144</v>
      </c>
      <c r="R83">
        <v>72.489999999999995</v>
      </c>
      <c r="S83">
        <v>72.09</v>
      </c>
      <c r="T83">
        <v>73.19</v>
      </c>
      <c r="U83">
        <v>73.489999999999995</v>
      </c>
      <c r="Y83">
        <v>73.34</v>
      </c>
      <c r="Z83">
        <v>58</v>
      </c>
      <c r="AA83">
        <v>74</v>
      </c>
      <c r="AE83">
        <v>7</v>
      </c>
      <c r="AF83">
        <v>13</v>
      </c>
      <c r="AJ83">
        <v>74</v>
      </c>
    </row>
    <row r="84" spans="1:36" x14ac:dyDescent="0.25">
      <c r="A84" s="3" t="str">
        <f t="shared" si="1"/>
        <v>Liz Young</v>
      </c>
      <c r="B84" s="4">
        <v>45704</v>
      </c>
      <c r="C84" t="s">
        <v>1141</v>
      </c>
      <c r="D84" t="s">
        <v>1142</v>
      </c>
      <c r="E84" t="s">
        <v>1143</v>
      </c>
      <c r="F84" t="s">
        <v>1144</v>
      </c>
      <c r="I84" t="s">
        <v>1304</v>
      </c>
      <c r="J84" t="s">
        <v>1305</v>
      </c>
      <c r="K84" t="s">
        <v>1267</v>
      </c>
      <c r="L84">
        <v>69</v>
      </c>
      <c r="M84">
        <v>75</v>
      </c>
      <c r="Q84">
        <v>144</v>
      </c>
      <c r="R84">
        <v>72.489999999999995</v>
      </c>
      <c r="S84">
        <v>72.09</v>
      </c>
      <c r="T84">
        <v>70.19</v>
      </c>
      <c r="U84">
        <v>76.489999999999995</v>
      </c>
      <c r="Y84">
        <v>73.34</v>
      </c>
      <c r="Z84">
        <v>20</v>
      </c>
      <c r="AA84">
        <v>74</v>
      </c>
      <c r="AE84">
        <v>4</v>
      </c>
      <c r="AF84">
        <v>13</v>
      </c>
      <c r="AJ84">
        <v>74</v>
      </c>
    </row>
    <row r="85" spans="1:36" x14ac:dyDescent="0.25">
      <c r="A85" s="3" t="str">
        <f t="shared" si="1"/>
        <v>Peiyun Chien</v>
      </c>
      <c r="B85" s="4">
        <v>45704</v>
      </c>
      <c r="C85" t="s">
        <v>1141</v>
      </c>
      <c r="D85" t="s">
        <v>1142</v>
      </c>
      <c r="E85" t="s">
        <v>1143</v>
      </c>
      <c r="F85" t="s">
        <v>1144</v>
      </c>
      <c r="I85" t="s">
        <v>1306</v>
      </c>
      <c r="J85" t="s">
        <v>1307</v>
      </c>
      <c r="K85" t="s">
        <v>1267</v>
      </c>
      <c r="L85">
        <v>72</v>
      </c>
      <c r="M85">
        <v>73</v>
      </c>
      <c r="Q85">
        <v>145</v>
      </c>
      <c r="R85">
        <v>72.489999999999995</v>
      </c>
      <c r="S85">
        <v>72.09</v>
      </c>
      <c r="T85">
        <v>73.19</v>
      </c>
      <c r="U85">
        <v>74.489999999999995</v>
      </c>
      <c r="Y85">
        <v>73.84</v>
      </c>
      <c r="Z85">
        <v>58</v>
      </c>
      <c r="AA85">
        <v>84</v>
      </c>
      <c r="AE85">
        <v>7</v>
      </c>
      <c r="AF85">
        <v>14</v>
      </c>
      <c r="AJ85">
        <v>84</v>
      </c>
    </row>
    <row r="86" spans="1:36" x14ac:dyDescent="0.25">
      <c r="A86" s="3" t="str">
        <f t="shared" si="1"/>
        <v>Rosie Davies</v>
      </c>
      <c r="B86" s="4">
        <v>45704</v>
      </c>
      <c r="C86" t="s">
        <v>1141</v>
      </c>
      <c r="D86" t="s">
        <v>1142</v>
      </c>
      <c r="E86" t="s">
        <v>1143</v>
      </c>
      <c r="F86" t="s">
        <v>1144</v>
      </c>
      <c r="I86" t="s">
        <v>1308</v>
      </c>
      <c r="J86" t="s">
        <v>1309</v>
      </c>
      <c r="K86" t="s">
        <v>1267</v>
      </c>
      <c r="L86">
        <v>72</v>
      </c>
      <c r="M86">
        <v>73</v>
      </c>
      <c r="Q86">
        <v>145</v>
      </c>
      <c r="R86">
        <v>72.489999999999995</v>
      </c>
      <c r="S86">
        <v>72.09</v>
      </c>
      <c r="T86">
        <v>73.19</v>
      </c>
      <c r="U86">
        <v>74.489999999999995</v>
      </c>
      <c r="Y86">
        <v>73.84</v>
      </c>
      <c r="Z86">
        <v>58</v>
      </c>
      <c r="AA86">
        <v>84</v>
      </c>
      <c r="AE86">
        <v>7</v>
      </c>
      <c r="AF86">
        <v>14</v>
      </c>
      <c r="AJ86">
        <v>84</v>
      </c>
    </row>
    <row r="87" spans="1:36" x14ac:dyDescent="0.25">
      <c r="A87" s="3" t="str">
        <f t="shared" si="1"/>
        <v>Moriya Jutanugarn</v>
      </c>
      <c r="B87" s="4">
        <v>45704</v>
      </c>
      <c r="C87" t="s">
        <v>1141</v>
      </c>
      <c r="D87" t="s">
        <v>1142</v>
      </c>
      <c r="E87" t="s">
        <v>1143</v>
      </c>
      <c r="F87" t="s">
        <v>1144</v>
      </c>
      <c r="I87" t="s">
        <v>1153</v>
      </c>
      <c r="J87" t="s">
        <v>1310</v>
      </c>
      <c r="K87" t="s">
        <v>1267</v>
      </c>
      <c r="L87">
        <v>71</v>
      </c>
      <c r="M87">
        <v>74</v>
      </c>
      <c r="Q87">
        <v>145</v>
      </c>
      <c r="R87">
        <v>72.489999999999995</v>
      </c>
      <c r="S87">
        <v>72.09</v>
      </c>
      <c r="T87">
        <v>72.19</v>
      </c>
      <c r="U87">
        <v>75.489999999999995</v>
      </c>
      <c r="Y87">
        <v>73.84</v>
      </c>
      <c r="Z87">
        <v>47</v>
      </c>
      <c r="AA87">
        <v>84</v>
      </c>
      <c r="AE87">
        <v>6</v>
      </c>
      <c r="AF87">
        <v>14</v>
      </c>
      <c r="AJ87">
        <v>84</v>
      </c>
    </row>
    <row r="88" spans="1:36" x14ac:dyDescent="0.25">
      <c r="A88" s="3" t="str">
        <f t="shared" si="1"/>
        <v>Noora Komulainen</v>
      </c>
      <c r="B88" s="4">
        <v>45704</v>
      </c>
      <c r="C88" t="s">
        <v>1141</v>
      </c>
      <c r="D88" t="s">
        <v>1142</v>
      </c>
      <c r="E88" t="s">
        <v>1143</v>
      </c>
      <c r="F88" t="s">
        <v>1144</v>
      </c>
      <c r="I88" t="s">
        <v>1311</v>
      </c>
      <c r="J88" t="s">
        <v>1312</v>
      </c>
      <c r="K88" t="s">
        <v>1267</v>
      </c>
      <c r="L88">
        <v>74</v>
      </c>
      <c r="M88">
        <v>71</v>
      </c>
      <c r="Q88">
        <v>145</v>
      </c>
      <c r="R88">
        <v>72.489999999999995</v>
      </c>
      <c r="S88">
        <v>72.09</v>
      </c>
      <c r="T88">
        <v>75.19</v>
      </c>
      <c r="U88">
        <v>72.489999999999995</v>
      </c>
      <c r="Y88">
        <v>73.84</v>
      </c>
      <c r="Z88">
        <v>90</v>
      </c>
      <c r="AA88">
        <v>84</v>
      </c>
      <c r="AE88">
        <v>9</v>
      </c>
      <c r="AF88">
        <v>14</v>
      </c>
      <c r="AJ88">
        <v>84</v>
      </c>
    </row>
    <row r="89" spans="1:36" x14ac:dyDescent="0.25">
      <c r="A89" s="3" t="str">
        <f t="shared" si="1"/>
        <v>Ines Laklalech</v>
      </c>
      <c r="B89" s="4">
        <v>45704</v>
      </c>
      <c r="C89" t="s">
        <v>1141</v>
      </c>
      <c r="D89" t="s">
        <v>1142</v>
      </c>
      <c r="E89" t="s">
        <v>1143</v>
      </c>
      <c r="F89" t="s">
        <v>1144</v>
      </c>
      <c r="I89" t="s">
        <v>1313</v>
      </c>
      <c r="J89" t="s">
        <v>1314</v>
      </c>
      <c r="K89" t="s">
        <v>1267</v>
      </c>
      <c r="L89">
        <v>73</v>
      </c>
      <c r="M89">
        <v>72</v>
      </c>
      <c r="Q89">
        <v>145</v>
      </c>
      <c r="R89">
        <v>72.489999999999995</v>
      </c>
      <c r="S89">
        <v>72.09</v>
      </c>
      <c r="T89">
        <v>74.19</v>
      </c>
      <c r="U89">
        <v>73.489999999999995</v>
      </c>
      <c r="Y89">
        <v>73.84</v>
      </c>
      <c r="Z89">
        <v>75</v>
      </c>
      <c r="AA89">
        <v>84</v>
      </c>
      <c r="AE89">
        <v>8</v>
      </c>
      <c r="AF89">
        <v>14</v>
      </c>
      <c r="AJ89">
        <v>84</v>
      </c>
    </row>
    <row r="90" spans="1:36" x14ac:dyDescent="0.25">
      <c r="A90" s="3" t="str">
        <f t="shared" si="1"/>
        <v>Marta Martin</v>
      </c>
      <c r="B90" s="4">
        <v>45704</v>
      </c>
      <c r="C90" t="s">
        <v>1141</v>
      </c>
      <c r="D90" t="s">
        <v>1142</v>
      </c>
      <c r="E90" t="s">
        <v>1143</v>
      </c>
      <c r="F90" t="s">
        <v>1144</v>
      </c>
      <c r="I90" t="s">
        <v>1315</v>
      </c>
      <c r="J90" t="s">
        <v>1255</v>
      </c>
      <c r="K90" t="s">
        <v>1267</v>
      </c>
      <c r="L90">
        <v>73</v>
      </c>
      <c r="M90">
        <v>72</v>
      </c>
      <c r="Q90">
        <v>145</v>
      </c>
      <c r="R90">
        <v>72.489999999999995</v>
      </c>
      <c r="S90">
        <v>72.09</v>
      </c>
      <c r="T90">
        <v>74.19</v>
      </c>
      <c r="U90">
        <v>73.489999999999995</v>
      </c>
      <c r="Y90">
        <v>73.84</v>
      </c>
      <c r="Z90">
        <v>75</v>
      </c>
      <c r="AA90">
        <v>84</v>
      </c>
      <c r="AE90">
        <v>8</v>
      </c>
      <c r="AF90">
        <v>14</v>
      </c>
      <c r="AJ90">
        <v>84</v>
      </c>
    </row>
    <row r="91" spans="1:36" x14ac:dyDescent="0.25">
      <c r="A91" s="3" t="str">
        <f t="shared" si="1"/>
        <v>Agathe Sauzon</v>
      </c>
      <c r="B91" s="4">
        <v>45704</v>
      </c>
      <c r="C91" t="s">
        <v>1141</v>
      </c>
      <c r="D91" t="s">
        <v>1142</v>
      </c>
      <c r="E91" t="s">
        <v>1143</v>
      </c>
      <c r="F91" t="s">
        <v>1144</v>
      </c>
      <c r="I91" t="s">
        <v>1316</v>
      </c>
      <c r="J91" t="s">
        <v>1317</v>
      </c>
      <c r="K91" t="s">
        <v>1267</v>
      </c>
      <c r="L91">
        <v>71</v>
      </c>
      <c r="M91">
        <v>74</v>
      </c>
      <c r="Q91">
        <v>145</v>
      </c>
      <c r="R91">
        <v>72.489999999999995</v>
      </c>
      <c r="S91">
        <v>72.09</v>
      </c>
      <c r="T91">
        <v>72.19</v>
      </c>
      <c r="U91">
        <v>75.489999999999995</v>
      </c>
      <c r="Y91">
        <v>73.84</v>
      </c>
      <c r="Z91">
        <v>47</v>
      </c>
      <c r="AA91">
        <v>84</v>
      </c>
      <c r="AE91">
        <v>6</v>
      </c>
      <c r="AF91">
        <v>14</v>
      </c>
      <c r="AJ91">
        <v>84</v>
      </c>
    </row>
    <row r="92" spans="1:36" x14ac:dyDescent="0.25">
      <c r="A92" s="3" t="str">
        <f t="shared" si="1"/>
        <v>Lauren Walsh</v>
      </c>
      <c r="B92" s="4">
        <v>45704</v>
      </c>
      <c r="C92" t="s">
        <v>1141</v>
      </c>
      <c r="D92" t="s">
        <v>1142</v>
      </c>
      <c r="E92" t="s">
        <v>1143</v>
      </c>
      <c r="F92" t="s">
        <v>1144</v>
      </c>
      <c r="I92" t="s">
        <v>1318</v>
      </c>
      <c r="J92" t="s">
        <v>1319</v>
      </c>
      <c r="K92" t="s">
        <v>1267</v>
      </c>
      <c r="L92">
        <v>72</v>
      </c>
      <c r="M92">
        <v>73</v>
      </c>
      <c r="Q92">
        <v>145</v>
      </c>
      <c r="R92">
        <v>72.489999999999995</v>
      </c>
      <c r="S92">
        <v>72.09</v>
      </c>
      <c r="T92">
        <v>73.19</v>
      </c>
      <c r="U92">
        <v>74.489999999999995</v>
      </c>
      <c r="Y92">
        <v>73.84</v>
      </c>
      <c r="Z92">
        <v>58</v>
      </c>
      <c r="AA92">
        <v>84</v>
      </c>
      <c r="AE92">
        <v>7</v>
      </c>
      <c r="AF92">
        <v>14</v>
      </c>
      <c r="AJ92">
        <v>84</v>
      </c>
    </row>
    <row r="93" spans="1:36" x14ac:dyDescent="0.25">
      <c r="A93" s="3" t="str">
        <f t="shared" si="1"/>
        <v>Casandra Alexander</v>
      </c>
      <c r="B93" s="4">
        <v>45704</v>
      </c>
      <c r="C93" t="s">
        <v>1141</v>
      </c>
      <c r="D93" t="s">
        <v>1142</v>
      </c>
      <c r="E93" t="s">
        <v>1143</v>
      </c>
      <c r="F93" t="s">
        <v>1144</v>
      </c>
      <c r="I93" t="s">
        <v>1320</v>
      </c>
      <c r="J93" t="s">
        <v>1321</v>
      </c>
      <c r="K93" t="s">
        <v>1267</v>
      </c>
      <c r="L93">
        <v>72</v>
      </c>
      <c r="M93">
        <v>74</v>
      </c>
      <c r="Q93">
        <v>146</v>
      </c>
      <c r="R93">
        <v>72.489999999999995</v>
      </c>
      <c r="S93">
        <v>72.09</v>
      </c>
      <c r="T93">
        <v>73.19</v>
      </c>
      <c r="U93">
        <v>75.489999999999995</v>
      </c>
      <c r="Y93">
        <v>74.34</v>
      </c>
      <c r="Z93">
        <v>58</v>
      </c>
      <c r="AA93">
        <v>92</v>
      </c>
      <c r="AE93">
        <v>7</v>
      </c>
      <c r="AF93">
        <v>15</v>
      </c>
      <c r="AJ93">
        <v>92</v>
      </c>
    </row>
    <row r="94" spans="1:36" x14ac:dyDescent="0.25">
      <c r="A94" s="3" t="str">
        <f t="shared" si="1"/>
        <v>Dorthea Forbrigd</v>
      </c>
      <c r="B94" s="4">
        <v>45704</v>
      </c>
      <c r="C94" t="s">
        <v>1141</v>
      </c>
      <c r="D94" t="s">
        <v>1142</v>
      </c>
      <c r="E94" t="s">
        <v>1143</v>
      </c>
      <c r="F94" t="s">
        <v>1144</v>
      </c>
      <c r="I94" t="s">
        <v>1322</v>
      </c>
      <c r="J94" t="s">
        <v>1323</v>
      </c>
      <c r="K94" t="s">
        <v>1267</v>
      </c>
      <c r="L94">
        <v>74</v>
      </c>
      <c r="M94">
        <v>72</v>
      </c>
      <c r="Q94">
        <v>146</v>
      </c>
      <c r="R94">
        <v>72.489999999999995</v>
      </c>
      <c r="S94">
        <v>72.09</v>
      </c>
      <c r="T94">
        <v>75.19</v>
      </c>
      <c r="U94">
        <v>73.489999999999995</v>
      </c>
      <c r="Y94">
        <v>74.34</v>
      </c>
      <c r="Z94">
        <v>90</v>
      </c>
      <c r="AA94">
        <v>92</v>
      </c>
      <c r="AE94">
        <v>9</v>
      </c>
      <c r="AF94">
        <v>15</v>
      </c>
      <c r="AJ94">
        <v>92</v>
      </c>
    </row>
    <row r="95" spans="1:36" x14ac:dyDescent="0.25">
      <c r="A95" s="3" t="str">
        <f t="shared" si="1"/>
        <v>Tvesa Malik</v>
      </c>
      <c r="B95" s="4">
        <v>45704</v>
      </c>
      <c r="C95" t="s">
        <v>1141</v>
      </c>
      <c r="D95" t="s">
        <v>1142</v>
      </c>
      <c r="E95" t="s">
        <v>1143</v>
      </c>
      <c r="F95" t="s">
        <v>1144</v>
      </c>
      <c r="I95" t="s">
        <v>1324</v>
      </c>
      <c r="J95" t="s">
        <v>1325</v>
      </c>
      <c r="K95" t="s">
        <v>1267</v>
      </c>
      <c r="L95">
        <v>73</v>
      </c>
      <c r="M95">
        <v>73</v>
      </c>
      <c r="Q95">
        <v>146</v>
      </c>
      <c r="R95">
        <v>72.489999999999995</v>
      </c>
      <c r="S95">
        <v>72.09</v>
      </c>
      <c r="T95">
        <v>74.19</v>
      </c>
      <c r="U95">
        <v>74.489999999999995</v>
      </c>
      <c r="Y95">
        <v>74.34</v>
      </c>
      <c r="Z95">
        <v>75</v>
      </c>
      <c r="AA95">
        <v>92</v>
      </c>
      <c r="AE95">
        <v>8</v>
      </c>
      <c r="AF95">
        <v>15</v>
      </c>
      <c r="AJ95">
        <v>92</v>
      </c>
    </row>
    <row r="96" spans="1:36" x14ac:dyDescent="0.25">
      <c r="A96" s="3" t="str">
        <f t="shared" si="1"/>
        <v>Wichanee Meechai</v>
      </c>
      <c r="B96" s="4">
        <v>45704</v>
      </c>
      <c r="C96" t="s">
        <v>1141</v>
      </c>
      <c r="D96" t="s">
        <v>1142</v>
      </c>
      <c r="E96" t="s">
        <v>1143</v>
      </c>
      <c r="F96" t="s">
        <v>1144</v>
      </c>
      <c r="I96" t="s">
        <v>1326</v>
      </c>
      <c r="J96" t="s">
        <v>1327</v>
      </c>
      <c r="K96" t="s">
        <v>1267</v>
      </c>
      <c r="L96">
        <v>76</v>
      </c>
      <c r="M96">
        <v>70</v>
      </c>
      <c r="Q96">
        <v>146</v>
      </c>
      <c r="R96">
        <v>72.489999999999995</v>
      </c>
      <c r="S96">
        <v>72.09</v>
      </c>
      <c r="T96">
        <v>77.19</v>
      </c>
      <c r="U96">
        <v>71.489999999999995</v>
      </c>
      <c r="Y96">
        <v>74.34</v>
      </c>
      <c r="Z96">
        <v>107</v>
      </c>
      <c r="AA96">
        <v>92</v>
      </c>
      <c r="AE96">
        <v>11</v>
      </c>
      <c r="AF96">
        <v>15</v>
      </c>
      <c r="AJ96">
        <v>92</v>
      </c>
    </row>
    <row r="97" spans="1:36" x14ac:dyDescent="0.25">
      <c r="A97" s="3" t="str">
        <f t="shared" si="1"/>
        <v>Amy Taylor</v>
      </c>
      <c r="B97" s="4">
        <v>45704</v>
      </c>
      <c r="C97" t="s">
        <v>1141</v>
      </c>
      <c r="D97" t="s">
        <v>1142</v>
      </c>
      <c r="E97" t="s">
        <v>1143</v>
      </c>
      <c r="F97" t="s">
        <v>1144</v>
      </c>
      <c r="I97" t="s">
        <v>1328</v>
      </c>
      <c r="J97" t="s">
        <v>1329</v>
      </c>
      <c r="K97" t="s">
        <v>1267</v>
      </c>
      <c r="L97">
        <v>75</v>
      </c>
      <c r="M97">
        <v>71</v>
      </c>
      <c r="Q97">
        <v>146</v>
      </c>
      <c r="R97">
        <v>72.489999999999995</v>
      </c>
      <c r="S97">
        <v>72.09</v>
      </c>
      <c r="T97">
        <v>76.19</v>
      </c>
      <c r="U97">
        <v>72.489999999999995</v>
      </c>
      <c r="Y97">
        <v>74.34</v>
      </c>
      <c r="Z97">
        <v>95</v>
      </c>
      <c r="AA97">
        <v>92</v>
      </c>
      <c r="AE97">
        <v>10</v>
      </c>
      <c r="AF97">
        <v>15</v>
      </c>
      <c r="AJ97">
        <v>92</v>
      </c>
    </row>
    <row r="98" spans="1:36" x14ac:dyDescent="0.25">
      <c r="A98" s="3" t="str">
        <f t="shared" si="1"/>
        <v>April Angurasaranee</v>
      </c>
      <c r="B98" s="4">
        <v>45704</v>
      </c>
      <c r="C98" t="s">
        <v>1141</v>
      </c>
      <c r="D98" t="s">
        <v>1142</v>
      </c>
      <c r="E98" t="s">
        <v>1143</v>
      </c>
      <c r="F98" t="s">
        <v>1144</v>
      </c>
      <c r="I98" t="s">
        <v>1330</v>
      </c>
      <c r="J98" t="s">
        <v>1331</v>
      </c>
      <c r="K98" t="s">
        <v>1267</v>
      </c>
      <c r="L98">
        <v>71</v>
      </c>
      <c r="M98">
        <v>76</v>
      </c>
      <c r="Q98">
        <v>147</v>
      </c>
      <c r="R98">
        <v>72.489999999999995</v>
      </c>
      <c r="S98">
        <v>72.09</v>
      </c>
      <c r="T98">
        <v>72.19</v>
      </c>
      <c r="U98">
        <v>77.489999999999995</v>
      </c>
      <c r="Y98">
        <v>74.84</v>
      </c>
      <c r="Z98">
        <v>47</v>
      </c>
      <c r="AA98">
        <v>97</v>
      </c>
      <c r="AE98">
        <v>6</v>
      </c>
      <c r="AF98">
        <v>16</v>
      </c>
      <c r="AJ98">
        <v>97</v>
      </c>
    </row>
    <row r="99" spans="1:36" x14ac:dyDescent="0.25">
      <c r="A99" s="3" t="str">
        <f t="shared" si="1"/>
        <v>Maha Haddioui</v>
      </c>
      <c r="B99" s="4">
        <v>45704</v>
      </c>
      <c r="C99" t="s">
        <v>1141</v>
      </c>
      <c r="D99" t="s">
        <v>1142</v>
      </c>
      <c r="E99" t="s">
        <v>1143</v>
      </c>
      <c r="F99" t="s">
        <v>1144</v>
      </c>
      <c r="I99" t="s">
        <v>1332</v>
      </c>
      <c r="J99" t="s">
        <v>1333</v>
      </c>
      <c r="K99" t="s">
        <v>1267</v>
      </c>
      <c r="L99">
        <v>75</v>
      </c>
      <c r="M99">
        <v>72</v>
      </c>
      <c r="Q99">
        <v>147</v>
      </c>
      <c r="R99">
        <v>72.489999999999995</v>
      </c>
      <c r="S99">
        <v>72.09</v>
      </c>
      <c r="T99">
        <v>76.19</v>
      </c>
      <c r="U99">
        <v>73.489999999999995</v>
      </c>
      <c r="Y99">
        <v>74.84</v>
      </c>
      <c r="Z99">
        <v>95</v>
      </c>
      <c r="AA99">
        <v>97</v>
      </c>
      <c r="AE99">
        <v>10</v>
      </c>
      <c r="AF99">
        <v>16</v>
      </c>
      <c r="AJ99">
        <v>97</v>
      </c>
    </row>
    <row r="100" spans="1:36" x14ac:dyDescent="0.25">
      <c r="A100" s="3" t="str">
        <f t="shared" si="1"/>
        <v>Caroline Hedwall</v>
      </c>
      <c r="B100" s="4">
        <v>45704</v>
      </c>
      <c r="C100" t="s">
        <v>1141</v>
      </c>
      <c r="D100" t="s">
        <v>1142</v>
      </c>
      <c r="E100" t="s">
        <v>1143</v>
      </c>
      <c r="F100" t="s">
        <v>1144</v>
      </c>
      <c r="I100" t="s">
        <v>1334</v>
      </c>
      <c r="J100" t="s">
        <v>1335</v>
      </c>
      <c r="K100" t="s">
        <v>1267</v>
      </c>
      <c r="L100">
        <v>73</v>
      </c>
      <c r="M100">
        <v>74</v>
      </c>
      <c r="Q100">
        <v>147</v>
      </c>
      <c r="R100">
        <v>72.489999999999995</v>
      </c>
      <c r="S100">
        <v>72.09</v>
      </c>
      <c r="T100">
        <v>74.19</v>
      </c>
      <c r="U100">
        <v>75.489999999999995</v>
      </c>
      <c r="Y100">
        <v>74.84</v>
      </c>
      <c r="Z100">
        <v>75</v>
      </c>
      <c r="AA100">
        <v>97</v>
      </c>
      <c r="AE100">
        <v>8</v>
      </c>
      <c r="AF100">
        <v>16</v>
      </c>
      <c r="AJ100">
        <v>97</v>
      </c>
    </row>
    <row r="101" spans="1:36" x14ac:dyDescent="0.25">
      <c r="A101" s="3" t="str">
        <f t="shared" si="1"/>
        <v>Kirsten Rudgeley</v>
      </c>
      <c r="B101" s="4">
        <v>45704</v>
      </c>
      <c r="C101" t="s">
        <v>1141</v>
      </c>
      <c r="D101" t="s">
        <v>1142</v>
      </c>
      <c r="E101" t="s">
        <v>1143</v>
      </c>
      <c r="F101" t="s">
        <v>1144</v>
      </c>
      <c r="I101" t="s">
        <v>1336</v>
      </c>
      <c r="J101" t="s">
        <v>1337</v>
      </c>
      <c r="K101" t="s">
        <v>1267</v>
      </c>
      <c r="L101">
        <v>75</v>
      </c>
      <c r="M101">
        <v>72</v>
      </c>
      <c r="Q101">
        <v>147</v>
      </c>
      <c r="R101">
        <v>72.489999999999995</v>
      </c>
      <c r="S101">
        <v>72.09</v>
      </c>
      <c r="T101">
        <v>76.19</v>
      </c>
      <c r="U101">
        <v>73.489999999999995</v>
      </c>
      <c r="Y101">
        <v>74.84</v>
      </c>
      <c r="Z101">
        <v>95</v>
      </c>
      <c r="AA101">
        <v>97</v>
      </c>
      <c r="AE101">
        <v>10</v>
      </c>
      <c r="AF101">
        <v>16</v>
      </c>
      <c r="AJ101">
        <v>97</v>
      </c>
    </row>
    <row r="102" spans="1:36" x14ac:dyDescent="0.25">
      <c r="A102" s="3" t="str">
        <f t="shared" si="1"/>
        <v>Klara Davidson Spilkova</v>
      </c>
      <c r="B102" s="4">
        <v>45704</v>
      </c>
      <c r="C102" t="s">
        <v>1141</v>
      </c>
      <c r="D102" t="s">
        <v>1142</v>
      </c>
      <c r="E102" t="s">
        <v>1143</v>
      </c>
      <c r="F102" t="s">
        <v>1144</v>
      </c>
      <c r="I102" t="s">
        <v>1338</v>
      </c>
      <c r="J102" t="s">
        <v>1339</v>
      </c>
      <c r="K102" t="s">
        <v>1267</v>
      </c>
      <c r="L102">
        <v>77</v>
      </c>
      <c r="M102">
        <v>71</v>
      </c>
      <c r="Q102">
        <v>148</v>
      </c>
      <c r="R102">
        <v>72.489999999999995</v>
      </c>
      <c r="S102">
        <v>72.09</v>
      </c>
      <c r="T102">
        <v>78.19</v>
      </c>
      <c r="U102">
        <v>72.489999999999995</v>
      </c>
      <c r="Y102">
        <v>75.34</v>
      </c>
      <c r="Z102">
        <v>110</v>
      </c>
      <c r="AA102">
        <v>101</v>
      </c>
      <c r="AE102">
        <v>12</v>
      </c>
      <c r="AF102">
        <v>17</v>
      </c>
      <c r="AJ102">
        <v>101</v>
      </c>
    </row>
    <row r="103" spans="1:36" x14ac:dyDescent="0.25">
      <c r="A103" s="3" t="str">
        <f t="shared" si="1"/>
        <v>Kim Metraux</v>
      </c>
      <c r="B103" s="4">
        <v>45704</v>
      </c>
      <c r="C103" t="s">
        <v>1141</v>
      </c>
      <c r="D103" t="s">
        <v>1142</v>
      </c>
      <c r="E103" t="s">
        <v>1143</v>
      </c>
      <c r="F103" t="s">
        <v>1144</v>
      </c>
      <c r="I103" t="s">
        <v>1229</v>
      </c>
      <c r="J103" t="s">
        <v>1179</v>
      </c>
      <c r="K103" t="s">
        <v>1267</v>
      </c>
      <c r="L103">
        <v>75</v>
      </c>
      <c r="M103">
        <v>73</v>
      </c>
      <c r="Q103">
        <v>148</v>
      </c>
      <c r="R103">
        <v>72.489999999999995</v>
      </c>
      <c r="S103">
        <v>72.09</v>
      </c>
      <c r="T103">
        <v>76.19</v>
      </c>
      <c r="U103">
        <v>74.489999999999995</v>
      </c>
      <c r="Y103">
        <v>75.34</v>
      </c>
      <c r="Z103">
        <v>95</v>
      </c>
      <c r="AA103">
        <v>101</v>
      </c>
      <c r="AE103">
        <v>10</v>
      </c>
      <c r="AF103">
        <v>17</v>
      </c>
      <c r="AJ103">
        <v>101</v>
      </c>
    </row>
    <row r="104" spans="1:36" x14ac:dyDescent="0.25">
      <c r="A104" s="3" t="str">
        <f t="shared" si="1"/>
        <v>Ursula Wikstrom</v>
      </c>
      <c r="B104" s="4">
        <v>45704</v>
      </c>
      <c r="C104" t="s">
        <v>1141</v>
      </c>
      <c r="D104" t="s">
        <v>1142</v>
      </c>
      <c r="E104" t="s">
        <v>1143</v>
      </c>
      <c r="F104" t="s">
        <v>1144</v>
      </c>
      <c r="I104" t="s">
        <v>1340</v>
      </c>
      <c r="J104" t="s">
        <v>1341</v>
      </c>
      <c r="K104" t="s">
        <v>1267</v>
      </c>
      <c r="L104">
        <v>76</v>
      </c>
      <c r="M104">
        <v>72</v>
      </c>
      <c r="Q104">
        <v>148</v>
      </c>
      <c r="R104">
        <v>72.489999999999995</v>
      </c>
      <c r="S104">
        <v>72.09</v>
      </c>
      <c r="T104">
        <v>77.19</v>
      </c>
      <c r="U104">
        <v>73.489999999999995</v>
      </c>
      <c r="Y104">
        <v>75.34</v>
      </c>
      <c r="Z104">
        <v>107</v>
      </c>
      <c r="AA104">
        <v>101</v>
      </c>
      <c r="AE104">
        <v>11</v>
      </c>
      <c r="AF104">
        <v>17</v>
      </c>
      <c r="AJ104">
        <v>101</v>
      </c>
    </row>
    <row r="105" spans="1:36" x14ac:dyDescent="0.25">
      <c r="A105" s="3" t="str">
        <f t="shared" si="1"/>
        <v>Gemma Dryburgh</v>
      </c>
      <c r="B105" s="4">
        <v>45704</v>
      </c>
      <c r="C105" t="s">
        <v>1141</v>
      </c>
      <c r="D105" t="s">
        <v>1142</v>
      </c>
      <c r="E105" t="s">
        <v>1143</v>
      </c>
      <c r="F105" t="s">
        <v>1144</v>
      </c>
      <c r="I105" t="s">
        <v>1342</v>
      </c>
      <c r="J105" t="s">
        <v>1343</v>
      </c>
      <c r="K105" t="s">
        <v>1267</v>
      </c>
      <c r="L105">
        <v>75</v>
      </c>
      <c r="M105">
        <v>74</v>
      </c>
      <c r="Q105">
        <v>149</v>
      </c>
      <c r="R105">
        <v>72.489999999999995</v>
      </c>
      <c r="S105">
        <v>72.09</v>
      </c>
      <c r="T105">
        <v>76.19</v>
      </c>
      <c r="U105">
        <v>75.489999999999995</v>
      </c>
      <c r="Y105">
        <v>75.84</v>
      </c>
      <c r="Z105">
        <v>95</v>
      </c>
      <c r="AA105">
        <v>104</v>
      </c>
      <c r="AE105">
        <v>10</v>
      </c>
      <c r="AF105">
        <v>18</v>
      </c>
      <c r="AJ105">
        <v>104</v>
      </c>
    </row>
    <row r="106" spans="1:36" x14ac:dyDescent="0.25">
      <c r="A106" s="3" t="str">
        <f t="shared" si="1"/>
        <v>Danielle Kang</v>
      </c>
      <c r="B106" s="4">
        <v>45704</v>
      </c>
      <c r="C106" t="s">
        <v>1141</v>
      </c>
      <c r="D106" t="s">
        <v>1142</v>
      </c>
      <c r="E106" t="s">
        <v>1143</v>
      </c>
      <c r="F106" t="s">
        <v>1144</v>
      </c>
      <c r="I106" t="s">
        <v>1344</v>
      </c>
      <c r="J106" t="s">
        <v>1345</v>
      </c>
      <c r="K106" t="s">
        <v>1267</v>
      </c>
      <c r="L106">
        <v>73</v>
      </c>
      <c r="M106">
        <v>76</v>
      </c>
      <c r="Q106">
        <v>149</v>
      </c>
      <c r="R106">
        <v>72.489999999999995</v>
      </c>
      <c r="S106">
        <v>72.09</v>
      </c>
      <c r="T106">
        <v>74.19</v>
      </c>
      <c r="U106">
        <v>77.489999999999995</v>
      </c>
      <c r="Y106">
        <v>75.84</v>
      </c>
      <c r="Z106">
        <v>75</v>
      </c>
      <c r="AA106">
        <v>104</v>
      </c>
      <c r="AE106">
        <v>8</v>
      </c>
      <c r="AF106">
        <v>18</v>
      </c>
      <c r="AJ106">
        <v>104</v>
      </c>
    </row>
    <row r="107" spans="1:36" x14ac:dyDescent="0.25">
      <c r="A107" s="3" t="str">
        <f t="shared" si="1"/>
        <v>Aunchisa Utama</v>
      </c>
      <c r="B107" s="4">
        <v>45704</v>
      </c>
      <c r="C107" t="s">
        <v>1141</v>
      </c>
      <c r="D107" t="s">
        <v>1142</v>
      </c>
      <c r="E107" t="s">
        <v>1143</v>
      </c>
      <c r="F107" t="s">
        <v>1144</v>
      </c>
      <c r="I107" t="s">
        <v>1346</v>
      </c>
      <c r="J107" t="s">
        <v>1347</v>
      </c>
      <c r="K107" t="s">
        <v>1267</v>
      </c>
      <c r="L107">
        <v>75</v>
      </c>
      <c r="M107">
        <v>74</v>
      </c>
      <c r="Q107">
        <v>149</v>
      </c>
      <c r="R107">
        <v>72.489999999999995</v>
      </c>
      <c r="S107">
        <v>72.09</v>
      </c>
      <c r="T107">
        <v>76.19</v>
      </c>
      <c r="U107">
        <v>75.489999999999995</v>
      </c>
      <c r="Y107">
        <v>75.84</v>
      </c>
      <c r="Z107">
        <v>95</v>
      </c>
      <c r="AA107">
        <v>104</v>
      </c>
      <c r="AE107">
        <v>10</v>
      </c>
      <c r="AF107">
        <v>18</v>
      </c>
      <c r="AJ107">
        <v>104</v>
      </c>
    </row>
    <row r="108" spans="1:36" x14ac:dyDescent="0.25">
      <c r="A108" s="3" t="str">
        <f t="shared" si="1"/>
        <v>Jo-Eun Kim</v>
      </c>
      <c r="B108" s="4">
        <v>45704</v>
      </c>
      <c r="C108" t="s">
        <v>1141</v>
      </c>
      <c r="D108" t="s">
        <v>1142</v>
      </c>
      <c r="E108" t="s">
        <v>1143</v>
      </c>
      <c r="F108" t="s">
        <v>1144</v>
      </c>
      <c r="I108" t="s">
        <v>1179</v>
      </c>
      <c r="J108" t="s">
        <v>1348</v>
      </c>
      <c r="K108" t="s">
        <v>1267</v>
      </c>
      <c r="L108">
        <v>73</v>
      </c>
      <c r="M108">
        <v>77</v>
      </c>
      <c r="Q108">
        <v>150</v>
      </c>
      <c r="R108">
        <v>72.489999999999995</v>
      </c>
      <c r="S108">
        <v>72.09</v>
      </c>
      <c r="T108">
        <v>74.19</v>
      </c>
      <c r="U108">
        <v>78.489999999999995</v>
      </c>
      <c r="Y108">
        <v>76.34</v>
      </c>
      <c r="Z108">
        <v>75</v>
      </c>
      <c r="AA108">
        <v>107</v>
      </c>
      <c r="AE108">
        <v>8</v>
      </c>
      <c r="AF108">
        <v>19</v>
      </c>
      <c r="AJ108">
        <v>107</v>
      </c>
    </row>
    <row r="109" spans="1:36" x14ac:dyDescent="0.25">
      <c r="A109" s="3" t="str">
        <f t="shared" si="1"/>
        <v>Nicole Garcia</v>
      </c>
      <c r="B109" s="4">
        <v>45704</v>
      </c>
      <c r="C109" t="s">
        <v>1141</v>
      </c>
      <c r="D109" t="s">
        <v>1142</v>
      </c>
      <c r="E109" t="s">
        <v>1143</v>
      </c>
      <c r="F109" t="s">
        <v>1144</v>
      </c>
      <c r="I109" t="s">
        <v>1349</v>
      </c>
      <c r="J109" t="s">
        <v>1240</v>
      </c>
      <c r="K109" t="s">
        <v>1267</v>
      </c>
      <c r="L109">
        <v>75</v>
      </c>
      <c r="M109">
        <v>76</v>
      </c>
      <c r="Q109">
        <v>151</v>
      </c>
      <c r="R109">
        <v>72.489999999999995</v>
      </c>
      <c r="S109">
        <v>72.09</v>
      </c>
      <c r="T109">
        <v>76.19</v>
      </c>
      <c r="U109">
        <v>77.489999999999995</v>
      </c>
      <c r="Y109">
        <v>76.84</v>
      </c>
      <c r="Z109">
        <v>95</v>
      </c>
      <c r="AA109">
        <v>108</v>
      </c>
      <c r="AE109">
        <v>10</v>
      </c>
      <c r="AF109">
        <v>20</v>
      </c>
      <c r="AJ109">
        <v>108</v>
      </c>
    </row>
    <row r="110" spans="1:36" x14ac:dyDescent="0.25">
      <c r="A110" s="3" t="str">
        <f t="shared" si="1"/>
        <v>Maria Hernandez</v>
      </c>
      <c r="B110" s="4">
        <v>45704</v>
      </c>
      <c r="C110" t="s">
        <v>1141</v>
      </c>
      <c r="D110" t="s">
        <v>1142</v>
      </c>
      <c r="E110" t="s">
        <v>1143</v>
      </c>
      <c r="F110" t="s">
        <v>1144</v>
      </c>
      <c r="I110" t="s">
        <v>1350</v>
      </c>
      <c r="J110" t="s">
        <v>1251</v>
      </c>
      <c r="K110" t="s">
        <v>1267</v>
      </c>
      <c r="L110">
        <v>75</v>
      </c>
      <c r="M110">
        <v>76</v>
      </c>
      <c r="Q110">
        <v>151</v>
      </c>
      <c r="R110">
        <v>72.489999999999995</v>
      </c>
      <c r="S110">
        <v>72.09</v>
      </c>
      <c r="T110">
        <v>76.19</v>
      </c>
      <c r="U110">
        <v>77.489999999999995</v>
      </c>
      <c r="Y110">
        <v>76.84</v>
      </c>
      <c r="Z110">
        <v>95</v>
      </c>
      <c r="AA110">
        <v>108</v>
      </c>
      <c r="AE110">
        <v>10</v>
      </c>
      <c r="AF110">
        <v>20</v>
      </c>
      <c r="AJ110">
        <v>108</v>
      </c>
    </row>
    <row r="111" spans="1:36" x14ac:dyDescent="0.25">
      <c r="A111" s="3" t="str">
        <f t="shared" si="1"/>
        <v>Nuria Iturrioz</v>
      </c>
      <c r="B111" s="4">
        <v>45704</v>
      </c>
      <c r="C111" t="s">
        <v>1141</v>
      </c>
      <c r="D111" t="s">
        <v>1142</v>
      </c>
      <c r="E111" t="s">
        <v>1143</v>
      </c>
      <c r="F111" t="s">
        <v>1144</v>
      </c>
      <c r="I111" t="s">
        <v>1351</v>
      </c>
      <c r="J111" t="s">
        <v>1352</v>
      </c>
      <c r="K111" t="s">
        <v>1267</v>
      </c>
      <c r="L111">
        <v>77</v>
      </c>
      <c r="M111">
        <v>75</v>
      </c>
      <c r="Q111">
        <v>152</v>
      </c>
      <c r="R111">
        <v>72.489999999999995</v>
      </c>
      <c r="S111">
        <v>72.09</v>
      </c>
      <c r="T111">
        <v>78.19</v>
      </c>
      <c r="U111">
        <v>76.489999999999995</v>
      </c>
      <c r="Y111">
        <v>77.34</v>
      </c>
      <c r="Z111">
        <v>110</v>
      </c>
      <c r="AA111">
        <v>110</v>
      </c>
      <c r="AE111">
        <v>12</v>
      </c>
      <c r="AF111">
        <v>21</v>
      </c>
      <c r="AJ111">
        <v>110</v>
      </c>
    </row>
    <row r="112" spans="1:36" x14ac:dyDescent="0.25">
      <c r="A112" s="3" t="str">
        <f t="shared" si="1"/>
        <v>Kristyna Napoleaova</v>
      </c>
      <c r="B112" s="4">
        <v>45704</v>
      </c>
      <c r="C112" t="s">
        <v>1141</v>
      </c>
      <c r="D112" t="s">
        <v>1142</v>
      </c>
      <c r="E112" t="s">
        <v>1143</v>
      </c>
      <c r="F112" t="s">
        <v>1144</v>
      </c>
      <c r="I112" t="s">
        <v>1353</v>
      </c>
      <c r="J112" t="s">
        <v>1354</v>
      </c>
      <c r="K112" t="s">
        <v>1267</v>
      </c>
      <c r="L112">
        <v>76</v>
      </c>
      <c r="M112">
        <v>76</v>
      </c>
      <c r="Q112">
        <v>152</v>
      </c>
      <c r="R112">
        <v>72.489999999999995</v>
      </c>
      <c r="S112">
        <v>72.09</v>
      </c>
      <c r="T112">
        <v>77.19</v>
      </c>
      <c r="U112">
        <v>77.489999999999995</v>
      </c>
      <c r="Y112">
        <v>77.34</v>
      </c>
      <c r="Z112">
        <v>107</v>
      </c>
      <c r="AA112">
        <v>110</v>
      </c>
      <c r="AE112">
        <v>11</v>
      </c>
      <c r="AF112">
        <v>21</v>
      </c>
      <c r="AJ112">
        <v>110</v>
      </c>
    </row>
    <row r="113" spans="1:36" x14ac:dyDescent="0.25">
      <c r="A113" s="3" t="str">
        <f t="shared" si="1"/>
        <v>Lora Assad</v>
      </c>
      <c r="B113" s="4">
        <v>45704</v>
      </c>
      <c r="C113" t="s">
        <v>1141</v>
      </c>
      <c r="D113" t="s">
        <v>1142</v>
      </c>
      <c r="E113" t="s">
        <v>1143</v>
      </c>
      <c r="F113" t="s">
        <v>1144</v>
      </c>
      <c r="I113" t="s">
        <v>1355</v>
      </c>
      <c r="J113" t="s">
        <v>1356</v>
      </c>
      <c r="K113" t="s">
        <v>1267</v>
      </c>
      <c r="L113">
        <v>79</v>
      </c>
      <c r="M113">
        <v>78</v>
      </c>
      <c r="Q113">
        <v>157</v>
      </c>
      <c r="R113">
        <v>72.489999999999995</v>
      </c>
      <c r="S113">
        <v>72.09</v>
      </c>
      <c r="T113">
        <v>80.19</v>
      </c>
      <c r="U113">
        <v>79.489999999999995</v>
      </c>
      <c r="Y113">
        <v>79.84</v>
      </c>
      <c r="Z113">
        <v>112</v>
      </c>
      <c r="AA113">
        <v>112</v>
      </c>
      <c r="AE113">
        <v>14</v>
      </c>
      <c r="AF113">
        <v>26</v>
      </c>
      <c r="AJ113">
        <v>112</v>
      </c>
    </row>
    <row r="114" spans="1:36" x14ac:dyDescent="0.25">
      <c r="A114" s="3" t="str">
        <f t="shared" si="1"/>
        <v/>
      </c>
      <c r="B114" s="4"/>
    </row>
    <row r="115" spans="1:36" x14ac:dyDescent="0.25">
      <c r="A115" s="3" t="str">
        <f t="shared" si="1"/>
        <v/>
      </c>
      <c r="B115" s="4"/>
    </row>
    <row r="116" spans="1:36" x14ac:dyDescent="0.25">
      <c r="A116" s="3" t="str">
        <f t="shared" si="1"/>
        <v/>
      </c>
      <c r="B116" s="4"/>
    </row>
    <row r="117" spans="1:36" x14ac:dyDescent="0.25">
      <c r="A117" s="3" t="str">
        <f t="shared" si="1"/>
        <v/>
      </c>
      <c r="B117" s="4"/>
    </row>
    <row r="118" spans="1:36" x14ac:dyDescent="0.25">
      <c r="A118" s="3" t="str">
        <f t="shared" si="1"/>
        <v/>
      </c>
      <c r="B118" s="4"/>
    </row>
    <row r="119" spans="1:36" x14ac:dyDescent="0.25">
      <c r="A119" s="3" t="str">
        <f t="shared" si="1"/>
        <v/>
      </c>
      <c r="B119" s="4"/>
    </row>
    <row r="120" spans="1:36" x14ac:dyDescent="0.25">
      <c r="A120" s="3" t="str">
        <f t="shared" si="1"/>
        <v/>
      </c>
      <c r="B120" s="4"/>
    </row>
    <row r="121" spans="1:36" x14ac:dyDescent="0.25">
      <c r="A121" s="3" t="str">
        <f t="shared" si="1"/>
        <v/>
      </c>
      <c r="B121" s="4"/>
    </row>
    <row r="122" spans="1:36" x14ac:dyDescent="0.25">
      <c r="A122" s="3" t="str">
        <f t="shared" si="1"/>
        <v/>
      </c>
      <c r="B122" s="4"/>
    </row>
    <row r="123" spans="1:36" x14ac:dyDescent="0.25">
      <c r="A123" s="3" t="str">
        <f t="shared" si="1"/>
        <v/>
      </c>
      <c r="B123" s="4"/>
    </row>
    <row r="124" spans="1:36" x14ac:dyDescent="0.25">
      <c r="A124" s="3" t="str">
        <f t="shared" si="1"/>
        <v/>
      </c>
      <c r="B124" s="4"/>
    </row>
    <row r="125" spans="1:36" x14ac:dyDescent="0.25">
      <c r="A125" s="3" t="str">
        <f t="shared" si="1"/>
        <v/>
      </c>
      <c r="B125" s="4"/>
    </row>
    <row r="126" spans="1:36" x14ac:dyDescent="0.25">
      <c r="A126" s="3" t="str">
        <f t="shared" si="1"/>
        <v/>
      </c>
      <c r="B126" s="4"/>
    </row>
    <row r="127" spans="1:36" x14ac:dyDescent="0.25">
      <c r="A127" s="3" t="str">
        <f t="shared" si="1"/>
        <v/>
      </c>
      <c r="B127" s="4"/>
    </row>
    <row r="128" spans="1:36" x14ac:dyDescent="0.25">
      <c r="A128" s="3" t="str">
        <f t="shared" si="1"/>
        <v/>
      </c>
      <c r="B128" s="4"/>
    </row>
    <row r="129" spans="1:2" x14ac:dyDescent="0.25">
      <c r="A129" s="3" t="str">
        <f t="shared" si="1"/>
        <v/>
      </c>
      <c r="B129" s="4"/>
    </row>
    <row r="130" spans="1:2" x14ac:dyDescent="0.25">
      <c r="A130" s="3" t="str">
        <f t="shared" ref="A130:A193" si="2">IF(J130="","",CONCATENATE(J130," ",I130))</f>
        <v/>
      </c>
      <c r="B130" s="4"/>
    </row>
    <row r="131" spans="1:2" x14ac:dyDescent="0.25">
      <c r="A131" s="3" t="str">
        <f t="shared" si="2"/>
        <v/>
      </c>
      <c r="B131" s="4"/>
    </row>
    <row r="132" spans="1:2" x14ac:dyDescent="0.25">
      <c r="A132" s="3" t="str">
        <f t="shared" si="2"/>
        <v/>
      </c>
      <c r="B132" s="4"/>
    </row>
    <row r="133" spans="1:2" x14ac:dyDescent="0.25">
      <c r="A133" s="3" t="str">
        <f t="shared" si="2"/>
        <v/>
      </c>
      <c r="B133" s="4"/>
    </row>
    <row r="134" spans="1:2" x14ac:dyDescent="0.25">
      <c r="A134" s="3" t="str">
        <f t="shared" si="2"/>
        <v/>
      </c>
      <c r="B134" s="4"/>
    </row>
    <row r="135" spans="1:2" x14ac:dyDescent="0.25">
      <c r="A135" s="3" t="str">
        <f t="shared" si="2"/>
        <v/>
      </c>
      <c r="B135" s="4"/>
    </row>
    <row r="136" spans="1:2" x14ac:dyDescent="0.25">
      <c r="A136" s="3" t="str">
        <f t="shared" si="2"/>
        <v/>
      </c>
      <c r="B136" s="4"/>
    </row>
    <row r="137" spans="1:2" x14ac:dyDescent="0.25">
      <c r="A137" s="3" t="str">
        <f t="shared" si="2"/>
        <v/>
      </c>
      <c r="B137" s="4"/>
    </row>
    <row r="138" spans="1:2" x14ac:dyDescent="0.25">
      <c r="A138" s="3" t="str">
        <f t="shared" si="2"/>
        <v/>
      </c>
      <c r="B138" s="4"/>
    </row>
    <row r="139" spans="1:2" x14ac:dyDescent="0.25">
      <c r="A139" s="3" t="str">
        <f t="shared" si="2"/>
        <v/>
      </c>
      <c r="B139" s="4"/>
    </row>
    <row r="140" spans="1:2" x14ac:dyDescent="0.25">
      <c r="A140" s="3" t="str">
        <f t="shared" si="2"/>
        <v/>
      </c>
      <c r="B140" s="4"/>
    </row>
    <row r="141" spans="1:2" x14ac:dyDescent="0.25">
      <c r="A141" s="3" t="str">
        <f t="shared" si="2"/>
        <v/>
      </c>
      <c r="B141" s="4"/>
    </row>
    <row r="142" spans="1:2" x14ac:dyDescent="0.25">
      <c r="A142" s="3" t="str">
        <f t="shared" si="2"/>
        <v/>
      </c>
      <c r="B142" s="4"/>
    </row>
    <row r="143" spans="1:2" x14ac:dyDescent="0.25">
      <c r="A143" s="3" t="str">
        <f t="shared" si="2"/>
        <v/>
      </c>
      <c r="B143" s="4"/>
    </row>
    <row r="144" spans="1:2" x14ac:dyDescent="0.25">
      <c r="A144" s="3" t="str">
        <f t="shared" si="2"/>
        <v/>
      </c>
      <c r="B144" s="4"/>
    </row>
    <row r="145" spans="1:2" x14ac:dyDescent="0.25">
      <c r="A145" s="3" t="str">
        <f t="shared" si="2"/>
        <v/>
      </c>
      <c r="B145" s="4"/>
    </row>
    <row r="146" spans="1:2" x14ac:dyDescent="0.25">
      <c r="A146" s="3" t="str">
        <f t="shared" si="2"/>
        <v/>
      </c>
      <c r="B146" s="4"/>
    </row>
    <row r="147" spans="1:2" x14ac:dyDescent="0.25">
      <c r="A147" s="3" t="str">
        <f t="shared" si="2"/>
        <v/>
      </c>
      <c r="B147" s="4"/>
    </row>
    <row r="148" spans="1:2" x14ac:dyDescent="0.25">
      <c r="A148" s="3" t="str">
        <f t="shared" si="2"/>
        <v/>
      </c>
      <c r="B148" s="4"/>
    </row>
    <row r="149" spans="1:2" x14ac:dyDescent="0.25">
      <c r="A149" s="3" t="str">
        <f t="shared" si="2"/>
        <v/>
      </c>
      <c r="B149" s="4"/>
    </row>
    <row r="150" spans="1:2" x14ac:dyDescent="0.25">
      <c r="A150" s="3" t="str">
        <f t="shared" si="2"/>
        <v/>
      </c>
      <c r="B150" s="4"/>
    </row>
    <row r="151" spans="1:2" x14ac:dyDescent="0.25">
      <c r="A151" s="3" t="str">
        <f t="shared" si="2"/>
        <v/>
      </c>
      <c r="B151" s="4"/>
    </row>
    <row r="152" spans="1:2" x14ac:dyDescent="0.25">
      <c r="A152" s="3" t="str">
        <f t="shared" si="2"/>
        <v/>
      </c>
      <c r="B152" s="4"/>
    </row>
    <row r="153" spans="1:2" x14ac:dyDescent="0.25">
      <c r="A153" s="3" t="str">
        <f t="shared" si="2"/>
        <v/>
      </c>
      <c r="B153" s="4"/>
    </row>
    <row r="154" spans="1:2" x14ac:dyDescent="0.25">
      <c r="A154" s="3" t="str">
        <f t="shared" si="2"/>
        <v/>
      </c>
      <c r="B154" s="4"/>
    </row>
    <row r="155" spans="1:2" x14ac:dyDescent="0.25">
      <c r="A155" s="3" t="str">
        <f t="shared" si="2"/>
        <v/>
      </c>
      <c r="B155" s="4"/>
    </row>
    <row r="156" spans="1:2" x14ac:dyDescent="0.25">
      <c r="A156" s="3" t="str">
        <f t="shared" si="2"/>
        <v/>
      </c>
      <c r="B156" s="4"/>
    </row>
    <row r="157" spans="1:2" x14ac:dyDescent="0.25">
      <c r="A157" s="3" t="str">
        <f t="shared" si="2"/>
        <v/>
      </c>
      <c r="B157" s="4"/>
    </row>
    <row r="158" spans="1:2" x14ac:dyDescent="0.25">
      <c r="A158" s="3" t="str">
        <f t="shared" si="2"/>
        <v/>
      </c>
      <c r="B158" s="4"/>
    </row>
    <row r="159" spans="1:2" x14ac:dyDescent="0.25">
      <c r="A159" s="3" t="str">
        <f t="shared" si="2"/>
        <v/>
      </c>
      <c r="B159" s="4"/>
    </row>
    <row r="160" spans="1:2" x14ac:dyDescent="0.25">
      <c r="A160" s="3" t="str">
        <f t="shared" si="2"/>
        <v/>
      </c>
      <c r="B160" s="4"/>
    </row>
    <row r="161" spans="1:2" x14ac:dyDescent="0.25">
      <c r="A161" s="3" t="str">
        <f t="shared" si="2"/>
        <v/>
      </c>
      <c r="B161" s="4"/>
    </row>
    <row r="162" spans="1:2" x14ac:dyDescent="0.25">
      <c r="A162" s="3" t="str">
        <f t="shared" si="2"/>
        <v/>
      </c>
      <c r="B162" s="4"/>
    </row>
    <row r="163" spans="1:2" x14ac:dyDescent="0.25">
      <c r="A163" s="3" t="str">
        <f t="shared" si="2"/>
        <v/>
      </c>
      <c r="B163" s="4"/>
    </row>
    <row r="164" spans="1:2" x14ac:dyDescent="0.25">
      <c r="A164" s="3" t="str">
        <f t="shared" si="2"/>
        <v/>
      </c>
      <c r="B164" s="4"/>
    </row>
    <row r="165" spans="1:2" x14ac:dyDescent="0.25">
      <c r="A165" s="3" t="str">
        <f t="shared" si="2"/>
        <v/>
      </c>
      <c r="B165" s="4"/>
    </row>
    <row r="166" spans="1:2" x14ac:dyDescent="0.25">
      <c r="A166" s="3" t="str">
        <f t="shared" si="2"/>
        <v/>
      </c>
      <c r="B166" s="4"/>
    </row>
    <row r="167" spans="1:2" x14ac:dyDescent="0.25">
      <c r="A167" s="3" t="str">
        <f t="shared" si="2"/>
        <v/>
      </c>
      <c r="B167" s="4"/>
    </row>
    <row r="168" spans="1:2" x14ac:dyDescent="0.25">
      <c r="A168" s="3" t="str">
        <f t="shared" si="2"/>
        <v/>
      </c>
      <c r="B168" s="4"/>
    </row>
    <row r="169" spans="1:2" x14ac:dyDescent="0.25">
      <c r="A169" s="3" t="str">
        <f t="shared" si="2"/>
        <v/>
      </c>
      <c r="B169" s="4"/>
    </row>
    <row r="170" spans="1:2" x14ac:dyDescent="0.25">
      <c r="A170" s="3" t="str">
        <f t="shared" si="2"/>
        <v/>
      </c>
      <c r="B170" s="4"/>
    </row>
    <row r="171" spans="1:2" x14ac:dyDescent="0.25">
      <c r="A171" s="3" t="str">
        <f t="shared" si="2"/>
        <v/>
      </c>
      <c r="B171" s="4"/>
    </row>
    <row r="172" spans="1:2" x14ac:dyDescent="0.25">
      <c r="A172" s="3" t="str">
        <f t="shared" si="2"/>
        <v/>
      </c>
      <c r="B172" s="4"/>
    </row>
    <row r="173" spans="1:2" x14ac:dyDescent="0.25">
      <c r="A173" s="3" t="str">
        <f t="shared" si="2"/>
        <v/>
      </c>
      <c r="B173" s="4"/>
    </row>
    <row r="174" spans="1:2" x14ac:dyDescent="0.25">
      <c r="A174" s="3" t="str">
        <f t="shared" si="2"/>
        <v/>
      </c>
      <c r="B174" s="4"/>
    </row>
    <row r="175" spans="1:2" x14ac:dyDescent="0.25">
      <c r="A175" s="3" t="str">
        <f t="shared" si="2"/>
        <v/>
      </c>
      <c r="B175" s="4"/>
    </row>
    <row r="176" spans="1:2" x14ac:dyDescent="0.25">
      <c r="A176" s="3" t="str">
        <f t="shared" si="2"/>
        <v/>
      </c>
      <c r="B176" s="4"/>
    </row>
    <row r="177" spans="1:2" x14ac:dyDescent="0.25">
      <c r="A177" s="3" t="str">
        <f t="shared" si="2"/>
        <v/>
      </c>
      <c r="B177" s="4"/>
    </row>
    <row r="178" spans="1:2" x14ac:dyDescent="0.25">
      <c r="A178" s="3" t="str">
        <f t="shared" si="2"/>
        <v/>
      </c>
      <c r="B178" s="4"/>
    </row>
    <row r="179" spans="1:2" x14ac:dyDescent="0.25">
      <c r="A179" s="3" t="str">
        <f t="shared" si="2"/>
        <v/>
      </c>
      <c r="B179" s="4"/>
    </row>
    <row r="180" spans="1:2" x14ac:dyDescent="0.25">
      <c r="A180" s="3" t="str">
        <f t="shared" si="2"/>
        <v/>
      </c>
      <c r="B180" s="4"/>
    </row>
    <row r="181" spans="1:2" x14ac:dyDescent="0.25">
      <c r="A181" s="3" t="str">
        <f t="shared" si="2"/>
        <v/>
      </c>
      <c r="B181" s="4"/>
    </row>
    <row r="182" spans="1:2" x14ac:dyDescent="0.25">
      <c r="A182" s="3" t="str">
        <f t="shared" si="2"/>
        <v/>
      </c>
      <c r="B182" s="4"/>
    </row>
    <row r="183" spans="1:2" x14ac:dyDescent="0.25">
      <c r="A183" s="3" t="str">
        <f t="shared" si="2"/>
        <v/>
      </c>
      <c r="B183" s="4"/>
    </row>
    <row r="184" spans="1:2" x14ac:dyDescent="0.25">
      <c r="A184" s="3" t="str">
        <f t="shared" si="2"/>
        <v/>
      </c>
      <c r="B184" s="4"/>
    </row>
    <row r="185" spans="1:2" x14ac:dyDescent="0.25">
      <c r="A185" s="3" t="str">
        <f t="shared" si="2"/>
        <v/>
      </c>
      <c r="B185" s="4"/>
    </row>
    <row r="186" spans="1:2" x14ac:dyDescent="0.25">
      <c r="A186" s="3" t="str">
        <f t="shared" si="2"/>
        <v/>
      </c>
      <c r="B186" s="4"/>
    </row>
    <row r="187" spans="1:2" x14ac:dyDescent="0.25">
      <c r="A187" s="3" t="str">
        <f t="shared" si="2"/>
        <v/>
      </c>
      <c r="B187" s="4"/>
    </row>
    <row r="188" spans="1:2" x14ac:dyDescent="0.25">
      <c r="A188" s="3" t="str">
        <f t="shared" si="2"/>
        <v/>
      </c>
      <c r="B188" s="4"/>
    </row>
    <row r="189" spans="1:2" x14ac:dyDescent="0.25">
      <c r="A189" s="3" t="str">
        <f t="shared" si="2"/>
        <v/>
      </c>
      <c r="B189" s="4"/>
    </row>
    <row r="190" spans="1:2" x14ac:dyDescent="0.25">
      <c r="A190" s="3" t="str">
        <f t="shared" si="2"/>
        <v/>
      </c>
      <c r="B190" s="4"/>
    </row>
    <row r="191" spans="1:2" x14ac:dyDescent="0.25">
      <c r="A191" s="3" t="str">
        <f t="shared" si="2"/>
        <v/>
      </c>
      <c r="B191" s="4"/>
    </row>
    <row r="192" spans="1:2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2" x14ac:dyDescent="0.25">
      <c r="A225" s="3" t="str">
        <f t="shared" si="3"/>
        <v/>
      </c>
      <c r="B225" s="4"/>
    </row>
    <row r="226" spans="1:2" x14ac:dyDescent="0.25">
      <c r="A226" s="3" t="str">
        <f t="shared" si="3"/>
        <v/>
      </c>
      <c r="B226" s="4"/>
    </row>
    <row r="227" spans="1:2" x14ac:dyDescent="0.25">
      <c r="A227" s="3" t="str">
        <f t="shared" si="3"/>
        <v/>
      </c>
      <c r="B227" s="4"/>
    </row>
    <row r="228" spans="1:2" x14ac:dyDescent="0.25">
      <c r="A228" s="3" t="str">
        <f t="shared" si="3"/>
        <v/>
      </c>
      <c r="B228" s="4"/>
    </row>
    <row r="229" spans="1:2" x14ac:dyDescent="0.25">
      <c r="A229" s="3" t="str">
        <f t="shared" si="3"/>
        <v/>
      </c>
      <c r="B229" s="4"/>
    </row>
    <row r="230" spans="1:2" x14ac:dyDescent="0.25">
      <c r="A230" s="3" t="str">
        <f t="shared" si="3"/>
        <v/>
      </c>
      <c r="B230" s="4"/>
    </row>
    <row r="231" spans="1:2" x14ac:dyDescent="0.25">
      <c r="A231" s="3" t="str">
        <f t="shared" si="3"/>
        <v/>
      </c>
      <c r="B231" s="4"/>
    </row>
    <row r="232" spans="1:2" x14ac:dyDescent="0.25">
      <c r="A232" s="3" t="str">
        <f t="shared" si="3"/>
        <v/>
      </c>
      <c r="B232" s="4"/>
    </row>
    <row r="233" spans="1:2" x14ac:dyDescent="0.25">
      <c r="A233" s="3" t="str">
        <f t="shared" si="3"/>
        <v/>
      </c>
      <c r="B233" s="4"/>
    </row>
    <row r="234" spans="1:2" x14ac:dyDescent="0.25">
      <c r="A234" s="3" t="str">
        <f t="shared" si="3"/>
        <v/>
      </c>
      <c r="B234" s="4"/>
    </row>
    <row r="235" spans="1:2" x14ac:dyDescent="0.25">
      <c r="A235" s="3" t="str">
        <f t="shared" si="3"/>
        <v/>
      </c>
      <c r="B235" s="4"/>
    </row>
    <row r="236" spans="1:2" x14ac:dyDescent="0.25">
      <c r="A236" s="3" t="str">
        <f t="shared" si="3"/>
        <v/>
      </c>
      <c r="B236" s="4"/>
    </row>
    <row r="237" spans="1:2" x14ac:dyDescent="0.25">
      <c r="A237" s="3" t="str">
        <f t="shared" si="3"/>
        <v/>
      </c>
      <c r="B237" s="4"/>
    </row>
    <row r="238" spans="1:2" x14ac:dyDescent="0.25">
      <c r="A238" s="3" t="str">
        <f t="shared" si="3"/>
        <v/>
      </c>
      <c r="B238" s="4"/>
    </row>
    <row r="239" spans="1:2" x14ac:dyDescent="0.25">
      <c r="A239" s="3" t="str">
        <f t="shared" si="3"/>
        <v/>
      </c>
      <c r="B239" s="4"/>
    </row>
    <row r="240" spans="1:2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352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Charley Hull</v>
      </c>
      <c r="Q2">
        <f ca="1">IFERROR(OFFSET(Picks!I$1,MATCH($O2,Picks!$F:$F,0)-1,0),"")</f>
        <v>-2</v>
      </c>
      <c r="R2" t="str">
        <f ca="1">IFERROR(OFFSET(Picks!J$1,MATCH($O2,Picks!$F:$F,0)-1,0),"")</f>
        <v>Paddy Power: 6.5/1, 6pl, 1/5</v>
      </c>
      <c r="V2">
        <v>1</v>
      </c>
      <c r="W2" t="str">
        <f ca="1">IFERROR(OFFSET(Picks!M$1,MATCH($O2,Picks!$R:$R,0)-1,0),"")</f>
        <v>Brianna Navarrosa</v>
      </c>
      <c r="X2">
        <f ca="1">IFERROR(OFFSET(Picks!U$1,MATCH($O2,Picks!$R:$R,0)-1,0),"")</f>
        <v>-2</v>
      </c>
      <c r="Y2" t="str">
        <f ca="1">IFERROR(OFFSET(Picks!V$1,MATCH($O2,Picks!$R:$R,0)-1,0),"")</f>
        <v>Spreadex: 250/1,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8.7000000000000028</v>
      </c>
      <c r="B3" s="11">
        <f ca="1">IF(AND(A3="",SUM(Win!G:G)=0),"",SUM(Win!G:G))</f>
        <v>-5.3249999999999993</v>
      </c>
      <c r="C3" s="11"/>
      <c r="D3" s="11" cm="1">
        <f t="array" aca="1" ref="D3" ca="1">IF(100*SUMPRODUCT((FRL!F:F&lt;&gt;"") * IFERROR(--FRL!E:E, 0))=0,"",100*SUMPRODUCT((FRL!F:F&lt;&gt;"") * IFERROR(--FRL!E:E, 0)))</f>
        <v>4.2000000000000011</v>
      </c>
      <c r="E3" s="11">
        <f ca="1">IF(AND(D3="",SUM(FRL!G:G)=0),"",SUM(FRL!G:G))</f>
        <v>-0.80624999999999969</v>
      </c>
      <c r="F3" s="6"/>
      <c r="G3" s="11">
        <f ca="1">IF(T3Picks!B2="","",2*(3-COUNTBLANK(T3Picks!A2:A4)))</f>
        <v>6</v>
      </c>
      <c r="H3" s="11">
        <f ca="1">IF(T3Picks!B2="","",SUM(T3Picks!G2:G4))</f>
        <v>7.5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Carlota Ciganda</v>
      </c>
      <c r="Q3">
        <f ca="1">IFERROR(OFFSET(Picks!I$1,MATCH($O3,Picks!$F:$F,0)-1,0),"")</f>
        <v>-2</v>
      </c>
      <c r="R3" t="str">
        <f ca="1">IFERROR(OFFSET(Picks!J$1,MATCH($O3,Picks!$F:$F,0)-1,0),"")</f>
        <v>Coral: 28/1, 6pl, 1/5</v>
      </c>
      <c r="V3">
        <v>2</v>
      </c>
      <c r="W3" t="str">
        <f ca="1">IFERROR(OFFSET(Picks!M$1,MATCH($O3,Picks!$R:$R,0)-1,0),"")</f>
        <v>P.K. Kongkraphan</v>
      </c>
      <c r="X3">
        <f ca="1">IFERROR(OFFSET(Picks!U$1,MATCH($O3,Picks!$R:$R,0)-1,0),"")</f>
        <v>-2</v>
      </c>
      <c r="Y3" t="str">
        <f ca="1">IFERROR(OFFSET(Picks!V$1,MATCH($O3,Picks!$R:$R,0)-1,0),"")</f>
        <v>VBet: 125/1, 5pl, 1/4</v>
      </c>
    </row>
    <row r="4" spans="1:25" x14ac:dyDescent="0.25">
      <c r="O4">
        <v>3</v>
      </c>
      <c r="P4" t="str">
        <f ca="1">IFERROR(OFFSET(Picks!A$1,MATCH($O4,Picks!$F:$F,0)-1,0),"")</f>
        <v>Somi Lee</v>
      </c>
      <c r="Q4">
        <f ca="1">IFERROR(OFFSET(Picks!I$1,MATCH($O4,Picks!$F:$F,0)-1,0),"")</f>
        <v>11.5</v>
      </c>
      <c r="R4" t="str">
        <f ca="1">IFERROR(OFFSET(Picks!J$1,MATCH($O4,Picks!$F:$F,0)-1,0),"")</f>
        <v>Skybet: 50/1, 5pl, 1/4</v>
      </c>
      <c r="V4">
        <v>3</v>
      </c>
      <c r="W4" t="str">
        <f ca="1">IFERROR(OFFSET(Picks!M$1,MATCH($O4,Picks!$R:$R,0)-1,0),"")</f>
        <v>Jungmin Hong</v>
      </c>
      <c r="X4">
        <f ca="1">IFERROR(OFFSET(Picks!U$1,MATCH($O4,Picks!$R:$R,0)-1,0),"")</f>
        <v>-2</v>
      </c>
      <c r="Y4" t="str">
        <f ca="1">IFERROR(OFFSET(Picks!V$1,MATCH($O4,Picks!$R:$R,0)-1,0),"")</f>
        <v>Bet365: 275/1, 5pl, 1/4</v>
      </c>
    </row>
    <row r="5" spans="1:25" x14ac:dyDescent="0.25">
      <c r="O5">
        <v>4</v>
      </c>
      <c r="P5" t="str">
        <f ca="1">IFERROR(OFFSET(Picks!A$1,MATCH($O5,Picks!$F:$F,0)-1,0),"")</f>
        <v>Dongeun Lee</v>
      </c>
      <c r="Q5">
        <f ca="1">IFERROR(OFFSET(Picks!I$1,MATCH($O5,Picks!$F:$F,0)-1,0),"")</f>
        <v>-2</v>
      </c>
      <c r="R5" t="str">
        <f ca="1">IFERROR(OFFSET(Picks!J$1,MATCH($O5,Picks!$F:$F,0)-1,0),"")</f>
        <v>Skybet: 125/1, 5pl, 1/4</v>
      </c>
      <c r="V5">
        <v>4</v>
      </c>
      <c r="W5" t="str">
        <f ca="1">IFERROR(OFFSET(Picks!M$1,MATCH($O5,Picks!$R:$R,0)-1,0),"")</f>
        <v>Dongeun Lee</v>
      </c>
      <c r="X5">
        <f ca="1">IFERROR(OFFSET(Picks!U$1,MATCH($O5,Picks!$R:$R,0)-1,0),"")</f>
        <v>-2</v>
      </c>
      <c r="Y5" t="str">
        <f ca="1">IFERROR(OFFSET(Picks!V$1,MATCH($O5,Picks!$R:$R,0)-1,0),"")</f>
        <v>Boyle Sports: 100/1, 6pl, 1/5</v>
      </c>
    </row>
    <row r="6" spans="1:25" x14ac:dyDescent="0.25">
      <c r="O6">
        <v>5</v>
      </c>
      <c r="P6" t="str">
        <f ca="1">IFERROR(OFFSET(Picks!A$1,MATCH($O6,Picks!$F:$F,0)-1,0),"")</f>
        <v>P.K. Kongkraphan</v>
      </c>
      <c r="Q6">
        <f ca="1">IFERROR(OFFSET(Picks!I$1,MATCH($O6,Picks!$F:$F,0)-1,0),"")</f>
        <v>-2</v>
      </c>
      <c r="R6" t="str">
        <f ca="1">IFERROR(OFFSET(Picks!J$1,MATCH($O6,Picks!$F:$F,0)-1,0),"")</f>
        <v>Boyle Sports: 200/1, 6pl, 1/5</v>
      </c>
      <c r="V6">
        <v>5</v>
      </c>
      <c r="W6" t="str">
        <f ca="1">IFERROR(OFFSET(Picks!M$1,MATCH($O6,Picks!$R:$R,0)-1,0),"")</f>
        <v>Pei-Ying Tsai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Albane Valenzuela</v>
      </c>
      <c r="Q7">
        <f ca="1">IFERROR(OFFSET(Picks!I$1,MATCH($O7,Picks!$F:$F,0)-1,0),"")</f>
        <v>-2</v>
      </c>
      <c r="R7" t="str">
        <f ca="1">IFERROR(OFFSET(Picks!J$1,MATCH($O7,Picks!$F:$F,0)-1,0),"")</f>
        <v>Boyle Sports: 40/1, 6pl, 1/5</v>
      </c>
      <c r="V7">
        <v>6</v>
      </c>
      <c r="W7" t="str">
        <f ca="1">IFERROR(OFFSET(Picks!M$1,MATCH($O7,Picks!$R:$R,0)-1,0),"")</f>
        <v>Perrine Delacour</v>
      </c>
      <c r="X7">
        <f ca="1">IFERROR(OFFSET(Picks!U$1,MATCH($O7,Picks!$R:$R,0)-1,0),"")</f>
        <v>-2</v>
      </c>
      <c r="Y7" t="str">
        <f ca="1">IFERROR(OFFSET(Picks!V$1,MATCH($O7,Picks!$R:$R,0)-1,0),"")</f>
        <v>Spreadex: 125/1, 6pl, 1/5</v>
      </c>
    </row>
    <row r="8" spans="1:25" x14ac:dyDescent="0.25">
      <c r="O8">
        <v>7</v>
      </c>
      <c r="P8" t="str">
        <f ca="1">IFERROR(OFFSET(Picks!A$1,MATCH($O8,Picks!$F:$F,0)-1,0),"")</f>
        <v>Pei-Ying Tsai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>Morgane Metraux</v>
      </c>
      <c r="X8">
        <f ca="1">IFERROR(OFFSET(Picks!U$1,MATCH($O8,Picks!$R:$R,0)-1,0),"")</f>
        <v>9.625</v>
      </c>
      <c r="Y8" t="str">
        <f ca="1">IFERROR(OFFSET(Picks!V$1,MATCH($O8,Picks!$R:$R,0)-1,0),"")</f>
        <v>Boyle Sports: 150/1, 6pl, 1/5</v>
      </c>
    </row>
    <row r="9" spans="1:25" x14ac:dyDescent="0.25">
      <c r="O9">
        <v>8</v>
      </c>
      <c r="P9" t="str">
        <f ca="1">IFERROR(OFFSET(Picks!A$1,MATCH($O9,Picks!$F:$F,0)-1,0),"")</f>
        <v>Jungmin Hong</v>
      </c>
      <c r="Q9">
        <f ca="1">IFERROR(OFFSET(Picks!I$1,MATCH($O9,Picks!$F:$F,0)-1,0),"")</f>
        <v>-2</v>
      </c>
      <c r="R9" t="str">
        <f ca="1">IFERROR(OFFSET(Picks!J$1,MATCH($O9,Picks!$F:$F,0)-1,0),"")</f>
        <v>Bet365: 750/1, 5pl, 1/4</v>
      </c>
      <c r="V9">
        <v>8</v>
      </c>
      <c r="W9" t="str">
        <f ca="1">IFERROR(OFFSET(Picks!M$1,MATCH($O9,Picks!$R:$R,0)-1,0),"")</f>
        <v>Minsun7 Kim</v>
      </c>
      <c r="X9">
        <f ca="1">IFERROR(OFFSET(Picks!U$1,MATCH($O9,Picks!$R:$R,0)-1,0),"")</f>
        <v>7.75</v>
      </c>
      <c r="Y9" t="str">
        <f ca="1">IFERROR(OFFSET(Picks!V$1,MATCH($O9,Picks!$R:$R,0)-1,0),"")</f>
        <v>Boyle Sports: 125/1, 6pl, 1/5</v>
      </c>
    </row>
    <row r="10" spans="1:25" x14ac:dyDescent="0.25">
      <c r="O10">
        <v>9</v>
      </c>
      <c r="P10" t="str">
        <f ca="1">IFERROR(OFFSET(Picks!A$1,MATCH($O10,Picks!$F:$F,0)-1,0),"")</f>
        <v>Georgia Hall</v>
      </c>
      <c r="Q10">
        <f ca="1">IFERROR(OFFSET(Picks!I$1,MATCH($O10,Picks!$F:$F,0)-1,0),"")</f>
        <v>-2</v>
      </c>
      <c r="R10" t="str">
        <f ca="1">IFERROR(OFFSET(Picks!J$1,MATCH($O10,Picks!$F:$F,0)-1,0),"")</f>
        <v>QuinnBet: 66/1, 5pl, 1/4</v>
      </c>
      <c r="V10">
        <v>9</v>
      </c>
      <c r="W10" t="str">
        <f ca="1">IFERROR(OFFSET(Picks!M$1,MATCH($O10,Picks!$R:$R,0)-1,0),"")</f>
        <v>Pornanong Phatlum</v>
      </c>
      <c r="X10">
        <f ca="1">IFERROR(OFFSET(Picks!U$1,MATCH($O10,Picks!$R:$R,0)-1,0),"")</f>
        <v>-2</v>
      </c>
      <c r="Y10" t="str">
        <f ca="1">IFERROR(OFFSET(Picks!V$1,MATCH($O10,Picks!$R:$R,0)-1,0),"")</f>
        <v>Spreadex: 150/1, 6pl, 1/5</v>
      </c>
    </row>
    <row r="11" spans="1:25" x14ac:dyDescent="0.25">
      <c r="O11">
        <v>10</v>
      </c>
      <c r="P11" t="str">
        <f ca="1">IFERROR(OFFSET(Picks!A$1,MATCH($O11,Picks!$F:$F,0)-1,0),"")</f>
        <v>Brianna Navarrosa</v>
      </c>
      <c r="Q11">
        <f ca="1">IFERROR(OFFSET(Picks!I$1,MATCH($O11,Picks!$F:$F,0)-1,0),"")</f>
        <v>-2</v>
      </c>
      <c r="R11" t="str">
        <f ca="1">IFERROR(OFFSET(Picks!J$1,MATCH($O11,Picks!$F:$F,0)-1,0),"")</f>
        <v>Spreadex: 450/1, 6pl, 1/5</v>
      </c>
      <c r="V11">
        <v>10</v>
      </c>
      <c r="W11" t="str">
        <f ca="1">IFERROR(OFFSET(Picks!M$1,MATCH($O11,Picks!$R:$R,0)-1,0),"")</f>
        <v>Shuying Li</v>
      </c>
      <c r="X11">
        <f ca="1">IFERROR(OFFSET(Picks!U$1,MATCH($O11,Picks!$R:$R,0)-1,0),"")</f>
        <v>-2</v>
      </c>
      <c r="Y11" t="str">
        <f ca="1">IFERROR(OFFSET(Picks!V$1,MATCH($O11,Picks!$R:$R,0)-1,0),"")</f>
        <v>Boyle Sports: 200/1, 6pl, 1/5</v>
      </c>
    </row>
    <row r="12" spans="1:25" x14ac:dyDescent="0.25">
      <c r="O12">
        <v>11</v>
      </c>
      <c r="P12" t="str">
        <f ca="1">IFERROR(OFFSET(Picks!A$1,MATCH($O12,Picks!$F:$F,0)-1,0),"")</f>
        <v>Linn Grant</v>
      </c>
      <c r="Q12">
        <f ca="1">IFERROR(OFFSET(Picks!I$1,MATCH($O12,Picks!$F:$F,0)-1,0),"")</f>
        <v>-2</v>
      </c>
      <c r="R12" t="str">
        <f ca="1">IFERROR(OFFSET(Picks!J$1,MATCH($O12,Picks!$F:$F,0)-1,0),"")</f>
        <v>Spreadex: 9/1, 6pl, 1/5</v>
      </c>
      <c r="V12">
        <v>11</v>
      </c>
      <c r="W12" t="str">
        <f ca="1">IFERROR(OFFSET(Picks!M$1,MATCH($O12,Picks!$R:$R,0)-1,0),"")</f>
        <v>Celine Herbin</v>
      </c>
      <c r="X12">
        <f ca="1">IFERROR(OFFSET(Picks!U$1,MATCH($O12,Picks!$R:$R,0)-1,0),"")</f>
        <v>-2</v>
      </c>
      <c r="Y12" t="str">
        <f ca="1">IFERROR(OFFSET(Picks!V$1,MATCH($O12,Picks!$R:$R,0)-1,0),"")</f>
        <v>Boyle Sports: 350/1, 6pl, 1/5</v>
      </c>
    </row>
    <row r="13" spans="1:25" x14ac:dyDescent="0.25">
      <c r="O13">
        <v>12</v>
      </c>
      <c r="P13" t="str">
        <f ca="1">IFERROR(OFFSET(Picks!A$1,MATCH($O13,Picks!$F:$F,0)-1,0),"")</f>
        <v>Olivia Cowan</v>
      </c>
      <c r="Q13">
        <f ca="1">IFERROR(OFFSET(Picks!I$1,MATCH($O13,Picks!$F:$F,0)-1,0),"")</f>
        <v>-2</v>
      </c>
      <c r="R13" t="str">
        <f ca="1">IFERROR(OFFSET(Picks!J$1,MATCH($O13,Picks!$F:$F,0)-1,0),"")</f>
        <v>Spreadex: 125/1, 6pl, 1/5</v>
      </c>
      <c r="V13">
        <v>12</v>
      </c>
      <c r="W13" t="str">
        <f ca="1">IFERROR(OFFSET(Picks!M$1,MATCH($O13,Picks!$R:$R,0)-1,0),"")</f>
        <v>Liz Young</v>
      </c>
      <c r="X13">
        <f ca="1">IFERROR(OFFSET(Picks!U$1,MATCH($O13,Picks!$R:$R,0)-1,0),"")</f>
        <v>-2</v>
      </c>
      <c r="Y13" t="str">
        <f ca="1">IFERROR(OFFSET(Picks!V$1,MATCH($O13,Picks!$R:$R,0)-1,0),"")</f>
        <v>Spreadex: 175/1, 6pl, 1/5</v>
      </c>
    </row>
    <row r="27" spans="1:26" x14ac:dyDescent="0.25">
      <c r="A27" t="s">
        <v>352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7.5</v>
      </c>
      <c r="E28" s="6">
        <f ca="1">SUM(Q2:Q5)*3/4</f>
        <v>4.125</v>
      </c>
      <c r="F28" s="6">
        <f ca="1">SUM(Q2:Q6)*3/5</f>
        <v>2.1</v>
      </c>
      <c r="G28" s="6">
        <f ca="1">SUM(Q2:Q7)*3/6</f>
        <v>0.75</v>
      </c>
      <c r="H28" s="6">
        <f ca="1">SUM(Q2:Q8)*3/7</f>
        <v>-0.21428571428571427</v>
      </c>
      <c r="I28" s="6">
        <f ca="1">SUM(Q2:Q9)*3/8</f>
        <v>-0.9375</v>
      </c>
      <c r="J28" s="6">
        <f ca="1">SUM(Q2:Q10)*3/9</f>
        <v>-1.5</v>
      </c>
      <c r="K28" s="6">
        <f ca="1">SUM(Q2:Q11)*3/10</f>
        <v>-1.95</v>
      </c>
      <c r="L28" s="6">
        <f ca="1">SUM(Q2:Q12)*3/11</f>
        <v>-2.3181818181818183</v>
      </c>
      <c r="M28" s="6">
        <f ca="1">SUM(Q2:Q13)*3/12</f>
        <v>-2.625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-1.0178571428571428</v>
      </c>
      <c r="V28" s="6">
        <f ca="1">SUM(X2:X9)*3/9</f>
        <v>1.7916666666666667</v>
      </c>
      <c r="W28" s="6">
        <f ca="1">SUM(X2:X10)*3/9</f>
        <v>1.125</v>
      </c>
      <c r="X28" s="6">
        <f ca="1">SUM(X2:X11)*3/10</f>
        <v>0.41249999999999998</v>
      </c>
      <c r="Y28" s="6">
        <f ca="1">SUM(X2:X12)*3/11</f>
        <v>-0.17045454545454544</v>
      </c>
      <c r="Z28" s="6">
        <f ca="1">SUM(X2:X13)*3/12</f>
        <v>-0.65625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255</v>
      </c>
      <c r="C2" s="16">
        <v>152</v>
      </c>
      <c r="D2" s="16">
        <v>126</v>
      </c>
      <c r="E2" s="17" t="s">
        <v>226</v>
      </c>
      <c r="F2">
        <f ca="1">IFERROR(IF(A2="","",OFFSET(Results!$AJ$1,MATCH(A2,Results!$A:$A,0)-1,0)),"")</f>
        <v>53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354</v>
      </c>
      <c r="B3" s="15" t="s">
        <v>355</v>
      </c>
      <c r="C3" s="16">
        <v>1667</v>
      </c>
      <c r="D3" s="16">
        <v>751</v>
      </c>
      <c r="E3" s="17" t="s">
        <v>226</v>
      </c>
      <c r="F3">
        <f ca="1">IFERROR(IF(A3="","",OFFSET(Results!$AJ$1,MATCH(A3,Results!$A:$A,0)-1,0)),"")</f>
        <v>84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356</v>
      </c>
      <c r="B4" s="15" t="s">
        <v>357</v>
      </c>
      <c r="C4" s="16">
        <v>60</v>
      </c>
      <c r="D4" s="16">
        <v>29</v>
      </c>
      <c r="E4" s="17" t="s">
        <v>226</v>
      </c>
      <c r="F4">
        <f ca="1">IFERROR(IF(A4="","",OFFSET(Results!$AJ$1,MATCH(A4,Results!$A:$A,0)-1,0)),"")</f>
        <v>47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358</v>
      </c>
      <c r="B5" s="15" t="s">
        <v>317</v>
      </c>
      <c r="C5" s="16">
        <v>36</v>
      </c>
      <c r="D5" s="16">
        <v>41</v>
      </c>
      <c r="E5" s="17" t="s">
        <v>359</v>
      </c>
      <c r="F5">
        <f ca="1">IFERROR(IF(A5="","",OFFSET(Results!$AJ$1,MATCH(A5,Results!$A:$A,0)-1,0)),"")</f>
        <v>33</v>
      </c>
      <c r="G5" s="6">
        <f t="shared" ca="1" si="0"/>
        <v>-0.4</v>
      </c>
      <c r="H5" t="str">
        <f ca="1">IF(E5="","",OFFSET([1]LET!$AL$1,MATCH(A5,[1]LET!$E$1:$E$500,0)-1,0))</f>
        <v>Boyle Sports: 40/1, 6pl, 1/5</v>
      </c>
    </row>
    <row r="6" spans="1:8" x14ac:dyDescent="0.25">
      <c r="A6" t="s">
        <v>360</v>
      </c>
      <c r="B6" s="15" t="s">
        <v>355</v>
      </c>
      <c r="C6" s="16">
        <v>1667</v>
      </c>
      <c r="D6" s="16">
        <v>351</v>
      </c>
      <c r="E6" s="17" t="s">
        <v>226</v>
      </c>
      <c r="F6">
        <f ca="1">IFERROR(IF(A6="","",OFFSET(Results!$AJ$1,MATCH(A6,Results!$A:$A,0)-1,0)),"")</f>
        <v>33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361</v>
      </c>
      <c r="B7" s="15" t="s">
        <v>288</v>
      </c>
      <c r="C7" s="16">
        <v>667</v>
      </c>
      <c r="D7" s="16">
        <v>301</v>
      </c>
      <c r="E7" s="17" t="s">
        <v>226</v>
      </c>
      <c r="F7">
        <f ca="1">IFERROR(IF(A7="","",OFFSET(Results!$AJ$1,MATCH(A7,Results!$A:$A,0)-1,0)),"")</f>
        <v>39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362</v>
      </c>
      <c r="B8" s="15" t="s">
        <v>255</v>
      </c>
      <c r="C8" s="16">
        <v>152</v>
      </c>
      <c r="D8" s="16">
        <v>161</v>
      </c>
      <c r="E8" s="17" t="s">
        <v>226</v>
      </c>
      <c r="F8">
        <f ca="1">IFERROR(IF(A8="","",OFFSET(Results!$AJ$1,MATCH(A8,Results!$A:$A,0)-1,0)),"")</f>
        <v>14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363</v>
      </c>
      <c r="B9" s="15" t="s">
        <v>304</v>
      </c>
      <c r="C9" s="16">
        <v>172</v>
      </c>
      <c r="D9" s="16">
        <v>201</v>
      </c>
      <c r="E9" s="17" t="s">
        <v>251</v>
      </c>
      <c r="F9">
        <f ca="1">IFERROR(IF(A9="","",OFFSET(Results!$AJ$1,MATCH(A9,Results!$A:$A,0)-1,0)),"")</f>
        <v>62</v>
      </c>
      <c r="G9" s="6">
        <f t="shared" ca="1" si="0"/>
        <v>-0.1</v>
      </c>
      <c r="H9" t="str">
        <f ca="1">IF(E9="","",OFFSET([1]LET!$AL$1,MATCH(A9,[1]LET!$E$1:$E$500,0)-1,0))</f>
        <v>Spreadex: 200/1, 6pl, 1/5</v>
      </c>
    </row>
    <row r="10" spans="1:8" x14ac:dyDescent="0.25">
      <c r="A10" t="s">
        <v>364</v>
      </c>
      <c r="B10" s="15" t="s">
        <v>355</v>
      </c>
      <c r="C10" s="16">
        <v>1667</v>
      </c>
      <c r="D10" s="16">
        <v>1501</v>
      </c>
      <c r="E10" s="17" t="s">
        <v>226</v>
      </c>
      <c r="F10">
        <f ca="1">IFERROR(IF(A10="","",OFFSET(Results!$AJ$1,MATCH(A10,Results!$A:$A,0)-1,0)),"")</f>
        <v>92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365</v>
      </c>
      <c r="B11" s="15" t="s">
        <v>366</v>
      </c>
      <c r="C11" s="16">
        <v>357</v>
      </c>
      <c r="D11" s="16">
        <v>301</v>
      </c>
      <c r="E11" s="17" t="s">
        <v>226</v>
      </c>
      <c r="F11">
        <f ca="1">IFERROR(IF(A11="","",OFFSET(Results!$AJ$1,MATCH(A11,Results!$A:$A,0)-1,0)),"")</f>
        <v>74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367</v>
      </c>
      <c r="B12" s="15" t="s">
        <v>368</v>
      </c>
      <c r="C12" s="16">
        <v>385</v>
      </c>
      <c r="D12" s="16">
        <v>181</v>
      </c>
      <c r="E12" s="17" t="s">
        <v>226</v>
      </c>
      <c r="F12">
        <f ca="1">IFERROR(IF(A12="","",OFFSET(Results!$AJ$1,MATCH(A12,Results!$A:$A,0)-1,0)),"")</f>
        <v>58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369</v>
      </c>
      <c r="B13" s="15" t="s">
        <v>366</v>
      </c>
      <c r="C13" s="16">
        <v>357</v>
      </c>
      <c r="D13" s="16">
        <v>151</v>
      </c>
      <c r="E13" s="17" t="s">
        <v>226</v>
      </c>
      <c r="F13">
        <f ca="1">IFERROR(IF(A13="","",OFFSET(Results!$AJ$1,MATCH(A13,Results!$A:$A,0)-1,0)),"")</f>
        <v>62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370</v>
      </c>
      <c r="B14" s="15" t="s">
        <v>371</v>
      </c>
      <c r="C14" s="16">
        <v>588</v>
      </c>
      <c r="D14" s="16">
        <v>401</v>
      </c>
      <c r="E14" s="17" t="s">
        <v>226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372</v>
      </c>
      <c r="B15" s="15" t="s">
        <v>373</v>
      </c>
      <c r="C15" s="16">
        <v>476</v>
      </c>
      <c r="D15" s="16">
        <v>151</v>
      </c>
      <c r="E15" s="17" t="s">
        <v>226</v>
      </c>
      <c r="F15">
        <f ca="1">IFERROR(IF(A15="","",OFFSET(Results!$AJ$1,MATCH(A15,Results!$A:$A,0)-1,0)),"")</f>
        <v>39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374</v>
      </c>
      <c r="B16" s="15" t="s">
        <v>375</v>
      </c>
      <c r="C16" s="16">
        <v>2500</v>
      </c>
      <c r="D16" s="16">
        <v>751</v>
      </c>
      <c r="E16" s="17" t="s">
        <v>226</v>
      </c>
      <c r="F16">
        <f ca="1">IFERROR(IF(A16="","",OFFSET(Results!$AJ$1,MATCH(A16,Results!$A:$A,0)-1,0)),"")</f>
        <v>97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376</v>
      </c>
      <c r="B17" s="15" t="s">
        <v>377</v>
      </c>
      <c r="C17" s="16">
        <v>60</v>
      </c>
      <c r="D17" s="16">
        <v>51</v>
      </c>
      <c r="E17" s="17" t="s">
        <v>226</v>
      </c>
      <c r="F17">
        <f ca="1">IFERROR(IF(A17="","",OFFSET(Results!$AJ$1,MATCH(A17,Results!$A:$A,0)-1,0)),"")</f>
        <v>4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378</v>
      </c>
      <c r="B18" s="15" t="s">
        <v>379</v>
      </c>
      <c r="C18" s="16">
        <v>192</v>
      </c>
      <c r="D18" s="16">
        <v>91</v>
      </c>
      <c r="E18" s="17" t="s">
        <v>226</v>
      </c>
      <c r="F18">
        <f ca="1">IFERROR(IF(A18="","",OFFSET(Results!$AJ$1,MATCH(A18,Results!$A:$A,0)-1,0)),"")</f>
        <v>62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380</v>
      </c>
      <c r="B19" s="15" t="s">
        <v>381</v>
      </c>
      <c r="C19" s="16">
        <v>526</v>
      </c>
      <c r="D19" s="16">
        <v>141</v>
      </c>
      <c r="E19" s="17" t="s">
        <v>226</v>
      </c>
      <c r="F19">
        <f ca="1">IFERROR(IF(A19="","",OFFSET(Results!$AJ$1,MATCH(A19,Results!$A:$A,0)-1,0)),"")</f>
        <v>39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382</v>
      </c>
      <c r="B20" s="15" t="s">
        <v>355</v>
      </c>
      <c r="C20" s="16">
        <v>1667</v>
      </c>
      <c r="D20" s="16">
        <v>1001</v>
      </c>
      <c r="E20" s="17" t="s">
        <v>226</v>
      </c>
      <c r="F20">
        <f ca="1">IFERROR(IF(A20="","",OFFSET(Results!$AJ$1,MATCH(A20,Results!$A:$A,0)-1,0)),"")</f>
        <v>104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383</v>
      </c>
      <c r="B21" s="15" t="s">
        <v>384</v>
      </c>
      <c r="C21" s="16">
        <v>175</v>
      </c>
      <c r="D21" s="16">
        <v>451</v>
      </c>
      <c r="E21" s="17" t="s">
        <v>385</v>
      </c>
      <c r="F21">
        <f ca="1">IFERROR(IF(A21="","",OFFSET(Results!$AJ$1,MATCH(A21,Results!$A:$A,0)-1,0)),"")</f>
        <v>47</v>
      </c>
      <c r="G21" s="6">
        <f t="shared" ca="1" si="0"/>
        <v>-0.3</v>
      </c>
      <c r="H21" t="str">
        <f ca="1">IF(E21="","",OFFSET([1]LET!$AL$1,MATCH(A21,[1]LET!$E$1:$E$500,0)-1,0))</f>
        <v>Spreadex: 450/1, 6pl, 1/5</v>
      </c>
    </row>
    <row r="22" spans="1:8" x14ac:dyDescent="0.25">
      <c r="A22" t="s">
        <v>386</v>
      </c>
      <c r="B22" s="15" t="s">
        <v>387</v>
      </c>
      <c r="C22" s="16">
        <v>189</v>
      </c>
      <c r="D22" s="16">
        <v>121</v>
      </c>
      <c r="E22" s="17" t="s">
        <v>226</v>
      </c>
      <c r="F22">
        <f ca="1">IFERROR(IF(A22="","",OFFSET(Results!$AJ$1,MATCH(A22,Results!$A:$A,0)-1,0)),"")</f>
        <v>62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388</v>
      </c>
      <c r="B23" s="15" t="s">
        <v>254</v>
      </c>
      <c r="C23" s="16">
        <v>263</v>
      </c>
      <c r="D23" s="16">
        <v>201</v>
      </c>
      <c r="E23" s="17" t="s">
        <v>226</v>
      </c>
      <c r="F23">
        <f ca="1">IFERROR(IF(A23="","",OFFSET(Results!$AJ$1,MATCH(A23,Results!$A:$A,0)-1,0)),"")</f>
        <v>53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389</v>
      </c>
      <c r="B24" s="15" t="s">
        <v>390</v>
      </c>
      <c r="C24" s="16">
        <v>25</v>
      </c>
      <c r="D24" s="16">
        <v>29</v>
      </c>
      <c r="E24" s="17" t="s">
        <v>391</v>
      </c>
      <c r="F24">
        <f ca="1">IFERROR(IF(A24="","",OFFSET(Results!$AJ$1,MATCH(A24,Results!$A:$A,0)-1,0)),"")</f>
        <v>27</v>
      </c>
      <c r="G24" s="6">
        <f t="shared" ca="1" si="0"/>
        <v>-0.6</v>
      </c>
      <c r="H24" t="str">
        <f ca="1">IF(E24="","",OFFSET([1]LET!$AL$1,MATCH(A24,[1]LET!$E$1:$E$500,0)-1,0))</f>
        <v>Coral: 28/1, 6pl, 1/5</v>
      </c>
    </row>
    <row r="25" spans="1:8" x14ac:dyDescent="0.25">
      <c r="A25" t="s">
        <v>392</v>
      </c>
      <c r="B25" s="15" t="s">
        <v>375</v>
      </c>
      <c r="C25" s="16">
        <v>2500</v>
      </c>
      <c r="D25" s="16">
        <v>351</v>
      </c>
      <c r="E25" s="17" t="s">
        <v>226</v>
      </c>
      <c r="F25">
        <f ca="1">IFERROR(IF(A25="","",OFFSET(Results!$AJ$1,MATCH(A25,Results!$A:$A,0)-1,0)),"")</f>
        <v>97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393</v>
      </c>
      <c r="B26" s="15" t="s">
        <v>394</v>
      </c>
      <c r="C26" s="16">
        <v>1111</v>
      </c>
      <c r="D26" s="16">
        <v>226</v>
      </c>
      <c r="E26" s="17" t="s">
        <v>226</v>
      </c>
      <c r="F26">
        <f ca="1">IFERROR(IF(A26="","",OFFSET(Results!$AJ$1,MATCH(A26,Results!$A:$A,0)-1,0)),"")</f>
        <v>92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395</v>
      </c>
      <c r="B27" s="15" t="s">
        <v>288</v>
      </c>
      <c r="C27" s="16">
        <v>667</v>
      </c>
      <c r="D27" s="16">
        <v>751</v>
      </c>
      <c r="E27" s="17" t="s">
        <v>226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396</v>
      </c>
      <c r="B28" s="15" t="s">
        <v>332</v>
      </c>
      <c r="C28" s="16">
        <v>6</v>
      </c>
      <c r="D28" s="16">
        <v>7.5</v>
      </c>
      <c r="E28" s="17" t="s">
        <v>397</v>
      </c>
      <c r="F28">
        <f ca="1">IFERROR(IF(A28="","",OFFSET(Results!$AJ$1,MATCH(A28,Results!$A:$A,0)-1,0)),"")</f>
        <v>8</v>
      </c>
      <c r="G28" s="6">
        <f t="shared" ca="1" si="0"/>
        <v>-3.6999999999999997</v>
      </c>
      <c r="H28" t="str">
        <f ca="1">IF(E28="","",OFFSET([1]LET!$AL$1,MATCH(A28,[1]LET!$E$1:$E$500,0)-1,0))</f>
        <v>Paddy Power: 6.5/1, 6pl, 1/5</v>
      </c>
    </row>
    <row r="29" spans="1:8" x14ac:dyDescent="0.25">
      <c r="A29" t="s">
        <v>398</v>
      </c>
      <c r="B29" s="15" t="s">
        <v>355</v>
      </c>
      <c r="C29" s="16">
        <v>1667</v>
      </c>
      <c r="D29" s="16">
        <v>326</v>
      </c>
      <c r="E29" s="17" t="s">
        <v>226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399</v>
      </c>
      <c r="B30" s="15" t="s">
        <v>359</v>
      </c>
      <c r="C30" s="16">
        <v>250</v>
      </c>
      <c r="D30" s="16">
        <v>126</v>
      </c>
      <c r="E30" s="17" t="s">
        <v>226</v>
      </c>
      <c r="F30">
        <f ca="1">IFERROR(IF(A30="","",OFFSET(Results!$AJ$1,MATCH(A30,Results!$A:$A,0)-1,0)),"")</f>
        <v>8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400</v>
      </c>
      <c r="B31" s="15" t="s">
        <v>401</v>
      </c>
      <c r="C31" s="16">
        <v>104</v>
      </c>
      <c r="D31" s="16">
        <v>51</v>
      </c>
      <c r="E31" s="17" t="s">
        <v>226</v>
      </c>
      <c r="F31">
        <f ca="1">IFERROR(IF(A31="","",OFFSET(Results!$AJ$1,MATCH(A31,Results!$A:$A,0)-1,0)),"")</f>
        <v>4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402</v>
      </c>
      <c r="B32" s="15" t="s">
        <v>375</v>
      </c>
      <c r="C32" s="16">
        <v>2500</v>
      </c>
      <c r="D32" s="16">
        <v>601</v>
      </c>
      <c r="E32" s="17" t="s">
        <v>226</v>
      </c>
      <c r="F32">
        <f ca="1">IFERROR(IF(A32="","",OFFSET(Results!$AJ$1,MATCH(A32,Results!$A:$A,0)-1,0)),"")</f>
        <v>33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403</v>
      </c>
      <c r="B33" s="15" t="s">
        <v>290</v>
      </c>
      <c r="C33" s="16">
        <v>323</v>
      </c>
      <c r="D33" s="16">
        <v>276</v>
      </c>
      <c r="E33" s="17" t="s">
        <v>226</v>
      </c>
      <c r="F33">
        <f ca="1">IFERROR(IF(A33="","",OFFSET(Results!$AJ$1,MATCH(A33,Results!$A:$A,0)-1,0)),"")</f>
        <v>104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404</v>
      </c>
      <c r="B34" s="15" t="s">
        <v>288</v>
      </c>
      <c r="C34" s="16">
        <v>667</v>
      </c>
      <c r="D34" s="16">
        <v>226</v>
      </c>
      <c r="E34" s="17" t="s">
        <v>226</v>
      </c>
      <c r="F34">
        <f ca="1">IFERROR(IF(A34="","",OFFSET(Results!$AJ$1,MATCH(A34,Results!$A:$A,0)-1,0)),"")</f>
        <v>74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405</v>
      </c>
      <c r="B35" s="15" t="s">
        <v>406</v>
      </c>
      <c r="C35" s="16">
        <v>80</v>
      </c>
      <c r="D35" s="16">
        <v>126</v>
      </c>
      <c r="E35" s="17" t="s">
        <v>407</v>
      </c>
      <c r="F35">
        <f ca="1">IFERROR(IF(A35="","",OFFSET(Results!$AJ$1,MATCH(A35,Results!$A:$A,0)-1,0)),"")</f>
        <v>61</v>
      </c>
      <c r="G35" s="6">
        <f t="shared" ca="1" si="0"/>
        <v>-0.5</v>
      </c>
      <c r="H35" t="str">
        <f ca="1">IF(E35="","",OFFSET([1]LET!$AL$1,MATCH(A35,[1]LET!$E$1:$E$500,0)-1,0))</f>
        <v>Skybet: 125/1, 5pl, 1/4</v>
      </c>
    </row>
    <row r="36" spans="1:8" x14ac:dyDescent="0.25">
      <c r="A36" t="s">
        <v>408</v>
      </c>
      <c r="B36" s="15" t="s">
        <v>409</v>
      </c>
      <c r="C36" s="16">
        <v>1250</v>
      </c>
      <c r="D36" s="16">
        <v>1001</v>
      </c>
      <c r="E36" s="17" t="s">
        <v>226</v>
      </c>
      <c r="F36">
        <f ca="1">IFERROR(IF(A36="","",OFFSET(Results!$AJ$1,MATCH(A36,Results!$A:$A,0)-1,0)),"")</f>
        <v>92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410</v>
      </c>
      <c r="B37" s="15" t="s">
        <v>411</v>
      </c>
      <c r="C37" s="16">
        <v>110</v>
      </c>
      <c r="D37" s="16">
        <v>81</v>
      </c>
      <c r="E37" s="17" t="s">
        <v>226</v>
      </c>
      <c r="F37">
        <f ca="1">IFERROR(IF(A37="","",OFFSET(Results!$AJ$1,MATCH(A37,Results!$A:$A,0)-1,0)),"")</f>
        <v>21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412</v>
      </c>
      <c r="B38" s="15" t="s">
        <v>413</v>
      </c>
      <c r="C38" s="16">
        <v>400</v>
      </c>
      <c r="D38" s="16">
        <v>276</v>
      </c>
      <c r="E38" s="17" t="s">
        <v>226</v>
      </c>
      <c r="F38">
        <f ca="1">IFERROR(IF(A38="","",OFFSET(Results!$AJ$1,MATCH(A38,Results!$A:$A,0)-1,0)),"")</f>
        <v>8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414</v>
      </c>
      <c r="B39" s="15" t="s">
        <v>415</v>
      </c>
      <c r="C39" s="16">
        <v>45</v>
      </c>
      <c r="D39" s="16">
        <v>41</v>
      </c>
      <c r="E39" s="17" t="s">
        <v>226</v>
      </c>
      <c r="F39">
        <f ca="1">IFERROR(IF(A39="","",OFFSET(Results!$AJ$1,MATCH(A39,Results!$A:$A,0)-1,0)),"")</f>
        <v>27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416</v>
      </c>
      <c r="B40" s="15" t="s">
        <v>385</v>
      </c>
      <c r="C40" s="16">
        <v>333</v>
      </c>
      <c r="D40" s="16">
        <v>151</v>
      </c>
      <c r="E40" s="17" t="s">
        <v>226</v>
      </c>
      <c r="F40">
        <f ca="1">IFERROR(IF(A40="","",OFFSET(Results!$AJ$1,MATCH(A40,Results!$A:$A,0)-1,0)),"")</f>
        <v>21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417</v>
      </c>
      <c r="B41" s="15" t="s">
        <v>260</v>
      </c>
      <c r="C41" s="16">
        <v>2000</v>
      </c>
      <c r="D41" s="16">
        <v>751</v>
      </c>
      <c r="E41" s="17" t="s">
        <v>226</v>
      </c>
      <c r="F41">
        <f ca="1">IFERROR(IF(A41="","",OFFSET(Results!$AJ$1,MATCH(A41,Results!$A:$A,0)-1,0)),"")</f>
        <v>62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418</v>
      </c>
      <c r="B42" s="15" t="s">
        <v>411</v>
      </c>
      <c r="C42" s="16">
        <v>110</v>
      </c>
      <c r="D42" s="16">
        <v>111</v>
      </c>
      <c r="E42" s="17" t="s">
        <v>226</v>
      </c>
      <c r="F42">
        <f ca="1">IFERROR(IF(A42="","",OFFSET(Results!$AJ$1,MATCH(A42,Results!$A:$A,0)-1,0)),"")</f>
        <v>104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419</v>
      </c>
      <c r="B43" s="15" t="s">
        <v>420</v>
      </c>
      <c r="C43" s="16">
        <v>56</v>
      </c>
      <c r="D43" s="16">
        <v>67</v>
      </c>
      <c r="E43" s="17" t="s">
        <v>385</v>
      </c>
      <c r="F43">
        <f ca="1">IFERROR(IF(A43="","",OFFSET(Results!$AJ$1,MATCH(A43,Results!$A:$A,0)-1,0)),"")</f>
        <v>21</v>
      </c>
      <c r="G43" s="6">
        <f t="shared" ca="1" si="0"/>
        <v>-0.3</v>
      </c>
      <c r="H43" t="str">
        <f ca="1">IF(E43="","",OFFSET([1]LET!$AL$1,MATCH(A43,[1]LET!$E$1:$E$500,0)-1,0))</f>
        <v>QuinnBet: 66/1, 5pl, 1/4</v>
      </c>
    </row>
    <row r="44" spans="1:8" x14ac:dyDescent="0.25">
      <c r="A44" t="s">
        <v>421</v>
      </c>
      <c r="B44" s="15" t="s">
        <v>373</v>
      </c>
      <c r="C44" s="16">
        <v>476</v>
      </c>
      <c r="D44" s="16">
        <v>301</v>
      </c>
      <c r="E44" s="17" t="s">
        <v>226</v>
      </c>
      <c r="F44">
        <f ca="1">IFERROR(IF(A44="","",OFFSET(Results!$AJ$1,MATCH(A44,Results!$A:$A,0)-1,0)),"")</f>
        <v>53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422</v>
      </c>
      <c r="B45" s="15" t="s">
        <v>357</v>
      </c>
      <c r="C45" s="16">
        <v>60</v>
      </c>
      <c r="D45" s="16">
        <v>23</v>
      </c>
      <c r="E45" s="17" t="s">
        <v>226</v>
      </c>
      <c r="F45">
        <f ca="1">IFERROR(IF(A45="","",OFFSET(Results!$AJ$1,MATCH(A45,Results!$A:$A,0)-1,0)),"")</f>
        <v>74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423</v>
      </c>
      <c r="B46" s="15" t="s">
        <v>424</v>
      </c>
      <c r="C46" s="16">
        <v>556</v>
      </c>
      <c r="D46" s="16">
        <v>301</v>
      </c>
      <c r="E46" s="17" t="s">
        <v>226</v>
      </c>
      <c r="F46">
        <f ca="1">IFERROR(IF(A46="","",OFFSET(Results!$AJ$1,MATCH(A46,Results!$A:$A,0)-1,0)),"")</f>
        <v>8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425</v>
      </c>
      <c r="B47" s="15" t="s">
        <v>426</v>
      </c>
      <c r="C47" s="16">
        <v>64</v>
      </c>
      <c r="D47" s="16">
        <v>29</v>
      </c>
      <c r="E47" s="17" t="s">
        <v>226</v>
      </c>
      <c r="F47">
        <f ca="1">IFERROR(IF(A47="","",OFFSET(Results!$AJ$1,MATCH(A47,Results!$A:$A,0)-1,0)),"")</f>
        <v>4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427</v>
      </c>
      <c r="B48" s="15" t="s">
        <v>428</v>
      </c>
      <c r="C48" s="16">
        <v>1429</v>
      </c>
      <c r="D48" s="16">
        <v>601</v>
      </c>
      <c r="E48" s="17" t="s">
        <v>226</v>
      </c>
      <c r="F48">
        <f ca="1">IFERROR(IF(A48="","",OFFSET(Results!$AJ$1,MATCH(A48,Results!$A:$A,0)-1,0)),"")</f>
        <v>84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429</v>
      </c>
      <c r="B49" s="15" t="s">
        <v>255</v>
      </c>
      <c r="C49" s="16">
        <v>152</v>
      </c>
      <c r="D49" s="16">
        <v>161</v>
      </c>
      <c r="E49" s="17" t="s">
        <v>226</v>
      </c>
      <c r="F49">
        <f ca="1">IFERROR(IF(A49="","",OFFSET(Results!$AJ$1,MATCH(A49,Results!$A:$A,0)-1,0)),"")</f>
        <v>62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430</v>
      </c>
      <c r="B50" s="15" t="s">
        <v>254</v>
      </c>
      <c r="C50" s="16">
        <v>263</v>
      </c>
      <c r="D50" s="16">
        <v>201</v>
      </c>
      <c r="E50" s="17" t="s">
        <v>226</v>
      </c>
      <c r="F50">
        <f ca="1">IFERROR(IF(A50="","",OFFSET(Results!$AJ$1,MATCH(A50,Results!$A:$A,0)-1,0)),"")</f>
        <v>47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431</v>
      </c>
      <c r="B51" s="15" t="s">
        <v>432</v>
      </c>
      <c r="C51" s="16">
        <v>11</v>
      </c>
      <c r="D51" s="16">
        <v>7</v>
      </c>
      <c r="E51" s="17" t="s">
        <v>226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433</v>
      </c>
      <c r="B52" s="15" t="s">
        <v>434</v>
      </c>
      <c r="C52" s="16">
        <v>10000</v>
      </c>
      <c r="D52" s="16">
        <v>2501</v>
      </c>
      <c r="E52" s="17" t="s">
        <v>226</v>
      </c>
      <c r="F52">
        <f ca="1">IFERROR(IF(A52="","",OFFSET(Results!$AJ$1,MATCH(A52,Results!$A:$A,0)-1,0)),"")</f>
        <v>107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435</v>
      </c>
      <c r="B53" s="15" t="s">
        <v>436</v>
      </c>
      <c r="C53" s="16">
        <v>3333</v>
      </c>
      <c r="D53" s="16">
        <v>451</v>
      </c>
      <c r="E53" s="17" t="s">
        <v>226</v>
      </c>
      <c r="F53">
        <f ca="1">IFERROR(IF(A53="","",OFFSET(Results!$AJ$1,MATCH(A53,Results!$A:$A,0)-1,0)),"")</f>
        <v>39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437</v>
      </c>
      <c r="B54" s="15" t="s">
        <v>271</v>
      </c>
      <c r="C54" s="16">
        <v>185</v>
      </c>
      <c r="D54" s="16">
        <v>751</v>
      </c>
      <c r="E54" s="17" t="s">
        <v>359</v>
      </c>
      <c r="F54">
        <f ca="1">IFERROR(IF(A54="","",OFFSET(Results!$AJ$1,MATCH(A54,Results!$A:$A,0)-1,0)),"")</f>
        <v>74</v>
      </c>
      <c r="G54" s="6">
        <f t="shared" ca="1" si="0"/>
        <v>-0.4</v>
      </c>
      <c r="H54" t="str">
        <f ca="1">IF(E54="","",OFFSET([1]LET!$AL$1,MATCH(A54,[1]LET!$E$1:$E$500,0)-1,0))</f>
        <v>Bet365: 750/1, 5pl, 1/4</v>
      </c>
    </row>
    <row r="55" spans="1:8" x14ac:dyDescent="0.25">
      <c r="A55" t="s">
        <v>438</v>
      </c>
      <c r="B55" s="15" t="s">
        <v>439</v>
      </c>
      <c r="C55" s="16">
        <v>5000</v>
      </c>
      <c r="D55" s="16">
        <v>1251</v>
      </c>
      <c r="E55" s="17" t="s">
        <v>226</v>
      </c>
      <c r="F55">
        <f ca="1">IFERROR(IF(A55="","",OFFSET(Results!$AJ$1,MATCH(A55,Results!$A:$A,0)-1,0)),"")</f>
        <v>101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440</v>
      </c>
      <c r="B56" s="15" t="s">
        <v>441</v>
      </c>
      <c r="C56" s="16">
        <v>769</v>
      </c>
      <c r="D56" s="16">
        <v>276</v>
      </c>
      <c r="E56" s="17" t="s">
        <v>226</v>
      </c>
      <c r="F56">
        <f ca="1">IFERROR(IF(A56="","",OFFSET(Results!$AJ$1,MATCH(A56,Results!$A:$A,0)-1,0)),"")</f>
        <v>97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442</v>
      </c>
      <c r="B57" s="15" t="s">
        <v>260</v>
      </c>
      <c r="C57" s="16">
        <v>2000</v>
      </c>
      <c r="D57" s="16">
        <v>376</v>
      </c>
      <c r="E57" s="17" t="s">
        <v>226</v>
      </c>
      <c r="F57">
        <f ca="1">IFERROR(IF(A57="","",OFFSET(Results!$AJ$1,MATCH(A57,Results!$A:$A,0)-1,0)),"")</f>
        <v>101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443</v>
      </c>
      <c r="B58" s="15" t="s">
        <v>434</v>
      </c>
      <c r="C58" s="16">
        <v>10000</v>
      </c>
      <c r="D58" s="16">
        <v>2001</v>
      </c>
      <c r="E58" s="17" t="s">
        <v>226</v>
      </c>
      <c r="F58">
        <f ca="1">IFERROR(IF(A58="","",OFFSET(Results!$AJ$1,MATCH(A58,Results!$A:$A,0)-1,0)),"")</f>
        <v>110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444</v>
      </c>
      <c r="B59" s="15" t="s">
        <v>248</v>
      </c>
      <c r="C59" s="16">
        <v>10000</v>
      </c>
      <c r="D59" s="16">
        <v>1001</v>
      </c>
      <c r="E59" s="17" t="s">
        <v>226</v>
      </c>
      <c r="F59">
        <f ca="1">IFERROR(IF(A59="","",OFFSET(Results!$AJ$1,MATCH(A59,Results!$A:$A,0)-1,0)),"")</f>
        <v>33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445</v>
      </c>
      <c r="B60" s="15" t="s">
        <v>290</v>
      </c>
      <c r="C60" s="16">
        <v>323</v>
      </c>
      <c r="D60" s="16">
        <v>161</v>
      </c>
      <c r="E60" s="17" t="s">
        <v>226</v>
      </c>
      <c r="F60">
        <f ca="1">IFERROR(IF(A60="","",OFFSET(Results!$AJ$1,MATCH(A60,Results!$A:$A,0)-1,0)),"")</f>
        <v>84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446</v>
      </c>
      <c r="B61" s="15" t="s">
        <v>447</v>
      </c>
      <c r="C61" s="16">
        <v>9.9</v>
      </c>
      <c r="D61" s="16">
        <v>10</v>
      </c>
      <c r="E61" s="17" t="s">
        <v>448</v>
      </c>
      <c r="F61">
        <f ca="1">IFERROR(IF(A61="","",OFFSET(Results!$AJ$1,MATCH(A61,Results!$A:$A,0)-1,0)),"")</f>
        <v>47</v>
      </c>
      <c r="G61" s="6">
        <f t="shared" ca="1" si="0"/>
        <v>-0.2</v>
      </c>
      <c r="H61" t="str">
        <f ca="1">IF(E61="","",OFFSET([1]LET!$AL$1,MATCH(A61,[1]LET!$E$1:$E$500,0)-1,0))</f>
        <v>Spreadex: 9/1, 6pl, 1/5</v>
      </c>
    </row>
    <row r="62" spans="1:8" x14ac:dyDescent="0.25">
      <c r="A62" t="s">
        <v>449</v>
      </c>
      <c r="B62" s="15" t="s">
        <v>450</v>
      </c>
      <c r="C62" s="16">
        <v>370</v>
      </c>
      <c r="D62" s="16">
        <v>351</v>
      </c>
      <c r="E62" s="17" t="s">
        <v>226</v>
      </c>
      <c r="F62">
        <f ca="1">IFERROR(IF(A62="","",OFFSET(Results!$AJ$1,MATCH(A62,Results!$A:$A,0)-1,0)),"")</f>
        <v>74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451</v>
      </c>
      <c r="B63" s="15" t="s">
        <v>248</v>
      </c>
      <c r="C63" s="16">
        <v>10000</v>
      </c>
      <c r="D63" s="16">
        <v>2001</v>
      </c>
      <c r="E63" s="17" t="s">
        <v>226</v>
      </c>
      <c r="F63">
        <f ca="1">IFERROR(IF(A63="","",OFFSET(Results!$AJ$1,MATCH(A63,Results!$A:$A,0)-1,0)),"")</f>
        <v>112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452</v>
      </c>
      <c r="B64" s="15" t="s">
        <v>453</v>
      </c>
      <c r="C64" s="16">
        <v>238</v>
      </c>
      <c r="D64" s="16">
        <v>201</v>
      </c>
      <c r="E64" s="17" t="s">
        <v>226</v>
      </c>
      <c r="F64">
        <f ca="1">IFERROR(IF(A64="","",OFFSET(Results!$AJ$1,MATCH(A64,Results!$A:$A,0)-1,0)),"")</f>
        <v>58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454</v>
      </c>
      <c r="B65" s="15" t="s">
        <v>439</v>
      </c>
      <c r="C65" s="16">
        <v>5000</v>
      </c>
      <c r="D65" s="16">
        <v>1251</v>
      </c>
      <c r="E65" s="17" t="s">
        <v>226</v>
      </c>
      <c r="F65">
        <f ca="1">IFERROR(IF(A65="","",OFFSET(Results!$AJ$1,MATCH(A65,Results!$A:$A,0)-1,0)),"")</f>
        <v>97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455</v>
      </c>
      <c r="B66" s="15" t="s">
        <v>252</v>
      </c>
      <c r="C66" s="16">
        <v>96</v>
      </c>
      <c r="D66" s="16">
        <v>61</v>
      </c>
      <c r="E66" s="17" t="s">
        <v>226</v>
      </c>
      <c r="F66">
        <f ca="1">IFERROR(IF(A66="","",OFFSET(Results!$AJ$1,MATCH(A66,Results!$A:$A,0)-1,0)),"")</f>
        <v>62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456</v>
      </c>
      <c r="B67" s="15" t="s">
        <v>371</v>
      </c>
      <c r="C67" s="16">
        <v>588</v>
      </c>
      <c r="D67" s="16">
        <v>251</v>
      </c>
      <c r="E67" s="17" t="s">
        <v>226</v>
      </c>
      <c r="F67">
        <f ca="1">IFERROR(IF(A67="","",OFFSET(Results!$AJ$1,MATCH(A67,Results!$A:$A,0)-1,0)),"")</f>
        <v>53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457</v>
      </c>
      <c r="B68" s="15" t="s">
        <v>375</v>
      </c>
      <c r="C68" s="16">
        <v>2500</v>
      </c>
      <c r="D68" s="16">
        <v>751</v>
      </c>
      <c r="E68" s="17" t="s">
        <v>226</v>
      </c>
      <c r="F68">
        <f ca="1">IFERROR(IF(A68="","",OFFSET(Results!$AJ$1,MATCH(A68,Results!$A:$A,0)-1,0)),"")</f>
        <v>108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458</v>
      </c>
      <c r="B69" s="15" t="s">
        <v>434</v>
      </c>
      <c r="C69" s="16">
        <v>10000</v>
      </c>
      <c r="D69" s="16">
        <v>2501</v>
      </c>
      <c r="E69" s="17" t="s">
        <v>226</v>
      </c>
      <c r="F69">
        <f ca="1">IFERROR(IF(A69="","",OFFSET(Results!$AJ$1,MATCH(A69,Results!$A:$A,0)-1,0)),"")</f>
        <v>74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459</v>
      </c>
      <c r="B70" s="15" t="s">
        <v>260</v>
      </c>
      <c r="C70" s="16">
        <v>2000</v>
      </c>
      <c r="D70" s="16">
        <v>751</v>
      </c>
      <c r="E70" s="17" t="s">
        <v>226</v>
      </c>
      <c r="F70">
        <f ca="1">IFERROR(IF(A70="","",OFFSET(Results!$AJ$1,MATCH(A70,Results!$A:$A,0)-1,0)),"")</f>
        <v>84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460</v>
      </c>
      <c r="B71" s="15" t="s">
        <v>248</v>
      </c>
      <c r="C71" s="16">
        <v>10000</v>
      </c>
      <c r="D71" s="16">
        <v>2501</v>
      </c>
      <c r="E71" s="17" t="s">
        <v>226</v>
      </c>
      <c r="F71">
        <f ca="1">IFERROR(IF(A71="","",OFFSET(Results!$AJ$1,MATCH(A71,Results!$A:$A,0)-1,0)),"")</f>
        <v>53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461</v>
      </c>
      <c r="B72" s="15" t="s">
        <v>394</v>
      </c>
      <c r="C72" s="16">
        <v>1111</v>
      </c>
      <c r="D72" s="16">
        <v>376</v>
      </c>
      <c r="E72" s="17" t="s">
        <v>226</v>
      </c>
      <c r="F72">
        <f ca="1">IFERROR(IF(A72="","",OFFSET(Results!$AJ$1,MATCH(A72,Results!$A:$A,0)-1,0)),"")</f>
        <v>33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462</v>
      </c>
      <c r="B73" s="15" t="s">
        <v>244</v>
      </c>
      <c r="C73" s="16">
        <v>141</v>
      </c>
      <c r="D73" s="16">
        <v>151</v>
      </c>
      <c r="E73" s="17" t="s">
        <v>226</v>
      </c>
      <c r="F73">
        <f ca="1">IFERROR(IF(A73="","",OFFSET(Results!$AJ$1,MATCH(A73,Results!$A:$A,0)-1,0)),"")</f>
        <v>18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463</v>
      </c>
      <c r="B74" s="15" t="s">
        <v>394</v>
      </c>
      <c r="C74" s="16">
        <v>1111</v>
      </c>
      <c r="D74" s="16">
        <v>601</v>
      </c>
      <c r="E74" s="17" t="s">
        <v>226</v>
      </c>
      <c r="F74">
        <f ca="1">IFERROR(IF(A74="","",OFFSET(Results!$AJ$1,MATCH(A74,Results!$A:$A,0)-1,0)),"")</f>
        <v>14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464</v>
      </c>
      <c r="B75" s="15" t="s">
        <v>260</v>
      </c>
      <c r="C75" s="16">
        <v>2000</v>
      </c>
      <c r="D75" s="16">
        <v>601</v>
      </c>
      <c r="E75" s="17" t="s">
        <v>226</v>
      </c>
      <c r="F75">
        <f ca="1">IFERROR(IF(A75="","",OFFSET(Results!$AJ$1,MATCH(A75,Results!$A:$A,0)-1,0)),"")</f>
        <v>27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465</v>
      </c>
      <c r="B76" s="15" t="s">
        <v>280</v>
      </c>
      <c r="C76" s="16">
        <v>164</v>
      </c>
      <c r="D76" s="16">
        <v>251</v>
      </c>
      <c r="E76" s="17" t="s">
        <v>448</v>
      </c>
      <c r="F76">
        <f ca="1">IFERROR(IF(A76="","",OFFSET(Results!$AJ$1,MATCH(A76,Results!$A:$A,0)-1,0)),"")</f>
        <v>39</v>
      </c>
      <c r="G76" s="6">
        <f t="shared" ca="1" si="1"/>
        <v>-0.2</v>
      </c>
      <c r="H76" t="str">
        <f ca="1">IF(E76="","",OFFSET([1]LET!$AL$1,MATCH(A76,[1]LET!$E$1:$E$500,0)-1,0))</f>
        <v>Boyle Sports: 250/1, 6pl, 1/5</v>
      </c>
    </row>
    <row r="77" spans="1:8" x14ac:dyDescent="0.25">
      <c r="A77" t="s">
        <v>466</v>
      </c>
      <c r="B77" s="15" t="s">
        <v>467</v>
      </c>
      <c r="C77" s="16">
        <v>233</v>
      </c>
      <c r="D77" s="16">
        <v>176</v>
      </c>
      <c r="E77" s="17" t="s">
        <v>226</v>
      </c>
      <c r="F77">
        <f ca="1">IFERROR(IF(A77="","",OFFSET(Results!$AJ$1,MATCH(A77,Results!$A:$A,0)-1,0)),"")</f>
        <v>84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468</v>
      </c>
      <c r="B78" s="15" t="s">
        <v>293</v>
      </c>
      <c r="C78" s="16">
        <v>417</v>
      </c>
      <c r="D78" s="16">
        <v>351</v>
      </c>
      <c r="E78" s="17" t="s">
        <v>226</v>
      </c>
      <c r="F78">
        <f ca="1">IFERROR(IF(A78="","",OFFSET(Results!$AJ$1,MATCH(A78,Results!$A:$A,0)-1,0)),"")</f>
        <v>8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469</v>
      </c>
      <c r="B79" s="15" t="s">
        <v>470</v>
      </c>
      <c r="C79" s="16">
        <v>38</v>
      </c>
      <c r="D79" s="16">
        <v>34</v>
      </c>
      <c r="E79" s="17" t="s">
        <v>226</v>
      </c>
      <c r="F79">
        <f ca="1">IFERROR(IF(A79="","",OFFSET(Results!$AJ$1,MATCH(A79,Results!$A:$A,0)-1,0)),"")</f>
        <v>4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471</v>
      </c>
      <c r="B80" s="15" t="s">
        <v>359</v>
      </c>
      <c r="C80" s="16">
        <v>250</v>
      </c>
      <c r="D80" s="16">
        <v>161</v>
      </c>
      <c r="E80" s="17" t="s">
        <v>226</v>
      </c>
      <c r="F80">
        <f ca="1">IFERROR(IF(A80="","",OFFSET(Results!$AJ$1,MATCH(A80,Results!$A:$A,0)-1,0)),"")</f>
        <v>58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472</v>
      </c>
      <c r="B81" s="15" t="s">
        <v>261</v>
      </c>
      <c r="C81" s="16">
        <v>69</v>
      </c>
      <c r="D81" s="16">
        <v>34</v>
      </c>
      <c r="E81" s="17" t="s">
        <v>226</v>
      </c>
      <c r="F81">
        <f ca="1">IFERROR(IF(A81="","",OFFSET(Results!$AJ$1,MATCH(A81,Results!$A:$A,0)-1,0)),"")</f>
        <v>21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473</v>
      </c>
      <c r="B82" s="15" t="s">
        <v>474</v>
      </c>
      <c r="C82" s="16">
        <v>182</v>
      </c>
      <c r="D82" s="16">
        <v>81</v>
      </c>
      <c r="E82" s="17" t="s">
        <v>226</v>
      </c>
      <c r="F82">
        <f ca="1">IFERROR(IF(A82="","",OFFSET(Results!$AJ$1,MATCH(A82,Results!$A:$A,0)-1,0)),"")</f>
        <v>47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475</v>
      </c>
      <c r="B83" s="15" t="s">
        <v>476</v>
      </c>
      <c r="C83" s="16">
        <v>714</v>
      </c>
      <c r="D83" s="16">
        <v>376</v>
      </c>
      <c r="E83" s="17" t="s">
        <v>226</v>
      </c>
      <c r="F83">
        <f ca="1">IFERROR(IF(A83="","",OFFSET(Results!$AJ$1,MATCH(A83,Results!$A:$A,0)-1,0)),"")</f>
        <v>108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477</v>
      </c>
      <c r="B84" s="15" t="s">
        <v>436</v>
      </c>
      <c r="C84" s="16">
        <v>3333</v>
      </c>
      <c r="D84" s="16">
        <v>1501</v>
      </c>
      <c r="E84" s="17" t="s">
        <v>226</v>
      </c>
      <c r="F84">
        <f ca="1">IFERROR(IF(A84="","",OFFSET(Results!$AJ$1,MATCH(A84,Results!$A:$A,0)-1,0)),"")</f>
        <v>84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478</v>
      </c>
      <c r="B85" s="15" t="s">
        <v>288</v>
      </c>
      <c r="C85" s="16">
        <v>667</v>
      </c>
      <c r="D85" s="16">
        <v>226</v>
      </c>
      <c r="E85" s="17" t="s">
        <v>226</v>
      </c>
      <c r="F85">
        <f ca="1">IFERROR(IF(A85="","",OFFSET(Results!$AJ$1,MATCH(A85,Results!$A:$A,0)-1,0)),"")</f>
        <v>110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479</v>
      </c>
      <c r="B86" s="15" t="s">
        <v>246</v>
      </c>
      <c r="C86" s="16">
        <v>101</v>
      </c>
      <c r="D86" s="16">
        <v>126</v>
      </c>
      <c r="E86" s="17" t="s">
        <v>448</v>
      </c>
      <c r="F86">
        <f ca="1">IFERROR(IF(A86="","",OFFSET(Results!$AJ$1,MATCH(A86,Results!$A:$A,0)-1,0)),"")</f>
        <v>13</v>
      </c>
      <c r="G86" s="6">
        <f t="shared" ca="1" si="1"/>
        <v>-0.2</v>
      </c>
      <c r="H86" t="str">
        <f ca="1">IF(E86="","",OFFSET([1]LET!$AL$1,MATCH(A86,[1]LET!$E$1:$E$500,0)-1,0))</f>
        <v>Spreadex: 125/1, 6pl, 1/5</v>
      </c>
    </row>
    <row r="87" spans="1:8" x14ac:dyDescent="0.25">
      <c r="A87" t="s">
        <v>480</v>
      </c>
      <c r="B87" s="15" t="s">
        <v>252</v>
      </c>
      <c r="C87" s="16">
        <v>96</v>
      </c>
      <c r="D87" s="16">
        <v>201</v>
      </c>
      <c r="E87" s="17" t="s">
        <v>407</v>
      </c>
      <c r="F87">
        <f ca="1">IFERROR(IF(A87="","",OFFSET(Results!$AJ$1,MATCH(A87,Results!$A:$A,0)-1,0)),"")</f>
        <v>27</v>
      </c>
      <c r="G87" s="6">
        <f t="shared" ca="1" si="1"/>
        <v>-0.5</v>
      </c>
      <c r="H87" t="str">
        <f ca="1">IF(E87="","",OFFSET([1]LET!$AL$1,MATCH(A87,[1]LET!$E$1:$E$500,0)-1,0))</f>
        <v>Boyle Sports: 200/1, 6pl, 1/5</v>
      </c>
    </row>
    <row r="88" spans="1:8" x14ac:dyDescent="0.25">
      <c r="A88" t="s">
        <v>481</v>
      </c>
      <c r="B88" s="15" t="s">
        <v>439</v>
      </c>
      <c r="C88" s="16">
        <v>5000</v>
      </c>
      <c r="D88" s="16">
        <v>751</v>
      </c>
      <c r="E88" s="17" t="s">
        <v>226</v>
      </c>
      <c r="F88">
        <f ca="1">IFERROR(IF(A88="","",OFFSET(Results!$AJ$1,MATCH(A88,Results!$A:$A,0)-1,0)),"")</f>
        <v>33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482</v>
      </c>
      <c r="B89" s="15" t="s">
        <v>331</v>
      </c>
      <c r="C89" s="16">
        <v>64</v>
      </c>
      <c r="D89" s="16">
        <v>26</v>
      </c>
      <c r="E89" s="17" t="s">
        <v>226</v>
      </c>
      <c r="F89">
        <f ca="1">IFERROR(IF(A89="","",OFFSET(Results!$AJ$1,MATCH(A89,Results!$A:$A,0)-1,0)),"")</f>
        <v>21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483</v>
      </c>
      <c r="B90" s="15" t="s">
        <v>484</v>
      </c>
      <c r="C90" s="16">
        <v>111</v>
      </c>
      <c r="D90" s="16">
        <v>151</v>
      </c>
      <c r="E90" s="17" t="s">
        <v>448</v>
      </c>
      <c r="F90">
        <f ca="1">IFERROR(IF(A90="","",OFFSET(Results!$AJ$1,MATCH(A90,Results!$A:$A,0)-1,0)),"")</f>
        <v>74</v>
      </c>
      <c r="G90" s="6">
        <f t="shared" ca="1" si="1"/>
        <v>-0.2</v>
      </c>
      <c r="H90" t="str">
        <f ca="1">IF(E90="","",OFFSET([1]LET!$AL$1,MATCH(A90,[1]LET!$E$1:$E$500,0)-1,0))</f>
        <v>QuinnBet: 150/1, 5pl, 1/4</v>
      </c>
    </row>
    <row r="91" spans="1:8" x14ac:dyDescent="0.25">
      <c r="A91" t="s">
        <v>485</v>
      </c>
      <c r="B91" s="15" t="s">
        <v>385</v>
      </c>
      <c r="C91" s="16">
        <v>333</v>
      </c>
      <c r="D91" s="16">
        <v>76</v>
      </c>
      <c r="E91" s="17" t="s">
        <v>226</v>
      </c>
      <c r="F91">
        <f ca="1">IFERROR(IF(A91="","",OFFSET(Results!$AJ$1,MATCH(A91,Results!$A:$A,0)-1,0)),"")</f>
        <v>18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486</v>
      </c>
      <c r="B92" s="15" t="s">
        <v>487</v>
      </c>
      <c r="C92" s="16">
        <v>132</v>
      </c>
      <c r="D92" s="16">
        <v>251</v>
      </c>
      <c r="E92" s="17" t="s">
        <v>359</v>
      </c>
      <c r="F92">
        <f ca="1">IFERROR(IF(A92="","",OFFSET(Results!$AJ$1,MATCH(A92,Results!$A:$A,0)-1,0)),"")</f>
        <v>74</v>
      </c>
      <c r="G92" s="6">
        <f t="shared" ca="1" si="1"/>
        <v>-0.4</v>
      </c>
      <c r="H92" t="str">
        <f ca="1">IF(E92="","",OFFSET([1]LET!$AL$1,MATCH(A92,[1]LET!$E$1:$E$500,0)-1,0))</f>
        <v>Bet365: 250/1, 5pl, 1/4</v>
      </c>
    </row>
    <row r="93" spans="1:8" x14ac:dyDescent="0.25">
      <c r="A93" t="s">
        <v>488</v>
      </c>
      <c r="B93" s="15" t="s">
        <v>379</v>
      </c>
      <c r="C93" s="16">
        <v>192</v>
      </c>
      <c r="D93" s="16">
        <v>161</v>
      </c>
      <c r="E93" s="17" t="s">
        <v>226</v>
      </c>
      <c r="F93">
        <f ca="1">IFERROR(IF(A93="","",OFFSET(Results!$AJ$1,MATCH(A93,Results!$A:$A,0)-1,0)),"")</f>
        <v>84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489</v>
      </c>
      <c r="B94" s="15" t="s">
        <v>285</v>
      </c>
      <c r="C94" s="16">
        <v>149</v>
      </c>
      <c r="D94" s="16">
        <v>201</v>
      </c>
      <c r="E94" s="17" t="s">
        <v>448</v>
      </c>
      <c r="F94">
        <f ca="1">IFERROR(IF(A94="","",OFFSET(Results!$AJ$1,MATCH(A94,Results!$A:$A,0)-1,0)),"")</f>
        <v>62</v>
      </c>
      <c r="G94" s="6">
        <f t="shared" ca="1" si="1"/>
        <v>-0.2</v>
      </c>
      <c r="H94" t="str">
        <f ca="1">IF(E94="","",OFFSET([1]LET!$AL$1,MATCH(A94,[1]LET!$E$1:$E$500,0)-1,0))</f>
        <v>Spreadex: 200/1, 6pl, 1/5</v>
      </c>
    </row>
    <row r="95" spans="1:8" x14ac:dyDescent="0.25">
      <c r="A95" t="s">
        <v>490</v>
      </c>
      <c r="B95" s="15" t="s">
        <v>491</v>
      </c>
      <c r="C95" s="16">
        <v>909</v>
      </c>
      <c r="D95" s="16">
        <v>81</v>
      </c>
      <c r="E95" s="17" t="s">
        <v>226</v>
      </c>
      <c r="F95">
        <f ca="1">IFERROR(IF(A95="","",OFFSET(Results!$AJ$1,MATCH(A95,Results!$A:$A,0)-1,0)),"")</f>
        <v>62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492</v>
      </c>
      <c r="B96" s="15" t="s">
        <v>272</v>
      </c>
      <c r="C96" s="16">
        <v>227</v>
      </c>
      <c r="D96" s="16">
        <v>201</v>
      </c>
      <c r="E96" s="17" t="s">
        <v>226</v>
      </c>
      <c r="F96">
        <f ca="1">IFERROR(IF(A96="","",OFFSET(Results!$AJ$1,MATCH(A96,Results!$A:$A,0)-1,0)),"")</f>
        <v>62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493</v>
      </c>
      <c r="B97" s="15" t="s">
        <v>494</v>
      </c>
      <c r="C97" s="16">
        <v>435</v>
      </c>
      <c r="D97" s="16">
        <v>351</v>
      </c>
      <c r="E97" s="17" t="s">
        <v>226</v>
      </c>
      <c r="F97">
        <f ca="1">IFERROR(IF(A97="","",OFFSET(Results!$AJ$1,MATCH(A97,Results!$A:$A,0)-1,0)),"")</f>
        <v>62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495</v>
      </c>
      <c r="B98" s="15" t="s">
        <v>439</v>
      </c>
      <c r="C98" s="16">
        <v>5000</v>
      </c>
      <c r="D98" s="16">
        <v>2001</v>
      </c>
      <c r="E98" s="17" t="s">
        <v>226</v>
      </c>
      <c r="F98">
        <f ca="1">IFERROR(IF(A98="","",OFFSET(Results!$AJ$1,MATCH(A98,Results!$A:$A,0)-1,0)),"")</f>
        <v>84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496</v>
      </c>
      <c r="B99" s="15" t="s">
        <v>497</v>
      </c>
      <c r="C99" s="16">
        <v>14</v>
      </c>
      <c r="D99" s="16">
        <v>9</v>
      </c>
      <c r="E99" s="17" t="s">
        <v>226</v>
      </c>
      <c r="F99">
        <f ca="1">IFERROR(IF(A99="","",OFFSET(Results!$AJ$1,MATCH(A99,Results!$A:$A,0)-1,0)),"")</f>
        <v>62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498</v>
      </c>
      <c r="B100" s="15" t="s">
        <v>499</v>
      </c>
      <c r="C100" s="16">
        <v>833</v>
      </c>
      <c r="D100" s="16">
        <v>426</v>
      </c>
      <c r="E100" s="17" t="s">
        <v>226</v>
      </c>
      <c r="F100">
        <f ca="1">IFERROR(IF(A100="","",OFFSET(Results!$AJ$1,MATCH(A100,Results!$A:$A,0)-1,0)),"")</f>
        <v>39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500</v>
      </c>
      <c r="B101" s="15" t="s">
        <v>501</v>
      </c>
      <c r="C101" s="16">
        <v>217</v>
      </c>
      <c r="D101" s="16">
        <v>101</v>
      </c>
      <c r="E101" s="17" t="s">
        <v>226</v>
      </c>
      <c r="F101">
        <f ca="1">IFERROR(IF(A101="","",OFFSET(Results!$AJ$1,MATCH(A101,Results!$A:$A,0)-1,0)),"")</f>
        <v>39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502</v>
      </c>
      <c r="B102" s="15" t="s">
        <v>366</v>
      </c>
      <c r="C102" s="16">
        <v>357</v>
      </c>
      <c r="D102" s="16">
        <v>401</v>
      </c>
      <c r="E102" s="17" t="s">
        <v>226</v>
      </c>
      <c r="F102">
        <f ca="1">IFERROR(IF(A102="","",OFFSET(Results!$AJ$1,MATCH(A102,Results!$A:$A,0)-1,0)),"")</f>
        <v>14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503</v>
      </c>
      <c r="B103" s="15" t="s">
        <v>264</v>
      </c>
      <c r="C103" s="16">
        <v>41</v>
      </c>
      <c r="D103" s="16">
        <v>51</v>
      </c>
      <c r="E103" s="17" t="s">
        <v>407</v>
      </c>
      <c r="F103">
        <f ca="1">IFERROR(IF(A103="","",OFFSET(Results!$AJ$1,MATCH(A103,Results!$A:$A,0)-1,0)),"")</f>
        <v>2</v>
      </c>
      <c r="G103" s="6">
        <f t="shared" ca="1" si="1"/>
        <v>2.875</v>
      </c>
      <c r="H103" t="str">
        <f ca="1">IF(E103="","",OFFSET([1]LET!$AL$1,MATCH(A103,[1]LET!$E$1:$E$500,0)-1,0))</f>
        <v>Skybet: 50/1, 5pl, 1/4</v>
      </c>
    </row>
    <row r="104" spans="1:8" x14ac:dyDescent="0.25">
      <c r="A104" t="s">
        <v>504</v>
      </c>
      <c r="B104" s="15" t="s">
        <v>505</v>
      </c>
      <c r="C104" s="16">
        <v>91</v>
      </c>
      <c r="D104" s="16">
        <v>71</v>
      </c>
      <c r="E104" s="17" t="s">
        <v>226</v>
      </c>
      <c r="F104">
        <f ca="1">IFERROR(IF(A104="","",OFFSET(Results!$AJ$1,MATCH(A104,Results!$A:$A,0)-1,0)),"")</f>
        <v>18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506</v>
      </c>
      <c r="B105" s="15" t="s">
        <v>507</v>
      </c>
      <c r="C105" s="16">
        <v>278</v>
      </c>
      <c r="D105" s="16">
        <v>226</v>
      </c>
      <c r="E105" s="17" t="s">
        <v>226</v>
      </c>
      <c r="F105">
        <f ca="1">IFERROR(IF(A105="","",OFFSET(Results!$AJ$1,MATCH(A105,Results!$A:$A,0)-1,0)),"")</f>
        <v>39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508</v>
      </c>
      <c r="B106" s="15" t="s">
        <v>434</v>
      </c>
      <c r="C106" s="16">
        <v>10000</v>
      </c>
      <c r="D106" s="16">
        <v>1501</v>
      </c>
      <c r="E106" s="17" t="s">
        <v>226</v>
      </c>
      <c r="F106">
        <f ca="1">IFERROR(IF(A106="","",OFFSET(Results!$AJ$1,MATCH(A106,Results!$A:$A,0)-1,0)),"")</f>
        <v>92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509</v>
      </c>
      <c r="B107" s="15" t="s">
        <v>436</v>
      </c>
      <c r="C107" s="16">
        <v>3333</v>
      </c>
      <c r="D107" s="16">
        <v>1001</v>
      </c>
      <c r="E107" s="17" t="s">
        <v>226</v>
      </c>
      <c r="F107">
        <f ca="1">IFERROR(IF(A107="","",OFFSET(Results!$AJ$1,MATCH(A107,Results!$A:$A,0)-1,0)),"")</f>
        <v>101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510</v>
      </c>
      <c r="B108" s="15" t="s">
        <v>304</v>
      </c>
      <c r="C108" s="16">
        <v>172</v>
      </c>
      <c r="D108" s="16">
        <v>151</v>
      </c>
      <c r="E108" s="17" t="s">
        <v>226</v>
      </c>
      <c r="F108">
        <f ca="1">IFERROR(IF(A108="","",OFFSET(Results!$AJ$1,MATCH(A108,Results!$A:$A,0)-1,0)),"")</f>
        <v>47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511</v>
      </c>
      <c r="B109" s="15" t="s">
        <v>281</v>
      </c>
      <c r="C109" s="16">
        <v>145</v>
      </c>
      <c r="D109" s="16">
        <v>151</v>
      </c>
      <c r="E109" s="17" t="s">
        <v>226</v>
      </c>
      <c r="F109">
        <f ca="1">IFERROR(IF(A109="","",OFFSET(Results!$AJ$1,MATCH(A109,Results!$A:$A,0)-1,0)),"")</f>
        <v>27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512</v>
      </c>
      <c r="B110" s="15" t="s">
        <v>391</v>
      </c>
      <c r="C110" s="16">
        <v>167</v>
      </c>
      <c r="D110" s="16">
        <v>141</v>
      </c>
      <c r="E110" s="17" t="s">
        <v>226</v>
      </c>
      <c r="F110">
        <f ca="1">IFERROR(IF(A110="","",OFFSET(Results!$AJ$1,MATCH(A110,Results!$A:$A,0)-1,0)),"")</f>
        <v>92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513</v>
      </c>
      <c r="B111" s="15" t="s">
        <v>267</v>
      </c>
      <c r="C111" s="16">
        <v>286</v>
      </c>
      <c r="D111" s="16">
        <v>301</v>
      </c>
      <c r="E111" s="17" t="s">
        <v>226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514</v>
      </c>
      <c r="B112" s="15" t="s">
        <v>474</v>
      </c>
      <c r="C112" s="16">
        <v>182</v>
      </c>
      <c r="D112" s="16">
        <v>161</v>
      </c>
      <c r="E112" s="17" t="s">
        <v>226</v>
      </c>
      <c r="F112">
        <f ca="1">IFERROR(IF(A112="","",OFFSET(Results!$AJ$1,MATCH(A112,Results!$A:$A,0)-1,0)),"")</f>
        <v>74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515</v>
      </c>
      <c r="B113" s="15" t="s">
        <v>254</v>
      </c>
      <c r="C113" s="16">
        <v>263</v>
      </c>
      <c r="D113" s="16">
        <v>201</v>
      </c>
      <c r="E113" s="17" t="s">
        <v>226</v>
      </c>
      <c r="F113">
        <f ca="1">IFERROR(IF(A113="","",OFFSET(Results!$AJ$1,MATCH(A113,Results!$A:$A,0)-1,0)),"")</f>
        <v>21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516</v>
      </c>
      <c r="C2" s="16">
        <v>39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290</v>
      </c>
      <c r="C3" s="16">
        <v>323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517</v>
      </c>
      <c r="C4" s="16">
        <v>18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518</v>
      </c>
      <c r="C5" s="16">
        <v>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519</v>
      </c>
      <c r="C6" s="16">
        <v>313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255</v>
      </c>
      <c r="C7" s="16">
        <v>152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274</v>
      </c>
      <c r="C8" s="16">
        <v>40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415</v>
      </c>
      <c r="C9" s="16">
        <v>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267</v>
      </c>
      <c r="C10" s="16">
        <v>286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256</v>
      </c>
      <c r="C11" s="16">
        <v>85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296</v>
      </c>
      <c r="C12" s="16">
        <v>92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520</v>
      </c>
      <c r="C13" s="16">
        <v>83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521</v>
      </c>
      <c r="C14" s="16">
        <v>125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522</v>
      </c>
      <c r="C15" s="16">
        <v>114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523</v>
      </c>
      <c r="C16" s="16">
        <v>455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524</v>
      </c>
      <c r="C17" s="16">
        <v>18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525</v>
      </c>
      <c r="C18" s="16">
        <v>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526</v>
      </c>
      <c r="C19" s="16">
        <v>123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290</v>
      </c>
      <c r="C20" s="16">
        <v>323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346</v>
      </c>
      <c r="C21" s="16">
        <v>47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527</v>
      </c>
      <c r="C22" s="16">
        <v>51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528</v>
      </c>
      <c r="C23" s="16">
        <v>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529</v>
      </c>
      <c r="C24" s="16">
        <v>8.9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448</v>
      </c>
      <c r="C25" s="16">
        <v>500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284</v>
      </c>
      <c r="C26" s="16">
        <v>222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530</v>
      </c>
      <c r="C27" s="16">
        <v>147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531</v>
      </c>
      <c r="C28" s="16">
        <v>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385</v>
      </c>
      <c r="C29" s="16">
        <v>333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532</v>
      </c>
      <c r="C30" s="16">
        <v>61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306</v>
      </c>
      <c r="C31" s="16">
        <v>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448</v>
      </c>
      <c r="C32" s="16">
        <v>500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533</v>
      </c>
      <c r="C33" s="16">
        <v>86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249</v>
      </c>
      <c r="C34" s="16">
        <v>161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534</v>
      </c>
      <c r="C35" s="16">
        <v>23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467</v>
      </c>
      <c r="C36" s="16">
        <v>233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286</v>
      </c>
      <c r="C37" s="16">
        <v>31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535</v>
      </c>
      <c r="C38" s="16">
        <v>90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536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537</v>
      </c>
      <c r="C40" s="16">
        <v>81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293</v>
      </c>
      <c r="C41" s="16">
        <v>417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538</v>
      </c>
      <c r="C42" s="16">
        <v>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539</v>
      </c>
      <c r="C43" s="16">
        <v>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273</v>
      </c>
      <c r="C44" s="16">
        <v>120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540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273</v>
      </c>
      <c r="C46" s="16">
        <v>120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315</v>
      </c>
      <c r="C47" s="16">
        <v>19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290</v>
      </c>
      <c r="C48" s="16">
        <v>323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262</v>
      </c>
      <c r="C49" s="16">
        <v>41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261</v>
      </c>
      <c r="C50" s="16">
        <v>69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541</v>
      </c>
      <c r="C51" s="16">
        <v>4.5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248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371</v>
      </c>
      <c r="C53" s="16">
        <v>588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542</v>
      </c>
      <c r="C54" s="16">
        <v>49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491</v>
      </c>
      <c r="C55" s="16">
        <v>909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255</v>
      </c>
      <c r="C56" s="16">
        <v>152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292</v>
      </c>
      <c r="C57" s="16">
        <v>345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248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428</v>
      </c>
      <c r="C59" s="16">
        <v>1429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270</v>
      </c>
      <c r="C60" s="16">
        <v>72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345</v>
      </c>
      <c r="C61" s="16">
        <v>4.2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296</v>
      </c>
      <c r="C62" s="16">
        <v>92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428</v>
      </c>
      <c r="C63" s="16">
        <v>1429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357</v>
      </c>
      <c r="C64" s="16">
        <v>60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491</v>
      </c>
      <c r="C65" s="16">
        <v>909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543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487</v>
      </c>
      <c r="C67" s="16">
        <v>132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448</v>
      </c>
      <c r="C68" s="16">
        <v>500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439</v>
      </c>
      <c r="C69" s="16">
        <v>5000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366</v>
      </c>
      <c r="C70" s="16">
        <v>357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428</v>
      </c>
      <c r="C71" s="16">
        <v>1429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359</v>
      </c>
      <c r="C72" s="16">
        <v>250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516</v>
      </c>
      <c r="C73" s="16">
        <v>39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254</v>
      </c>
      <c r="C74" s="16">
        <v>263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494</v>
      </c>
      <c r="C75" s="16">
        <v>435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263</v>
      </c>
      <c r="C76" s="16">
        <v>43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544</v>
      </c>
      <c r="C77" s="16">
        <v>59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535</v>
      </c>
      <c r="C78" s="16">
        <v>90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545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532</v>
      </c>
      <c r="C80" s="16">
        <v>61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546</v>
      </c>
      <c r="C81" s="16">
        <v>21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547</v>
      </c>
      <c r="C82" s="16">
        <v>45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249</v>
      </c>
      <c r="C83" s="16">
        <v>161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251</v>
      </c>
      <c r="C84" s="16">
        <v>1000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530</v>
      </c>
      <c r="C85" s="16">
        <v>147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548</v>
      </c>
      <c r="C86" s="16">
        <v>29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549</v>
      </c>
      <c r="C87" s="16">
        <v>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441</v>
      </c>
      <c r="C88" s="16">
        <v>769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550</v>
      </c>
      <c r="C89" s="16">
        <v>19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551</v>
      </c>
      <c r="C90" s="16">
        <v>31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552</v>
      </c>
      <c r="C91" s="16">
        <v>79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268</v>
      </c>
      <c r="C92" s="16">
        <v>34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553</v>
      </c>
      <c r="C93" s="16">
        <v>54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299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253</v>
      </c>
      <c r="C95" s="16">
        <v>179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294</v>
      </c>
      <c r="C96" s="16">
        <v>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243</v>
      </c>
      <c r="C97" s="16">
        <v>98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251</v>
      </c>
      <c r="C98" s="16">
        <v>1000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554</v>
      </c>
      <c r="C99" s="16">
        <v>5.5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250</v>
      </c>
      <c r="C100" s="16">
        <v>208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258</v>
      </c>
      <c r="C101" s="16">
        <v>57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555</v>
      </c>
      <c r="C102" s="16">
        <v>93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556</v>
      </c>
      <c r="C103" s="16">
        <v>13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557</v>
      </c>
      <c r="C104" s="16">
        <v>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558</v>
      </c>
      <c r="C105" s="16">
        <v>71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439</v>
      </c>
      <c r="C106" s="16">
        <v>5000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291</v>
      </c>
      <c r="C107" s="16">
        <v>625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559</v>
      </c>
      <c r="C108" s="16">
        <v>42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560</v>
      </c>
      <c r="C109" s="16">
        <v>39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561</v>
      </c>
      <c r="C110" s="16">
        <v>45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562</v>
      </c>
      <c r="C111" s="16">
        <v>69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303</v>
      </c>
      <c r="C112" s="16">
        <v>47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563</v>
      </c>
      <c r="C113" s="16">
        <v>65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564</v>
      </c>
      <c r="C2" s="16">
        <v>21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281</v>
      </c>
      <c r="C3" s="16">
        <v>145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565</v>
      </c>
      <c r="C4" s="16">
        <v>10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566</v>
      </c>
      <c r="C5" s="16">
        <v>7.1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242</v>
      </c>
      <c r="C6" s="16">
        <v>143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558</v>
      </c>
      <c r="C7" s="16">
        <v>71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567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308</v>
      </c>
      <c r="C9" s="16">
        <v>24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568</v>
      </c>
      <c r="C10" s="16">
        <v>127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569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561</v>
      </c>
      <c r="C12" s="16">
        <v>45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262</v>
      </c>
      <c r="C13" s="16">
        <v>41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357</v>
      </c>
      <c r="C14" s="16">
        <v>60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298</v>
      </c>
      <c r="C15" s="16">
        <v>56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250</v>
      </c>
      <c r="C16" s="16">
        <v>208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570</v>
      </c>
      <c r="C17" s="16">
        <v>10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313</v>
      </c>
      <c r="C18" s="16">
        <v>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331</v>
      </c>
      <c r="C19" s="16">
        <v>64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281</v>
      </c>
      <c r="C20" s="16">
        <v>145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571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300</v>
      </c>
      <c r="C22" s="16">
        <v>27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297</v>
      </c>
      <c r="C23" s="16">
        <v>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572</v>
      </c>
      <c r="C24" s="16">
        <v>5.8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501</v>
      </c>
      <c r="C25" s="16">
        <v>217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245</v>
      </c>
      <c r="C26" s="16">
        <v>100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270</v>
      </c>
      <c r="C27" s="16">
        <v>72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573</v>
      </c>
      <c r="C28" s="16">
        <v>2.2999999999999998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247</v>
      </c>
      <c r="C29" s="16">
        <v>154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574</v>
      </c>
      <c r="C30" s="16">
        <v>31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575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250</v>
      </c>
      <c r="C32" s="16">
        <v>208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576</v>
      </c>
      <c r="C33" s="16">
        <v>44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577</v>
      </c>
      <c r="C34" s="16">
        <v>81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266</v>
      </c>
      <c r="C35" s="16">
        <v>13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578</v>
      </c>
      <c r="C36" s="16">
        <v>109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579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580</v>
      </c>
      <c r="C38" s="16">
        <v>44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581</v>
      </c>
      <c r="C39" s="16">
        <v>8.8000000000000007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560</v>
      </c>
      <c r="C40" s="16">
        <v>39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387</v>
      </c>
      <c r="C41" s="16">
        <v>189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539</v>
      </c>
      <c r="C42" s="16">
        <v>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582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295</v>
      </c>
      <c r="C44" s="16">
        <v>60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323</v>
      </c>
      <c r="C45" s="16">
        <v>10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301</v>
      </c>
      <c r="C46" s="16">
        <v>58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583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281</v>
      </c>
      <c r="C48" s="16">
        <v>145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584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585</v>
      </c>
      <c r="C50" s="16">
        <v>35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586</v>
      </c>
      <c r="C51" s="16">
        <v>3.2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248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272</v>
      </c>
      <c r="C53" s="16">
        <v>227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587</v>
      </c>
      <c r="C54" s="16">
        <v>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450</v>
      </c>
      <c r="C55" s="16">
        <v>370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588</v>
      </c>
      <c r="C56" s="16">
        <v>77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255</v>
      </c>
      <c r="C57" s="16">
        <v>152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439</v>
      </c>
      <c r="C58" s="16">
        <v>5000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291</v>
      </c>
      <c r="C59" s="16">
        <v>625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589</v>
      </c>
      <c r="C60" s="16">
        <v>36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590</v>
      </c>
      <c r="C61" s="16">
        <v>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346</v>
      </c>
      <c r="C62" s="16">
        <v>47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371</v>
      </c>
      <c r="C63" s="16">
        <v>588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591</v>
      </c>
      <c r="C64" s="16">
        <v>31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293</v>
      </c>
      <c r="C65" s="16">
        <v>417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592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331</v>
      </c>
      <c r="C67" s="16">
        <v>64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467</v>
      </c>
      <c r="C68" s="16">
        <v>233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355</v>
      </c>
      <c r="C69" s="16">
        <v>1667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280</v>
      </c>
      <c r="C70" s="16">
        <v>164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288</v>
      </c>
      <c r="C71" s="16">
        <v>667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593</v>
      </c>
      <c r="C72" s="16">
        <v>122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594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273</v>
      </c>
      <c r="C74" s="16">
        <v>120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379</v>
      </c>
      <c r="C75" s="16">
        <v>192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595</v>
      </c>
      <c r="C76" s="16">
        <v>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596</v>
      </c>
      <c r="C77" s="16">
        <v>31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597</v>
      </c>
      <c r="C78" s="16">
        <v>46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598</v>
      </c>
      <c r="C79" s="16">
        <v>7.7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574</v>
      </c>
      <c r="C80" s="16">
        <v>31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599</v>
      </c>
      <c r="C81" s="16">
        <v>12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600</v>
      </c>
      <c r="C82" s="16">
        <v>24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277</v>
      </c>
      <c r="C83" s="16">
        <v>76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413</v>
      </c>
      <c r="C84" s="16">
        <v>400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275</v>
      </c>
      <c r="C85" s="16">
        <v>70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601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602</v>
      </c>
      <c r="C87" s="16">
        <v>15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385</v>
      </c>
      <c r="C88" s="16">
        <v>333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603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604</v>
      </c>
      <c r="C90" s="16">
        <v>17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264</v>
      </c>
      <c r="C91" s="16">
        <v>41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605</v>
      </c>
      <c r="C92" s="16">
        <v>19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606</v>
      </c>
      <c r="C93" s="16">
        <v>28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607</v>
      </c>
      <c r="C94" s="16">
        <v>21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256</v>
      </c>
      <c r="C95" s="16">
        <v>85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548</v>
      </c>
      <c r="C96" s="16">
        <v>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608</v>
      </c>
      <c r="C97" s="16">
        <v>51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523</v>
      </c>
      <c r="C98" s="16">
        <v>455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609</v>
      </c>
      <c r="C99" s="16">
        <v>3.8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278</v>
      </c>
      <c r="C100" s="16">
        <v>95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312</v>
      </c>
      <c r="C101" s="16">
        <v>30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303</v>
      </c>
      <c r="C102" s="16">
        <v>47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610</v>
      </c>
      <c r="C103" s="16">
        <v>7.9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611</v>
      </c>
      <c r="C104" s="16">
        <v>14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612</v>
      </c>
      <c r="C105" s="16">
        <v>36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355</v>
      </c>
      <c r="C106" s="16">
        <v>1667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254</v>
      </c>
      <c r="C107" s="16">
        <v>263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613</v>
      </c>
      <c r="C108" s="16">
        <v>23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614</v>
      </c>
      <c r="C109" s="16">
        <v>21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615</v>
      </c>
      <c r="C110" s="16">
        <v>24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616</v>
      </c>
      <c r="C111" s="16">
        <v>36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617</v>
      </c>
      <c r="C112" s="16">
        <v>25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618</v>
      </c>
      <c r="C113" s="16">
        <v>34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619</v>
      </c>
      <c r="C2" s="16">
        <v>9.6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608</v>
      </c>
      <c r="C3" s="16">
        <v>51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620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621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597</v>
      </c>
      <c r="C6" s="16">
        <v>46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617</v>
      </c>
      <c r="C7" s="16">
        <v>25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622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623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624</v>
      </c>
      <c r="C10" s="16">
        <v>41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625</v>
      </c>
      <c r="C11" s="16">
        <v>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626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575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314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627</v>
      </c>
      <c r="C15" s="16">
        <v>21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628</v>
      </c>
      <c r="C16" s="16">
        <v>68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629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630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631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632</v>
      </c>
      <c r="C20" s="16">
        <v>48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302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633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634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635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636</v>
      </c>
      <c r="C25" s="16">
        <v>62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637</v>
      </c>
      <c r="C26" s="16">
        <v>36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638</v>
      </c>
      <c r="C27" s="16">
        <v>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639</v>
      </c>
      <c r="C28" s="16">
        <v>1.67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640</v>
      </c>
      <c r="C29" s="16">
        <v>53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641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642</v>
      </c>
      <c r="C31" s="16">
        <v>7.6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643</v>
      </c>
      <c r="C32" s="16">
        <v>63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540</v>
      </c>
      <c r="C33" s="16">
        <v>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644</v>
      </c>
      <c r="C34" s="16">
        <v>29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645</v>
      </c>
      <c r="C35" s="16">
        <v>6.3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646</v>
      </c>
      <c r="C36" s="16">
        <v>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647</v>
      </c>
      <c r="C37" s="16">
        <v>7.9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648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649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650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651</v>
      </c>
      <c r="C41" s="16">
        <v>63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652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653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654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655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319</v>
      </c>
      <c r="C46" s="16">
        <v>22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656</v>
      </c>
      <c r="C47" s="16">
        <v>5.6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657</v>
      </c>
      <c r="C48" s="16">
        <v>49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658</v>
      </c>
      <c r="C49" s="16">
        <v>9.8000000000000007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659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660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428</v>
      </c>
      <c r="C52" s="16">
        <v>1429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661</v>
      </c>
      <c r="C53" s="16">
        <v>75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603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662</v>
      </c>
      <c r="C55" s="16">
        <v>106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663</v>
      </c>
      <c r="C56" s="16">
        <v>27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664</v>
      </c>
      <c r="C57" s="16">
        <v>50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491</v>
      </c>
      <c r="C58" s="16">
        <v>909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387</v>
      </c>
      <c r="C59" s="16">
        <v>189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602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665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666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257</v>
      </c>
      <c r="C63" s="16">
        <v>156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667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521</v>
      </c>
      <c r="C65" s="16">
        <v>125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668</v>
      </c>
      <c r="C66" s="16">
        <v>7.4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669</v>
      </c>
      <c r="C67" s="16">
        <v>24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670</v>
      </c>
      <c r="C68" s="16">
        <v>72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381</v>
      </c>
      <c r="C69" s="16">
        <v>526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671</v>
      </c>
      <c r="C70" s="16">
        <v>53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250</v>
      </c>
      <c r="C71" s="16">
        <v>208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309</v>
      </c>
      <c r="C72" s="16">
        <v>41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672</v>
      </c>
      <c r="C73" s="16">
        <v>9.6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316</v>
      </c>
      <c r="C74" s="16">
        <v>43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651</v>
      </c>
      <c r="C75" s="16">
        <v>63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323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673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674</v>
      </c>
      <c r="C78" s="16">
        <v>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675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676</v>
      </c>
      <c r="C80" s="16">
        <v>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677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678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543</v>
      </c>
      <c r="C83" s="16">
        <v>28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279</v>
      </c>
      <c r="C84" s="16">
        <v>116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587</v>
      </c>
      <c r="C85" s="16">
        <v>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679</v>
      </c>
      <c r="C86" s="16">
        <v>7.6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680</v>
      </c>
      <c r="C87" s="16">
        <v>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259</v>
      </c>
      <c r="C88" s="16">
        <v>103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681</v>
      </c>
      <c r="C89" s="16">
        <v>5.7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682</v>
      </c>
      <c r="C90" s="16">
        <v>7.8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683</v>
      </c>
      <c r="C91" s="16">
        <v>16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684</v>
      </c>
      <c r="C92" s="16">
        <v>8.5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685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686</v>
      </c>
      <c r="C94" s="16">
        <v>9.5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551</v>
      </c>
      <c r="C95" s="16">
        <v>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687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688</v>
      </c>
      <c r="C97" s="16">
        <v>20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487</v>
      </c>
      <c r="C98" s="16">
        <v>132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689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690</v>
      </c>
      <c r="C100" s="16">
        <v>34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691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311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692</v>
      </c>
      <c r="C103" s="16">
        <v>4.2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693</v>
      </c>
      <c r="C104" s="16">
        <v>6.9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694</v>
      </c>
      <c r="C105" s="16">
        <v>15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293</v>
      </c>
      <c r="C106" s="16">
        <v>417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577</v>
      </c>
      <c r="C107" s="16">
        <v>81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695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672</v>
      </c>
      <c r="C109" s="16">
        <v>9.6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696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321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697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634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698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265</v>
      </c>
      <c r="C3" s="16">
        <v>16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699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700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701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702</v>
      </c>
      <c r="C7" s="16">
        <v>9.6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703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704</v>
      </c>
      <c r="C9" s="16">
        <v>4.8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705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706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707</v>
      </c>
      <c r="C12" s="16">
        <v>7.3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708</v>
      </c>
      <c r="C13" s="16">
        <v>6.7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709</v>
      </c>
      <c r="C14" s="16">
        <v>8.5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710</v>
      </c>
      <c r="C15" s="16">
        <v>8.4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711</v>
      </c>
      <c r="C16" s="16">
        <v>22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712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713</v>
      </c>
      <c r="C18" s="16">
        <v>4.9000000000000004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714</v>
      </c>
      <c r="C19" s="16">
        <v>9.3000000000000007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307</v>
      </c>
      <c r="C20" s="16">
        <v>16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715</v>
      </c>
      <c r="C21" s="16">
        <v>4.9000000000000004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716</v>
      </c>
      <c r="C22" s="16">
        <v>5.0999999999999996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717</v>
      </c>
      <c r="C23" s="16">
        <v>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718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688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719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720</v>
      </c>
      <c r="C27" s="16">
        <v>9.6999999999999993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721</v>
      </c>
      <c r="C28" s="16">
        <v>1.31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722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723</v>
      </c>
      <c r="C30" s="16">
        <v>5.7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724</v>
      </c>
      <c r="C31" s="16">
        <v>3.7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725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726</v>
      </c>
      <c r="C33" s="16">
        <v>7.2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727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728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318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729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730</v>
      </c>
      <c r="C38" s="16">
        <v>7.2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731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732</v>
      </c>
      <c r="C40" s="16">
        <v>6.6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733</v>
      </c>
      <c r="C41" s="16">
        <v>20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734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735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736</v>
      </c>
      <c r="C44" s="16">
        <v>8.6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737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738</v>
      </c>
      <c r="C46" s="16">
        <v>8.6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739</v>
      </c>
      <c r="C47" s="16">
        <v>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740</v>
      </c>
      <c r="C48" s="16">
        <v>16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326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350</v>
      </c>
      <c r="C50" s="16">
        <v>6.2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741</v>
      </c>
      <c r="C51" s="16">
        <v>1.51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742</v>
      </c>
      <c r="C52" s="16">
        <v>256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743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744</v>
      </c>
      <c r="C54" s="16">
        <v>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538</v>
      </c>
      <c r="C55" s="16">
        <v>30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745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746</v>
      </c>
      <c r="C57" s="16">
        <v>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474</v>
      </c>
      <c r="C58" s="16">
        <v>182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608</v>
      </c>
      <c r="C59" s="16">
        <v>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747</v>
      </c>
      <c r="C60" s="16">
        <v>6.2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748</v>
      </c>
      <c r="C61" s="16">
        <v>1.48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749</v>
      </c>
      <c r="C62" s="16">
        <v>7.3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569</v>
      </c>
      <c r="C63" s="16">
        <v>43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723</v>
      </c>
      <c r="C64" s="16">
        <v>5.7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750</v>
      </c>
      <c r="C65" s="16">
        <v>35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751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752</v>
      </c>
      <c r="C67" s="16">
        <v>9.1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310</v>
      </c>
      <c r="C68" s="16">
        <v>22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578</v>
      </c>
      <c r="C69" s="16">
        <v>109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517</v>
      </c>
      <c r="C70" s="16">
        <v>18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553</v>
      </c>
      <c r="C71" s="16">
        <v>54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753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754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755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756</v>
      </c>
      <c r="C75" s="16">
        <v>19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757</v>
      </c>
      <c r="C76" s="16">
        <v>4.8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758</v>
      </c>
      <c r="C77" s="16">
        <v>5.6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759</v>
      </c>
      <c r="C78" s="16">
        <v>7.2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760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761</v>
      </c>
      <c r="C80" s="16">
        <v>5.7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762</v>
      </c>
      <c r="C81" s="16">
        <v>3.1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763</v>
      </c>
      <c r="C82" s="16">
        <v>4.9000000000000004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764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618</v>
      </c>
      <c r="C84" s="16">
        <v>34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765</v>
      </c>
      <c r="C85" s="16">
        <v>9.8000000000000007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766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767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768</v>
      </c>
      <c r="C88" s="16">
        <v>30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769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770</v>
      </c>
      <c r="C90" s="16">
        <v>3.8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771</v>
      </c>
      <c r="C91" s="16">
        <v>6.7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772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773</v>
      </c>
      <c r="C93" s="16">
        <v>5.2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774</v>
      </c>
      <c r="C94" s="16">
        <v>4.4000000000000004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697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324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775</v>
      </c>
      <c r="C97" s="16">
        <v>7.8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646</v>
      </c>
      <c r="C98" s="16">
        <v>38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776</v>
      </c>
      <c r="C99" s="16">
        <v>1.65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777</v>
      </c>
      <c r="C100" s="16">
        <v>12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778</v>
      </c>
      <c r="C101" s="16">
        <v>5.6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779</v>
      </c>
      <c r="C102" s="16">
        <v>7.5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780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781</v>
      </c>
      <c r="C104" s="16">
        <v>3.5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328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243</v>
      </c>
      <c r="C106" s="16">
        <v>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782</v>
      </c>
      <c r="C107" s="16">
        <v>24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783</v>
      </c>
      <c r="C108" s="16">
        <v>4.5999999999999996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784</v>
      </c>
      <c r="C109" s="16">
        <v>4.5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785</v>
      </c>
      <c r="C110" s="16">
        <v>4.7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786</v>
      </c>
      <c r="C111" s="16">
        <v>6.3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787</v>
      </c>
      <c r="C112" s="16">
        <v>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788</v>
      </c>
      <c r="C113" s="16">
        <v>5.9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789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790</v>
      </c>
      <c r="C3" s="16">
        <v>8.4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791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792</v>
      </c>
      <c r="C5" s="16">
        <v>1.76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793</v>
      </c>
      <c r="C6" s="16">
        <v>8.4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794</v>
      </c>
      <c r="C7" s="16">
        <v>5.5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795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334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796</v>
      </c>
      <c r="C10" s="16">
        <v>7.6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797</v>
      </c>
      <c r="C11" s="16">
        <v>4.0999999999999996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798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799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800</v>
      </c>
      <c r="C14" s="16">
        <v>4.9000000000000004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801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802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803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804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805</v>
      </c>
      <c r="C19" s="16">
        <v>5.3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806</v>
      </c>
      <c r="C20" s="16">
        <v>8.4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807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808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809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810</v>
      </c>
      <c r="C24" s="16">
        <v>1.6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811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812</v>
      </c>
      <c r="C26" s="16">
        <v>6.8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813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814</v>
      </c>
      <c r="C28" s="16">
        <v>1.17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815</v>
      </c>
      <c r="C29" s="16">
        <v>8.8000000000000007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816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817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818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819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820</v>
      </c>
      <c r="C34" s="16">
        <v>6.1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821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822</v>
      </c>
      <c r="C36" s="16">
        <v>7.2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823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824</v>
      </c>
      <c r="C38" s="16">
        <v>4.3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825</v>
      </c>
      <c r="C39" s="16">
        <v>1.91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826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827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828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829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830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831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832</v>
      </c>
      <c r="C46" s="16">
        <v>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833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834</v>
      </c>
      <c r="C48" s="16">
        <v>8.6999999999999993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835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836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837</v>
      </c>
      <c r="C51" s="16">
        <v>1.29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555</v>
      </c>
      <c r="C52" s="16">
        <v>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838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839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840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841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842</v>
      </c>
      <c r="C57" s="16">
        <v>8.6999999999999993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562</v>
      </c>
      <c r="C58" s="16">
        <v>69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843</v>
      </c>
      <c r="C59" s="16">
        <v>23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844</v>
      </c>
      <c r="C60" s="16">
        <v>3.8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845</v>
      </c>
      <c r="C61" s="16">
        <v>1.27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846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688</v>
      </c>
      <c r="C63" s="16">
        <v>20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329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847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848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327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583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849</v>
      </c>
      <c r="C69" s="16">
        <v>42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344</v>
      </c>
      <c r="C70" s="16">
        <v>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850</v>
      </c>
      <c r="C71" s="16">
        <v>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851</v>
      </c>
      <c r="C72" s="16">
        <v>7.7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852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853</v>
      </c>
      <c r="C74" s="16">
        <v>7.7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854</v>
      </c>
      <c r="C75" s="16">
        <v>9.9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855</v>
      </c>
      <c r="C76" s="16">
        <v>3.1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856</v>
      </c>
      <c r="C77" s="16">
        <v>3.5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824</v>
      </c>
      <c r="C78" s="16">
        <v>4.3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857</v>
      </c>
      <c r="C79" s="16">
        <v>1.8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858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859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860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861</v>
      </c>
      <c r="C83" s="16">
        <v>5.7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862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337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863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864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865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866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867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868</v>
      </c>
      <c r="C91" s="16">
        <v>4.0999999999999996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869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870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871</v>
      </c>
      <c r="C94" s="16">
        <v>2.9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872</v>
      </c>
      <c r="C95" s="16">
        <v>6.1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873</v>
      </c>
      <c r="C96" s="16">
        <v>3.4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874</v>
      </c>
      <c r="C97" s="16">
        <v>4.5999999999999996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875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876</v>
      </c>
      <c r="C99" s="16">
        <v>1.37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877</v>
      </c>
      <c r="C100" s="16">
        <v>6.6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878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326</v>
      </c>
      <c r="C102" s="16">
        <v>4.5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338</v>
      </c>
      <c r="C103" s="16">
        <v>1.83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879</v>
      </c>
      <c r="C104" s="16">
        <v>2.4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880</v>
      </c>
      <c r="C105" s="16">
        <v>3.9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881</v>
      </c>
      <c r="C106" s="16">
        <v>41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882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342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883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884</v>
      </c>
      <c r="C110" s="16">
        <v>3.1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885</v>
      </c>
      <c r="C111" s="16">
        <v>3.9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886</v>
      </c>
      <c r="C112" s="16">
        <v>3.2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887</v>
      </c>
      <c r="C113" s="16">
        <v>3.7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888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889</v>
      </c>
      <c r="C3" s="16">
        <v>5.3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890</v>
      </c>
      <c r="C4" s="16">
        <v>1.67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891</v>
      </c>
      <c r="C5" s="16">
        <v>1.47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325</v>
      </c>
      <c r="C6" s="16">
        <v>5.3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892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893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894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895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896</v>
      </c>
      <c r="C11" s="16">
        <v>2.9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897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898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899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900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901</v>
      </c>
      <c r="C16" s="16">
        <v>6.6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902</v>
      </c>
      <c r="C17" s="16">
        <v>1.68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903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904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629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905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906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907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908</v>
      </c>
      <c r="C24" s="16">
        <v>1.38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909</v>
      </c>
      <c r="C25" s="16">
        <v>6.1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910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911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912</v>
      </c>
      <c r="C28" s="16">
        <v>1.1000000000000001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913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914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915</v>
      </c>
      <c r="C31" s="16">
        <v>1.97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916</v>
      </c>
      <c r="C32" s="16">
        <v>6.2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917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918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919</v>
      </c>
      <c r="C35" s="16">
        <v>1.8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343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920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921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922</v>
      </c>
      <c r="C39" s="16">
        <v>1.58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923</v>
      </c>
      <c r="C40" s="16">
        <v>2.9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924</v>
      </c>
      <c r="C41" s="16">
        <v>6.1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925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926</v>
      </c>
      <c r="C43" s="16">
        <v>1.66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927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928</v>
      </c>
      <c r="C45" s="16">
        <v>1.65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330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929</v>
      </c>
      <c r="C47" s="16">
        <v>1.71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333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930</v>
      </c>
      <c r="C49" s="16">
        <v>2.2000000000000002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931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932</v>
      </c>
      <c r="C51" s="16">
        <v>1.18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933</v>
      </c>
      <c r="C52" s="16">
        <v>44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934</v>
      </c>
      <c r="C53" s="16">
        <v>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935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936</v>
      </c>
      <c r="C55" s="16">
        <v>8.5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347</v>
      </c>
      <c r="C56" s="16">
        <v>3.8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349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937</v>
      </c>
      <c r="C58" s="16">
        <v>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938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939</v>
      </c>
      <c r="C60" s="16">
        <v>2.7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940</v>
      </c>
      <c r="C61" s="16">
        <v>1.1599999999999999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941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583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942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943</v>
      </c>
      <c r="C65" s="16">
        <v>9.5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944</v>
      </c>
      <c r="C66" s="16">
        <v>1.94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945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946</v>
      </c>
      <c r="C68" s="16">
        <v>6.7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947</v>
      </c>
      <c r="C69" s="16">
        <v>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758</v>
      </c>
      <c r="C70" s="16">
        <v>5.6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948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949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950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951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952</v>
      </c>
      <c r="C75" s="16">
        <v>6.1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953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954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955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956</v>
      </c>
      <c r="C79" s="16">
        <v>1.5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957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958</v>
      </c>
      <c r="C81" s="16">
        <v>1.75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959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960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961</v>
      </c>
      <c r="C84" s="16">
        <v>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962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963</v>
      </c>
      <c r="C86" s="16">
        <v>1.96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964</v>
      </c>
      <c r="C87" s="16">
        <v>1.89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965</v>
      </c>
      <c r="C88" s="16">
        <v>8.3000000000000007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966</v>
      </c>
      <c r="C89" s="16">
        <v>1.71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967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968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969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970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971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972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973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974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975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976</v>
      </c>
      <c r="C99" s="16">
        <v>1.23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977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954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978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979</v>
      </c>
      <c r="C103" s="16">
        <v>1.53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980</v>
      </c>
      <c r="C104" s="16">
        <v>1.9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981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982</v>
      </c>
      <c r="C106" s="16">
        <v>21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983</v>
      </c>
      <c r="C107" s="16">
        <v>7.1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984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985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986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987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988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989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990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354</v>
      </c>
      <c r="B3" s="15" t="s">
        <v>991</v>
      </c>
      <c r="C3" s="16">
        <v>1.7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356</v>
      </c>
      <c r="B4" s="15" t="s">
        <v>992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358</v>
      </c>
      <c r="B5" s="15" t="s">
        <v>993</v>
      </c>
      <c r="C5" s="16">
        <v>7.4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360</v>
      </c>
      <c r="B6" s="15" t="s">
        <v>994</v>
      </c>
      <c r="C6" s="16">
        <v>1.71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361</v>
      </c>
      <c r="B7" s="15" t="s">
        <v>969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362</v>
      </c>
      <c r="B8" s="15" t="s">
        <v>995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363</v>
      </c>
      <c r="B9" s="15" t="s">
        <v>996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364</v>
      </c>
      <c r="B10" s="15" t="s">
        <v>997</v>
      </c>
      <c r="C10" s="16">
        <v>1.77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365</v>
      </c>
      <c r="B11" s="15" t="s">
        <v>998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367</v>
      </c>
      <c r="B12" s="15" t="s">
        <v>336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369</v>
      </c>
      <c r="B13" s="15" t="s">
        <v>999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370</v>
      </c>
      <c r="B14" s="15" t="s">
        <v>1000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372</v>
      </c>
      <c r="B15" s="15" t="s">
        <v>1001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374</v>
      </c>
      <c r="B16" s="15" t="s">
        <v>1002</v>
      </c>
      <c r="C16" s="16">
        <v>1.56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376</v>
      </c>
      <c r="B17" s="15" t="s">
        <v>1003</v>
      </c>
      <c r="C17" s="16">
        <v>5.4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378</v>
      </c>
      <c r="B18" s="15" t="s">
        <v>1004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380</v>
      </c>
      <c r="B19" s="15" t="s">
        <v>1005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382</v>
      </c>
      <c r="B20" s="15" t="s">
        <v>1006</v>
      </c>
      <c r="C20" s="16">
        <v>1.7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383</v>
      </c>
      <c r="B21" s="15" t="s">
        <v>1007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386</v>
      </c>
      <c r="B22" s="15" t="s">
        <v>1008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388</v>
      </c>
      <c r="B23" s="15" t="s">
        <v>1009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389</v>
      </c>
      <c r="B24" s="15" t="s">
        <v>1010</v>
      </c>
      <c r="C24" s="16">
        <v>9.3000000000000007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392</v>
      </c>
      <c r="B25" s="15" t="s">
        <v>1011</v>
      </c>
      <c r="C25" s="16">
        <v>1.6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393</v>
      </c>
      <c r="B26" s="15" t="s">
        <v>1012</v>
      </c>
      <c r="C26" s="16">
        <v>1.85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395</v>
      </c>
      <c r="B27" s="15" t="s">
        <v>1013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396</v>
      </c>
      <c r="B28" s="15" t="s">
        <v>299</v>
      </c>
      <c r="C28" s="16">
        <v>40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398</v>
      </c>
      <c r="B29" s="15" t="s">
        <v>1014</v>
      </c>
      <c r="C29" s="16">
        <v>1.67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399</v>
      </c>
      <c r="B30" s="15" t="s">
        <v>1015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400</v>
      </c>
      <c r="B31" s="15" t="s">
        <v>341</v>
      </c>
      <c r="C31" s="16">
        <v>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402</v>
      </c>
      <c r="B32" s="15" t="s">
        <v>1016</v>
      </c>
      <c r="C32" s="16">
        <v>1.59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403</v>
      </c>
      <c r="B33" s="15" t="s">
        <v>1017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404</v>
      </c>
      <c r="B34" s="15" t="s">
        <v>1018</v>
      </c>
      <c r="C34" s="16">
        <v>1.97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405</v>
      </c>
      <c r="B35" s="15" t="s">
        <v>1019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408</v>
      </c>
      <c r="B36" s="15" t="s">
        <v>1020</v>
      </c>
      <c r="C36" s="16">
        <v>1.82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410</v>
      </c>
      <c r="B37" s="15" t="s">
        <v>1021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412</v>
      </c>
      <c r="B38" s="15" t="s">
        <v>1022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414</v>
      </c>
      <c r="B39" s="15" t="s">
        <v>1023</v>
      </c>
      <c r="C39" s="16">
        <v>6.1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416</v>
      </c>
      <c r="B40" s="15" t="s">
        <v>1024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417</v>
      </c>
      <c r="B41" s="15" t="s">
        <v>1025</v>
      </c>
      <c r="C41" s="16">
        <v>1.61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418</v>
      </c>
      <c r="B42" s="15" t="s">
        <v>1026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419</v>
      </c>
      <c r="B43" s="15" t="s">
        <v>1027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421</v>
      </c>
      <c r="B44" s="15" t="s">
        <v>1028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422</v>
      </c>
      <c r="B45" s="15" t="s">
        <v>1029</v>
      </c>
      <c r="C45" s="16">
        <v>5.5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423</v>
      </c>
      <c r="B46" s="15" t="s">
        <v>1030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425</v>
      </c>
      <c r="B47" s="15" t="s">
        <v>1031</v>
      </c>
      <c r="C47" s="16">
        <v>5.0999999999999996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427</v>
      </c>
      <c r="B48" s="15" t="s">
        <v>1032</v>
      </c>
      <c r="C48" s="16">
        <v>1.69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429</v>
      </c>
      <c r="B49" s="15" t="s">
        <v>340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430</v>
      </c>
      <c r="B50" s="15" t="s">
        <v>1033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431</v>
      </c>
      <c r="B51" s="15" t="s">
        <v>1034</v>
      </c>
      <c r="C51" s="16">
        <v>20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433</v>
      </c>
      <c r="B52" s="15" t="s">
        <v>1035</v>
      </c>
      <c r="C52" s="16">
        <v>1.1000000000000001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435</v>
      </c>
      <c r="B53" s="15" t="s">
        <v>1036</v>
      </c>
      <c r="C53" s="16">
        <v>1.52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437</v>
      </c>
      <c r="B54" s="15" t="s">
        <v>1037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1038</v>
      </c>
      <c r="C55" s="16">
        <v>1.43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440</v>
      </c>
      <c r="B56" s="15" t="s">
        <v>1039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442</v>
      </c>
      <c r="B57" s="15" t="s">
        <v>902</v>
      </c>
      <c r="C57" s="16">
        <v>1.68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443</v>
      </c>
      <c r="B58" s="15" t="s">
        <v>1040</v>
      </c>
      <c r="C58" s="16">
        <v>1.1299999999999999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444</v>
      </c>
      <c r="B59" s="15" t="s">
        <v>1041</v>
      </c>
      <c r="C59" s="16">
        <v>1.3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445</v>
      </c>
      <c r="B60" s="15" t="s">
        <v>1042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446</v>
      </c>
      <c r="B61" s="15" t="s">
        <v>1043</v>
      </c>
      <c r="C61" s="16">
        <v>23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449</v>
      </c>
      <c r="B62" s="15" t="s">
        <v>1044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451</v>
      </c>
      <c r="B63" s="15" t="s">
        <v>1045</v>
      </c>
      <c r="C63" s="16">
        <v>1.34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452</v>
      </c>
      <c r="B64" s="15" t="s">
        <v>1046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454</v>
      </c>
      <c r="B65" s="15" t="s">
        <v>1047</v>
      </c>
      <c r="C65" s="16">
        <v>1.39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455</v>
      </c>
      <c r="B66" s="15" t="s">
        <v>1048</v>
      </c>
      <c r="C66" s="16">
        <v>4.0999999999999996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456</v>
      </c>
      <c r="B67" s="15" t="s">
        <v>1049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457</v>
      </c>
      <c r="B68" s="15" t="s">
        <v>1050</v>
      </c>
      <c r="C68" s="16">
        <v>1.55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458</v>
      </c>
      <c r="B69" s="15" t="s">
        <v>1051</v>
      </c>
      <c r="C69" s="16">
        <v>1.19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459</v>
      </c>
      <c r="B70" s="15" t="s">
        <v>928</v>
      </c>
      <c r="C70" s="16">
        <v>1.65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460</v>
      </c>
      <c r="B71" s="15" t="s">
        <v>1041</v>
      </c>
      <c r="C71" s="16">
        <v>1.3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461</v>
      </c>
      <c r="B72" s="15" t="s">
        <v>1052</v>
      </c>
      <c r="C72" s="16">
        <v>1.77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462</v>
      </c>
      <c r="B73" s="15" t="s">
        <v>1053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463</v>
      </c>
      <c r="B74" s="15" t="s">
        <v>1054</v>
      </c>
      <c r="C74" s="16">
        <v>1.77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464</v>
      </c>
      <c r="B75" s="15" t="s">
        <v>1055</v>
      </c>
      <c r="C75" s="16">
        <v>1.61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465</v>
      </c>
      <c r="B76" s="15" t="s">
        <v>1056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466</v>
      </c>
      <c r="B77" s="15" t="s">
        <v>1057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468</v>
      </c>
      <c r="B78" s="15" t="s">
        <v>1058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469</v>
      </c>
      <c r="B79" s="15" t="s">
        <v>693</v>
      </c>
      <c r="C79" s="16">
        <v>6.9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471</v>
      </c>
      <c r="B80" s="15" t="s">
        <v>1059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472</v>
      </c>
      <c r="B81" s="15" t="s">
        <v>1060</v>
      </c>
      <c r="C81" s="16">
        <v>4.9000000000000004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473</v>
      </c>
      <c r="B82" s="15" t="s">
        <v>1061</v>
      </c>
      <c r="C82" s="16">
        <v>3.2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475</v>
      </c>
      <c r="B83" s="15" t="s">
        <v>1062</v>
      </c>
      <c r="C83" s="16">
        <v>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477</v>
      </c>
      <c r="B84" s="15" t="s">
        <v>1063</v>
      </c>
      <c r="C84" s="16">
        <v>1.41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478</v>
      </c>
      <c r="B85" s="15" t="s">
        <v>335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479</v>
      </c>
      <c r="B86" s="15" t="s">
        <v>348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480</v>
      </c>
      <c r="B87" s="15" t="s">
        <v>1064</v>
      </c>
      <c r="C87" s="16">
        <v>4.2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481</v>
      </c>
      <c r="B88" s="15" t="s">
        <v>1065</v>
      </c>
      <c r="C88" s="16">
        <v>1.44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482</v>
      </c>
      <c r="B89" s="15" t="s">
        <v>716</v>
      </c>
      <c r="C89" s="16">
        <v>5.0999999999999996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483</v>
      </c>
      <c r="B90" s="15" t="s">
        <v>1066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485</v>
      </c>
      <c r="B91" s="15" t="s">
        <v>1067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486</v>
      </c>
      <c r="B92" s="15" t="s">
        <v>751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488</v>
      </c>
      <c r="B93" s="15" t="s">
        <v>1068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489</v>
      </c>
      <c r="B94" s="15" t="s">
        <v>1069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339</v>
      </c>
      <c r="C95" s="16">
        <v>1.97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492</v>
      </c>
      <c r="B96" s="15" t="s">
        <v>1070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493</v>
      </c>
      <c r="B97" s="15" t="s">
        <v>322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495</v>
      </c>
      <c r="B98" s="15" t="s">
        <v>1071</v>
      </c>
      <c r="C98" s="16">
        <v>1.37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496</v>
      </c>
      <c r="B99" s="15" t="s">
        <v>1072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498</v>
      </c>
      <c r="B100" s="15" t="s">
        <v>1073</v>
      </c>
      <c r="C100" s="16">
        <v>1.88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500</v>
      </c>
      <c r="B101" s="15" t="s">
        <v>1074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502</v>
      </c>
      <c r="B102" s="15" t="s">
        <v>1075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503</v>
      </c>
      <c r="B103" s="15" t="s">
        <v>1076</v>
      </c>
      <c r="C103" s="16">
        <v>6.7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504</v>
      </c>
      <c r="B104" s="15" t="s">
        <v>1077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506</v>
      </c>
      <c r="B105" s="15" t="s">
        <v>1078</v>
      </c>
      <c r="C105" s="16">
        <v>2.6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508</v>
      </c>
      <c r="B106" s="15" t="s">
        <v>1079</v>
      </c>
      <c r="C106" s="16">
        <v>1.19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509</v>
      </c>
      <c r="B107" s="15" t="s">
        <v>1080</v>
      </c>
      <c r="C107" s="16">
        <v>1.51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510</v>
      </c>
      <c r="B108" s="15" t="s">
        <v>1081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511</v>
      </c>
      <c r="B109" s="15" t="s">
        <v>1082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512</v>
      </c>
      <c r="B110" s="15" t="s">
        <v>1083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513</v>
      </c>
      <c r="B111" s="15" t="s">
        <v>1084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514</v>
      </c>
      <c r="B112" s="15" t="s">
        <v>1085</v>
      </c>
      <c r="C112" s="16">
        <v>3.1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515</v>
      </c>
      <c r="B113" s="15" t="s">
        <v>1086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351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351</v>
      </c>
      <c r="V1" s="1" t="s">
        <v>239</v>
      </c>
    </row>
    <row r="2" spans="1:22" x14ac:dyDescent="0.25">
      <c r="A2" t="str">
        <f>IF(Win!A2="","",Win!A2)</f>
        <v>Aditi Ashok</v>
      </c>
      <c r="B2">
        <f>IF(Win!B2="","",VALUE(Win!B2))</f>
        <v>6.6E-3</v>
      </c>
      <c r="C2">
        <f>IF(Win!C2="","",Win!C2)</f>
        <v>152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Aditi Ashok</v>
      </c>
      <c r="N2" t="str">
        <f>IF(FRL!B2="","",FRL!B2)</f>
        <v>1.02%</v>
      </c>
      <c r="O2">
        <f>IF(FRL!C2="","",FRL!C2)</f>
        <v>98</v>
      </c>
      <c r="P2">
        <f>IF(FRL!D2="","",FRL!D2)</f>
        <v>76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Agathe Sauzon</v>
      </c>
      <c r="B3">
        <f>IF(Win!B3="","",VALUE(Win!B3))</f>
        <v>5.9999999999999995E-4</v>
      </c>
      <c r="C3">
        <f>IF(Win!C3="","",Win!C3)</f>
        <v>1667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0.28%</v>
      </c>
      <c r="O3">
        <f>IF(FRL!C3="","",FRL!C3)</f>
        <v>357</v>
      </c>
      <c r="P3">
        <f>IF(FRL!D3="","",FRL!D3)</f>
        <v>301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1.6799999999999999E-2</v>
      </c>
      <c r="C4">
        <f>IF(Win!C4="","",Win!C4)</f>
        <v>60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1.62%</v>
      </c>
      <c r="O4">
        <f>IF(FRL!C4="","",FRL!C4)</f>
        <v>62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2.81E-2</v>
      </c>
      <c r="C5">
        <f>IF(Win!C5="","",Win!C5)</f>
        <v>36</v>
      </c>
      <c r="D5">
        <f>IF(Win!D5="","",Win!D5)</f>
        <v>41</v>
      </c>
      <c r="E5" s="18">
        <f t="shared" si="0"/>
        <v>4.0000000000000001E-3</v>
      </c>
      <c r="F5">
        <f t="array" ref="F5">IF(E5="","",RANK(E5, $E$2:$E$241) + COUNTIFS($E$2:$E$241, E5, $D$2:$D$241, "&lt;"&amp;D5) + COUNTIFS($E$2:$E$241, E5, $D$2:$D$241, D5, $A$2:$A$241, "&lt;"&amp;A5))</f>
        <v>6</v>
      </c>
      <c r="G5">
        <f ca="1">IF(Win!F5="","",Win!F5)</f>
        <v>33</v>
      </c>
      <c r="H5" s="6" t="str">
        <f t="shared" ca="1" si="1"/>
        <v/>
      </c>
      <c r="I5" s="6">
        <f t="shared" ca="1" si="2"/>
        <v>-2</v>
      </c>
      <c r="J5" t="str">
        <f ca="1">IF(F5="","",Win!H5)</f>
        <v>Boyle Sports: 40/1, 6pl, 1/5</v>
      </c>
      <c r="M5" t="str">
        <f>IF(FRL!A5="","",FRL!A5)</f>
        <v>Albane Valenzuela</v>
      </c>
      <c r="N5" t="str">
        <f>IF(FRL!B5="","",FRL!B5)</f>
        <v>2.18%</v>
      </c>
      <c r="O5">
        <f>IF(FRL!C5="","",FRL!C5)</f>
        <v>46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Alessandra Fanali</v>
      </c>
      <c r="B6">
        <f>IF(Win!B6="","",VALUE(Win!B6))</f>
        <v>5.9999999999999995E-4</v>
      </c>
      <c r="C6">
        <f>IF(Win!C6="","",Win!C6)</f>
        <v>1667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Alessandra Fanali</v>
      </c>
      <c r="N6" t="str">
        <f>IF(FRL!B6="","",FRL!B6)</f>
        <v>0.29%</v>
      </c>
      <c r="O6">
        <f>IF(FRL!C6="","",FRL!C6)</f>
        <v>345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Forsterling</v>
      </c>
      <c r="B7">
        <f>IF(Win!B7="","",VALUE(Win!B7))</f>
        <v>1.5E-3</v>
      </c>
      <c r="C7">
        <f>IF(Win!C7="","",Win!C7)</f>
        <v>667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Forsterling</v>
      </c>
      <c r="N7" t="str">
        <f>IF(FRL!B7="","",FRL!B7)</f>
        <v>0.49%</v>
      </c>
      <c r="O7">
        <f>IF(FRL!C7="","",FRL!C7)</f>
        <v>204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Alice Hewson</v>
      </c>
      <c r="B8">
        <f>IF(Win!B8="","",VALUE(Win!B8))</f>
        <v>6.6E-3</v>
      </c>
      <c r="C8">
        <f>IF(Win!C8="","",Win!C8)</f>
        <v>152</v>
      </c>
      <c r="D8">
        <f>IF(Win!D8="","",Win!D8)</f>
        <v>161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0.93%</v>
      </c>
      <c r="O8">
        <f>IF(FRL!C8="","",FRL!C8)</f>
        <v>108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Aline Krauter</v>
      </c>
      <c r="B9">
        <f>IF(Win!B9="","",VALUE(Win!B9))</f>
        <v>5.7999999999999996E-3</v>
      </c>
      <c r="C9">
        <f>IF(Win!C9="","",Win!C9)</f>
        <v>172</v>
      </c>
      <c r="D9">
        <f>IF(Win!D9="","",Win!D9)</f>
        <v>201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16</v>
      </c>
      <c r="G9">
        <f ca="1">IF(Win!F9="","",Win!F9)</f>
        <v>62</v>
      </c>
      <c r="H9" s="6" t="str">
        <f t="shared" ca="1" si="1"/>
        <v/>
      </c>
      <c r="I9" s="6">
        <f t="shared" ca="1" si="2"/>
        <v>-2</v>
      </c>
      <c r="J9" t="str">
        <f ca="1">IF(F9="","",Win!H9)</f>
        <v>Spreadex: 200/1, 6pl, 1/5</v>
      </c>
      <c r="M9" t="str">
        <f>IF(FRL!A9="","",FRL!A9)</f>
        <v>Aline Krauter</v>
      </c>
      <c r="N9" t="str">
        <f>IF(FRL!B9="","",FRL!B9)</f>
        <v>0.90%</v>
      </c>
      <c r="O9">
        <f>IF(FRL!C9="","",FRL!C9)</f>
        <v>111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Taylor</v>
      </c>
      <c r="N10" t="str">
        <f>IF(FRL!B10="","",FRL!B10)</f>
        <v>0.38%</v>
      </c>
      <c r="O10">
        <f>IF(FRL!C10="","",FRL!C10)</f>
        <v>263</v>
      </c>
      <c r="P10">
        <f>IF(FRL!D10="","",FRL!D10)</f>
        <v>401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15</v>
      </c>
      <c r="S10">
        <f ca="1">IF(FRL!F10="","",FRL!F10)</f>
        <v>95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Spreadex: 400/1, 6pl, 1/5</v>
      </c>
    </row>
    <row r="11" spans="1:22" x14ac:dyDescent="0.25">
      <c r="A11" t="str">
        <f>IF(Win!A11="","",Win!A11)</f>
        <v>Ana Belac</v>
      </c>
      <c r="B11">
        <f>IF(Win!B11="","",VALUE(Win!B11))</f>
        <v>2.8E-3</v>
      </c>
      <c r="C11">
        <f>IF(Win!C11="","",Win!C11)</f>
        <v>357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Belac</v>
      </c>
      <c r="N11" t="str">
        <f>IF(FRL!B11="","",FRL!B11)</f>
        <v>0.66%</v>
      </c>
      <c r="O11">
        <f>IF(FRL!C11="","",FRL!C11)</f>
        <v>152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Pelaez Trivino</v>
      </c>
      <c r="B12">
        <f>IF(Win!B12="","",VALUE(Win!B12))</f>
        <v>2.5999999999999999E-3</v>
      </c>
      <c r="C12">
        <f>IF(Win!C12="","",Win!C12)</f>
        <v>385</v>
      </c>
      <c r="D12">
        <f>IF(Win!D12="","",Win!D12)</f>
        <v>181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Pelaez Trivino</v>
      </c>
      <c r="N12" t="str">
        <f>IF(FRL!B12="","",FRL!B12)</f>
        <v>0.63%</v>
      </c>
      <c r="O12">
        <f>IF(FRL!C12="","",FRL!C12)</f>
        <v>159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Annabel Dimmock</v>
      </c>
      <c r="B13">
        <f>IF(Win!B13="","",VALUE(Win!B13))</f>
        <v>2.8E-3</v>
      </c>
      <c r="C13">
        <f>IF(Win!C13="","",Win!C13)</f>
        <v>357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Annabel Dimmock</v>
      </c>
      <c r="N13" t="str">
        <f>IF(FRL!B13="","",FRL!B13)</f>
        <v>0.64%</v>
      </c>
      <c r="O13">
        <f>IF(FRL!C13="","",FRL!C13)</f>
        <v>156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Annabell Fuller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Annabell Fuller</v>
      </c>
      <c r="N14" t="str">
        <f>IF(FRL!B14="","",FRL!B14)</f>
        <v>0.54%</v>
      </c>
      <c r="O14">
        <f>IF(FRL!C14="","",FRL!C14)</f>
        <v>185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Anne Van Dam</v>
      </c>
      <c r="B15">
        <f>IF(Win!B15="","",VALUE(Win!B15))</f>
        <v>2.0999999999999999E-3</v>
      </c>
      <c r="C15">
        <f>IF(Win!C15="","",Win!C15)</f>
        <v>476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Anne Van Dam</v>
      </c>
      <c r="N15" t="str">
        <f>IF(FRL!B15="","",FRL!B15)</f>
        <v>0.55%</v>
      </c>
      <c r="O15">
        <f>IF(FRL!C15="","",FRL!C15)</f>
        <v>182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April Angurasaranee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April Angurasaranee</v>
      </c>
      <c r="N16" t="str">
        <f>IF(FRL!B16="","",FRL!B16)</f>
        <v>0.29%</v>
      </c>
      <c r="O16">
        <f>IF(FRL!C16="","",FRL!C16)</f>
        <v>345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Ariya Jutanugarn</v>
      </c>
      <c r="B17">
        <f>IF(Win!B17="","",VALUE(Win!B17))</f>
        <v>1.66E-2</v>
      </c>
      <c r="C17">
        <f>IF(Win!C17="","",Win!C17)</f>
        <v>60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Ariya Jutanugarn</v>
      </c>
      <c r="N17" t="str">
        <f>IF(FRL!B17="","",FRL!B17)</f>
        <v>1.61%</v>
      </c>
      <c r="O17">
        <f>IF(FRL!C17="","",FRL!C17)</f>
        <v>62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Arpichaya Yubol</v>
      </c>
      <c r="B18">
        <f>IF(Win!B18="","",VALUE(Win!B18))</f>
        <v>5.1999999999999998E-3</v>
      </c>
      <c r="C18">
        <f>IF(Win!C18="","",Win!C18)</f>
        <v>192</v>
      </c>
      <c r="D18">
        <f>IF(Win!D18="","",Win!D18)</f>
        <v>91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Arpichaya Yubol</v>
      </c>
      <c r="N18" t="str">
        <f>IF(FRL!B18="","",FRL!B18)</f>
        <v>0.95%</v>
      </c>
      <c r="O18">
        <f>IF(FRL!C18="","",FRL!C18)</f>
        <v>105</v>
      </c>
      <c r="P18">
        <f>IF(FRL!D18="","",FRL!D18)</f>
        <v>67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Ashley Lau</v>
      </c>
      <c r="B19">
        <f>IF(Win!B19="","",VALUE(Win!B19))</f>
        <v>1.9E-3</v>
      </c>
      <c r="C19">
        <f>IF(Win!C19="","",Win!C19)</f>
        <v>526</v>
      </c>
      <c r="D19">
        <f>IF(Win!D19="","",Win!D19)</f>
        <v>141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Ashley Lau</v>
      </c>
      <c r="N19" t="str">
        <f>IF(FRL!B19="","",FRL!B19)</f>
        <v>0.52%</v>
      </c>
      <c r="O19">
        <f>IF(FRL!C19="","",FRL!C19)</f>
        <v>192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Aunchisa Utama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Aunchisa Utama</v>
      </c>
      <c r="N20" t="str">
        <f>IF(FRL!B20="","",FRL!B20)</f>
        <v>0.34%</v>
      </c>
      <c r="O20">
        <f>IF(FRL!C20="","",FRL!C20)</f>
        <v>294</v>
      </c>
      <c r="P20">
        <f>IF(FRL!D20="","",FRL!D20)</f>
        <v>351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14</v>
      </c>
      <c r="S20">
        <f ca="1">IF(FRL!F20="","",FRL!F20)</f>
        <v>95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Boyle Sports: 350/1, 6pl, 1/5</v>
      </c>
    </row>
    <row r="21" spans="1:22" x14ac:dyDescent="0.25">
      <c r="A21" t="str">
        <f>IF(Win!A21="","",Win!A21)</f>
        <v>Brianna Navarrosa</v>
      </c>
      <c r="B21">
        <f>IF(Win!B21="","",VALUE(Win!B21))</f>
        <v>5.7000000000000002E-3</v>
      </c>
      <c r="C21">
        <f>IF(Win!C21="","",Win!C21)</f>
        <v>175</v>
      </c>
      <c r="D21">
        <f>IF(Win!D21="","",Win!D21)</f>
        <v>451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10</v>
      </c>
      <c r="G21">
        <f ca="1">IF(Win!F21="","",Win!F21)</f>
        <v>47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450/1, 6pl, 1/5</v>
      </c>
      <c r="M21" t="str">
        <f>IF(FRL!A21="","",FRL!A21)</f>
        <v>Brianna Navarrosa</v>
      </c>
      <c r="N21" t="str">
        <f>IF(FRL!B21="","",FRL!B21)</f>
        <v>0.99%</v>
      </c>
      <c r="O21">
        <f>IF(FRL!C21="","",FRL!C21)</f>
        <v>101</v>
      </c>
      <c r="P21">
        <f>IF(FRL!D21="","",FRL!D21)</f>
        <v>251</v>
      </c>
      <c r="Q21" s="18">
        <f t="shared" si="3"/>
        <v>6.0000000000000001E-3</v>
      </c>
      <c r="R21">
        <f t="array" ref="R21">IF(Q21="","",RANK(Q21, $Q$2:$Q$241) + COUNTIFS($Q$2:$Q$241, Q21, $P$2:$P$241, "&lt;"&amp;P21) + COUNTIFS($Q$2:$Q$241, Q21, $P$2:$P$241, P21, $M$2:$M$241, "&lt;"&amp;M21))</f>
        <v>1</v>
      </c>
      <c r="S21">
        <f ca="1">IF(FRL!F21="","",FRL!F21)</f>
        <v>12</v>
      </c>
      <c r="T21" s="6">
        <f t="shared" ca="1" si="4"/>
        <v>-2</v>
      </c>
      <c r="U21" s="6">
        <f t="shared" ca="1" si="5"/>
        <v>-2</v>
      </c>
      <c r="V21" t="str">
        <f ca="1">IF(R21="","",FRL!H21)</f>
        <v>Spreadex: 250/1, 6pl, 1/5</v>
      </c>
    </row>
    <row r="22" spans="1:22" x14ac:dyDescent="0.25">
      <c r="A22" t="str">
        <f>IF(Win!A22="","",Win!A22)</f>
        <v>Bronte Law</v>
      </c>
      <c r="B22">
        <f>IF(Win!B22="","",VALUE(Win!B22))</f>
        <v>5.3E-3</v>
      </c>
      <c r="C22">
        <f>IF(Win!C22="","",Win!C22)</f>
        <v>189</v>
      </c>
      <c r="D22">
        <f>IF(Win!D22="","",Win!D22)</f>
        <v>121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Bronte Law</v>
      </c>
      <c r="N22" t="str">
        <f>IF(FRL!B22="","",FRL!B22)</f>
        <v>0.90%</v>
      </c>
      <c r="O22">
        <f>IF(FRL!C22="","",FRL!C22)</f>
        <v>111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Cara Gainer</v>
      </c>
      <c r="B23">
        <f>IF(Win!B23="","",VALUE(Win!B23))</f>
        <v>3.8E-3</v>
      </c>
      <c r="C23">
        <f>IF(Win!C23="","",Win!C23)</f>
        <v>263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Cara Gainer</v>
      </c>
      <c r="N23" t="str">
        <f>IF(FRL!B23="","",FRL!B23)</f>
        <v>0.77%</v>
      </c>
      <c r="O23">
        <f>IF(FRL!C23="","",FRL!C23)</f>
        <v>130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Carlota Ciganda</v>
      </c>
      <c r="B24">
        <f>IF(Win!B24="","",VALUE(Win!B24))</f>
        <v>3.9800000000000002E-2</v>
      </c>
      <c r="C24">
        <f>IF(Win!C24="","",Win!C24)</f>
        <v>25</v>
      </c>
      <c r="D24">
        <f>IF(Win!D24="","",Win!D24)</f>
        <v>29</v>
      </c>
      <c r="E24" s="18">
        <f t="shared" si="0"/>
        <v>6.0000000000000001E-3</v>
      </c>
      <c r="F24">
        <f t="array" ref="F24">IF(E24="","",RANK(E24, $E$2:$E$241) + COUNTIFS($E$2:$E$241, E24, $D$2:$D$241, "&lt;"&amp;D24) + COUNTIFS($E$2:$E$241, E24, $D$2:$D$241, D24, $A$2:$A$241, "&lt;"&amp;A24))</f>
        <v>2</v>
      </c>
      <c r="G24">
        <f ca="1">IF(Win!F24="","",Win!F24)</f>
        <v>27</v>
      </c>
      <c r="H24" s="6">
        <f t="shared" ca="1" si="1"/>
        <v>-2</v>
      </c>
      <c r="I24" s="6">
        <f t="shared" ca="1" si="2"/>
        <v>-2</v>
      </c>
      <c r="J24" t="str">
        <f ca="1">IF(F24="","",Win!H24)</f>
        <v>Coral: 28/1, 6pl, 1/5</v>
      </c>
      <c r="M24" t="str">
        <f>IF(FRL!A24="","",FRL!A24)</f>
        <v>Carlota Ciganda</v>
      </c>
      <c r="N24" t="str">
        <f>IF(FRL!B24="","",FRL!B24)</f>
        <v>2.63%</v>
      </c>
      <c r="O24">
        <f>IF(FRL!C24="","",FRL!C24)</f>
        <v>38</v>
      </c>
      <c r="P24">
        <f>IF(FRL!D24="","",FRL!D24)</f>
        <v>36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Caroline Hedwall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Caroline Hedwall</v>
      </c>
      <c r="N25" t="str">
        <f>IF(FRL!B25="","",FRL!B25)</f>
        <v>0.27%</v>
      </c>
      <c r="O25">
        <f>IF(FRL!C25="","",FRL!C25)</f>
        <v>370</v>
      </c>
      <c r="P25">
        <f>IF(FRL!D25="","",FRL!D25)</f>
        <v>176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Casandra Alexander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Casandra Alexander</v>
      </c>
      <c r="N26" t="str">
        <f>IF(FRL!B26="","",FRL!B26)</f>
        <v>0.37%</v>
      </c>
      <c r="O26">
        <f>IF(FRL!C26="","",FRL!C26)</f>
        <v>270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Celine Herbin</v>
      </c>
      <c r="B27">
        <f>IF(Win!B27="","",VALUE(Win!B27))</f>
        <v>1.5E-3</v>
      </c>
      <c r="C27">
        <f>IF(Win!C27="","",Win!C27)</f>
        <v>667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Celine Herbin</v>
      </c>
      <c r="N27" t="str">
        <f>IF(FRL!B27="","",FRL!B27)</f>
        <v>0.52%</v>
      </c>
      <c r="O27">
        <f>IF(FRL!C27="","",FRL!C27)</f>
        <v>192</v>
      </c>
      <c r="P27">
        <f>IF(FRL!D27="","",FRL!D27)</f>
        <v>351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11</v>
      </c>
      <c r="S27">
        <f ca="1">IF(FRL!F27="","",FRL!F27)</f>
        <v>12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Boyle Sports: 350/1, 6pl, 1/5</v>
      </c>
    </row>
    <row r="28" spans="1:22" x14ac:dyDescent="0.25">
      <c r="A28" t="str">
        <f>IF(Win!A28="","",Win!A28)</f>
        <v>Charley Hull</v>
      </c>
      <c r="B28">
        <f>IF(Win!B28="","",VALUE(Win!B28))</f>
        <v>0.1653</v>
      </c>
      <c r="C28">
        <f>IF(Win!C28="","",Win!C28)</f>
        <v>6</v>
      </c>
      <c r="D28">
        <f>IF(Win!D28="","",Win!D28)</f>
        <v>7.5</v>
      </c>
      <c r="E28" s="18">
        <f t="shared" si="0"/>
        <v>3.6999999999999998E-2</v>
      </c>
      <c r="F28">
        <f t="array" ref="F28">IF(E28="","",RANK(E28, $E$2:$E$241) + COUNTIFS($E$2:$E$241, E28, $D$2:$D$241, "&lt;"&amp;D28) + COUNTIFS($E$2:$E$241, E28, $D$2:$D$241, D28, $A$2:$A$241, "&lt;"&amp;A28))</f>
        <v>1</v>
      </c>
      <c r="G28">
        <f ca="1">IF(Win!F28="","",Win!F28)</f>
        <v>8</v>
      </c>
      <c r="H28" s="6">
        <f t="shared" ca="1" si="1"/>
        <v>-2</v>
      </c>
      <c r="I28" s="6">
        <f t="shared" ca="1" si="2"/>
        <v>-2</v>
      </c>
      <c r="J28" t="str">
        <f ca="1">IF(F28="","",Win!H28)</f>
        <v>Paddy Power: 6.5/1, 6pl, 1/5</v>
      </c>
      <c r="M28" t="str">
        <f>IF(FRL!A28="","",FRL!A28)</f>
        <v>Charley Hull</v>
      </c>
      <c r="N28" t="str">
        <f>IF(FRL!B28="","",FRL!B28)</f>
        <v>6.37%</v>
      </c>
      <c r="O28">
        <f>IF(FRL!C28="","",FRL!C28)</f>
        <v>16</v>
      </c>
      <c r="P28">
        <f>IF(FRL!D28="","",FRL!D28)</f>
        <v>13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Chiara Noja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326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Chiara Noja</v>
      </c>
      <c r="N29" t="str">
        <f>IF(FRL!B29="","",FRL!B29)</f>
        <v>0.30%</v>
      </c>
      <c r="O29">
        <f>IF(FRL!C29="","",FRL!C29)</f>
        <v>333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Chiara Tamburlini</v>
      </c>
      <c r="B30">
        <f>IF(Win!B30="","",VALUE(Win!B30))</f>
        <v>4.0000000000000001E-3</v>
      </c>
      <c r="C30">
        <f>IF(Win!C30="","",Win!C30)</f>
        <v>250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Chiara Tamburlini</v>
      </c>
      <c r="N30" t="str">
        <f>IF(FRL!B30="","",FRL!B30)</f>
        <v>0.81%</v>
      </c>
      <c r="O30">
        <f>IF(FRL!C30="","",FRL!C30)</f>
        <v>123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Chisato Iwai</v>
      </c>
      <c r="B31">
        <f>IF(Win!B31="","",VALUE(Win!B31))</f>
        <v>9.5999999999999992E-3</v>
      </c>
      <c r="C31">
        <f>IF(Win!C31="","",Win!C31)</f>
        <v>104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Chisato Iwai</v>
      </c>
      <c r="N31" t="str">
        <f>IF(FRL!B31="","",FRL!B31)</f>
        <v>1.23%</v>
      </c>
      <c r="O31">
        <f>IF(FRL!C31="","",FRL!C31)</f>
        <v>81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Chloe Williams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Chloe Williams</v>
      </c>
      <c r="N32" t="str">
        <f>IF(FRL!B32="","",FRL!B32)</f>
        <v>0.28%</v>
      </c>
      <c r="O32">
        <f>IF(FRL!C32="","",FRL!C32)</f>
        <v>357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Danielle Kang</v>
      </c>
      <c r="B33">
        <f>IF(Win!B33="","",VALUE(Win!B33))</f>
        <v>3.0999999999999999E-3</v>
      </c>
      <c r="C33">
        <f>IF(Win!C33="","",Win!C33)</f>
        <v>323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Danielle Kang</v>
      </c>
      <c r="N33" t="str">
        <f>IF(FRL!B33="","",FRL!B33)</f>
        <v>0.63%</v>
      </c>
      <c r="O33">
        <f>IF(FRL!C33="","",FRL!C33)</f>
        <v>159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Diksha Dagar</v>
      </c>
      <c r="B34">
        <f>IF(Win!B34="","",VALUE(Win!B34))</f>
        <v>1.5E-3</v>
      </c>
      <c r="C34">
        <f>IF(Win!C34="","",Win!C34)</f>
        <v>667</v>
      </c>
      <c r="D34">
        <f>IF(Win!D34="","",Win!D34)</f>
        <v>226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Diksha Dagar</v>
      </c>
      <c r="N34" t="str">
        <f>IF(FRL!B34="","",FRL!B34)</f>
        <v>0.43%</v>
      </c>
      <c r="O34">
        <f>IF(FRL!C34="","",FRL!C34)</f>
        <v>233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Dongeun Lee</v>
      </c>
      <c r="B35">
        <f>IF(Win!B35="","",VALUE(Win!B35))</f>
        <v>1.2500000000000001E-2</v>
      </c>
      <c r="C35">
        <f>IF(Win!C35="","",Win!C35)</f>
        <v>80</v>
      </c>
      <c r="D35">
        <f>IF(Win!D35="","",Win!D35)</f>
        <v>126</v>
      </c>
      <c r="E35" s="18">
        <f t="shared" si="0"/>
        <v>5.0000000000000001E-3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61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Skybet: 125/1, 5pl, 1/4</v>
      </c>
      <c r="M35" t="str">
        <f>IF(FRL!A35="","",FRL!A35)</f>
        <v>Dongeun Lee</v>
      </c>
      <c r="N35" t="str">
        <f>IF(FRL!B35="","",FRL!B35)</f>
        <v>1.38%</v>
      </c>
      <c r="O35">
        <f>IF(FRL!C35="","",FRL!C35)</f>
        <v>72</v>
      </c>
      <c r="P35">
        <f>IF(FRL!D35="","",FRL!D35)</f>
        <v>101</v>
      </c>
      <c r="Q35" s="18">
        <f t="shared" si="3"/>
        <v>4.0000000000000001E-3</v>
      </c>
      <c r="R35">
        <f t="array" ref="R35">IF(Q35="","",RANK(Q35, $Q$2:$Q$241) + COUNTIFS($Q$2:$Q$241, Q35, $P$2:$P$241, "&lt;"&amp;P35) + COUNTIFS($Q$2:$Q$241, Q35, $P$2:$P$241, P35, $M$2:$M$241, "&lt;"&amp;M35))</f>
        <v>4</v>
      </c>
      <c r="S35">
        <f ca="1">IF(FRL!F35="","",FRL!F35)</f>
        <v>20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Boyle Sports: 100/1, 6pl, 1/5</v>
      </c>
    </row>
    <row r="36" spans="1:22" x14ac:dyDescent="0.25">
      <c r="A36" t="str">
        <f>IF(Win!A36="","",Win!A36)</f>
        <v>Dorthea Forbrigd</v>
      </c>
      <c r="B36">
        <f>IF(Win!B36="","",VALUE(Win!B36))</f>
        <v>8.0000000000000004E-4</v>
      </c>
      <c r="C36">
        <f>IF(Win!C36="","",Win!C36)</f>
        <v>1250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Dorthea Forbrigd</v>
      </c>
      <c r="N36" t="str">
        <f>IF(FRL!B36="","",FRL!B36)</f>
        <v>0.34%</v>
      </c>
      <c r="O36">
        <f>IF(FRL!C36="","",FRL!C36)</f>
        <v>294</v>
      </c>
      <c r="P36">
        <f>IF(FRL!D36="","",FRL!D36)</f>
        <v>401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16</v>
      </c>
      <c r="S36">
        <f ca="1">IF(FRL!F36="","",FRL!F36)</f>
        <v>90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Spreadex: 400/1, 6pl, 1/5</v>
      </c>
    </row>
    <row r="37" spans="1:22" x14ac:dyDescent="0.25">
      <c r="A37" t="str">
        <f>IF(Win!A37="","",Win!A37)</f>
        <v>Emily Kristine Pedersen</v>
      </c>
      <c r="B37">
        <f>IF(Win!B37="","",VALUE(Win!B37))</f>
        <v>9.1000000000000004E-3</v>
      </c>
      <c r="C37">
        <f>IF(Win!C37="","",Win!C37)</f>
        <v>110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Emily Kristine Pedersen</v>
      </c>
      <c r="N37" t="str">
        <f>IF(FRL!B37="","",FRL!B37)</f>
        <v>1.15%</v>
      </c>
      <c r="O37">
        <f>IF(FRL!C37="","",FRL!C37)</f>
        <v>87</v>
      </c>
      <c r="P37">
        <f>IF(FRL!D37="","",FRL!D37)</f>
        <v>56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Emma Spitz</v>
      </c>
      <c r="B38">
        <f>IF(Win!B38="","",VALUE(Win!B38))</f>
        <v>2.5000000000000001E-3</v>
      </c>
      <c r="C38">
        <f>IF(Win!C38="","",Win!C38)</f>
        <v>400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Emma Spitz</v>
      </c>
      <c r="N38" t="str">
        <f>IF(FRL!B38="","",FRL!B38)</f>
        <v>0.66%</v>
      </c>
      <c r="O38">
        <f>IF(FRL!C38="","",FRL!C38)</f>
        <v>152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Esther Henseleit</v>
      </c>
      <c r="B39">
        <f>IF(Win!B39="","",VALUE(Win!B39))</f>
        <v>2.2200000000000001E-2</v>
      </c>
      <c r="C39">
        <f>IF(Win!C39="","",Win!C39)</f>
        <v>45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Esther Henseleit</v>
      </c>
      <c r="N39" t="str">
        <f>IF(FRL!B39="","",FRL!B39)</f>
        <v>1.89%</v>
      </c>
      <c r="O39">
        <f>IF(FRL!C39="","",FRL!C39)</f>
        <v>53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Fatima Fernandez Cano</v>
      </c>
      <c r="B40">
        <f>IF(Win!B40="","",VALUE(Win!B40))</f>
        <v>3.0000000000000001E-3</v>
      </c>
      <c r="C40">
        <f>IF(Win!C40="","",Win!C40)</f>
        <v>333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Fatima Fernandez Cano</v>
      </c>
      <c r="N40" t="str">
        <f>IF(FRL!B40="","",FRL!B40)</f>
        <v>0.66%</v>
      </c>
      <c r="O40">
        <f>IF(FRL!C40="","",FRL!C40)</f>
        <v>152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Gabriella Cowley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Gabriella Cowley</v>
      </c>
      <c r="N41" t="str">
        <f>IF(FRL!B41="","",FRL!B41)</f>
        <v>0.25%</v>
      </c>
      <c r="O41">
        <f>IF(FRL!C41="","",FRL!C41)</f>
        <v>400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Gemma Dryburgh</v>
      </c>
      <c r="B42">
        <f>IF(Win!B42="","",VALUE(Win!B42))</f>
        <v>9.1000000000000004E-3</v>
      </c>
      <c r="C42">
        <f>IF(Win!C42="","",Win!C42)</f>
        <v>110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Gemma Dryburgh</v>
      </c>
      <c r="N42" t="str">
        <f>IF(FRL!B42="","",FRL!B42)</f>
        <v>1.17%</v>
      </c>
      <c r="O42">
        <f>IF(FRL!C42="","",FRL!C42)</f>
        <v>85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Georgia Hall</v>
      </c>
      <c r="B43">
        <f>IF(Win!B43="","",VALUE(Win!B43))</f>
        <v>1.7999999999999999E-2</v>
      </c>
      <c r="C43">
        <f>IF(Win!C43="","",Win!C43)</f>
        <v>56</v>
      </c>
      <c r="D43">
        <f>IF(Win!D43="","",Win!D43)</f>
        <v>67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9</v>
      </c>
      <c r="G43">
        <f ca="1">IF(Win!F43="","",Win!F43)</f>
        <v>21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QuinnBet: 66/1, 5pl, 1/4</v>
      </c>
      <c r="M43" t="str">
        <f>IF(FRL!A43="","",FRL!A43)</f>
        <v>Georgia Hall</v>
      </c>
      <c r="N43" t="str">
        <f>IF(FRL!B43="","",FRL!B43)</f>
        <v>1.69%</v>
      </c>
      <c r="O43">
        <f>IF(FRL!C43="","",FRL!C43)</f>
        <v>59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Hannah Screen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301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Hannah Screen</v>
      </c>
      <c r="N44" t="str">
        <f>IF(FRL!B44="","",FRL!B44)</f>
        <v>0.48%</v>
      </c>
      <c r="O44">
        <f>IF(FRL!C44="","",FRL!C44)</f>
        <v>208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Helen Briem</v>
      </c>
      <c r="B45">
        <f>IF(Win!B45="","",VALUE(Win!B45))</f>
        <v>1.6799999999999999E-2</v>
      </c>
      <c r="C45">
        <f>IF(Win!C45="","",Win!C45)</f>
        <v>60</v>
      </c>
      <c r="D45">
        <f>IF(Win!D45="","",Win!D45)</f>
        <v>23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Helen Briem</v>
      </c>
      <c r="N45" t="str">
        <f>IF(FRL!B45="","",FRL!B45)</f>
        <v>1.72%</v>
      </c>
      <c r="O45">
        <f>IF(FRL!C45="","",FRL!C45)</f>
        <v>58</v>
      </c>
      <c r="P45">
        <f>IF(FRL!D45="","",FRL!D45)</f>
        <v>31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Hira Naveed</v>
      </c>
      <c r="B46">
        <f>IF(Win!B46="","",VALUE(Win!B46))</f>
        <v>1.8E-3</v>
      </c>
      <c r="C46">
        <f>IF(Win!C46="","",Win!C46)</f>
        <v>556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Hira Naveed</v>
      </c>
      <c r="N46" t="str">
        <f>IF(FRL!B46="","",FRL!B46)</f>
        <v>0.54%</v>
      </c>
      <c r="O46">
        <f>IF(FRL!C46="","",FRL!C46)</f>
        <v>185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Ina Yoon</v>
      </c>
      <c r="B47">
        <f>IF(Win!B47="","",VALUE(Win!B47))</f>
        <v>1.5699999999999999E-2</v>
      </c>
      <c r="C47">
        <f>IF(Win!C47="","",Win!C47)</f>
        <v>64</v>
      </c>
      <c r="D47">
        <f>IF(Win!D47="","",Win!D47)</f>
        <v>29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Ina Yoon</v>
      </c>
      <c r="N47" t="str">
        <f>IF(FRL!B47="","",FRL!B47)</f>
        <v>1.59%</v>
      </c>
      <c r="O47">
        <f>IF(FRL!C47="","",FRL!C47)</f>
        <v>63</v>
      </c>
      <c r="P47">
        <f>IF(FRL!D47="","",FRL!D47)</f>
        <v>34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Ines Laklalech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601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Ines Laklalech</v>
      </c>
      <c r="N48" t="str">
        <f>IF(FRL!B48="","",FRL!B48)</f>
        <v>0.31%</v>
      </c>
      <c r="O48">
        <f>IF(FRL!C48="","",FRL!C48)</f>
        <v>323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Jaehee Kim</v>
      </c>
      <c r="B49">
        <f>IF(Win!B49="","",VALUE(Win!B49))</f>
        <v>6.6E-3</v>
      </c>
      <c r="C49">
        <f>IF(Win!C49="","",Win!C49)</f>
        <v>152</v>
      </c>
      <c r="D49">
        <f>IF(Win!D49="","",Win!D49)</f>
        <v>161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Jaehee Kim</v>
      </c>
      <c r="N49" t="str">
        <f>IF(FRL!B49="","",FRL!B49)</f>
        <v>1.03%</v>
      </c>
      <c r="O49">
        <f>IF(FRL!C49="","",FRL!C49)</f>
        <v>97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Jaravee Boonchant</v>
      </c>
      <c r="B50">
        <f>IF(Win!B50="","",VALUE(Win!B50))</f>
        <v>3.8E-3</v>
      </c>
      <c r="C50">
        <f>IF(Win!C50="","",Win!C50)</f>
        <v>263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Jaravee Boonchant</v>
      </c>
      <c r="N50" t="str">
        <f>IF(FRL!B50="","",FRL!B50)</f>
        <v>0.73%</v>
      </c>
      <c r="O50">
        <f>IF(FRL!C50="","",FRL!C50)</f>
        <v>137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Jeeno Thitikul</v>
      </c>
      <c r="B51">
        <f>IF(Win!B51="","",VALUE(Win!B51))</f>
        <v>9.3799999999999994E-2</v>
      </c>
      <c r="C51">
        <f>IF(Win!C51="","",Win!C51)</f>
        <v>11</v>
      </c>
      <c r="D51">
        <f>IF(Win!D51="","",Win!D51)</f>
        <v>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Jeeno Thitikul</v>
      </c>
      <c r="N51" t="str">
        <f>IF(FRL!B51="","",FRL!B51)</f>
        <v>4.34%</v>
      </c>
      <c r="O51">
        <f>IF(FRL!C51="","",FRL!C51)</f>
        <v>23</v>
      </c>
      <c r="P51">
        <f>IF(FRL!D51="","",FRL!D51)</f>
        <v>12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Jo-Eun Kim</v>
      </c>
      <c r="B52">
        <f>IF(Win!B52="","",VALUE(Win!B52))</f>
        <v>0</v>
      </c>
      <c r="C52">
        <f>IF(Win!C52="","",Win!C52)</f>
        <v>10000</v>
      </c>
      <c r="D52">
        <f>IF(Win!D52="","",Win!D52)</f>
        <v>2501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Jo-Eun Kim</v>
      </c>
      <c r="N52" t="str">
        <f>IF(FRL!B52="","",FRL!B52)</f>
        <v>0.06%</v>
      </c>
      <c r="O52">
        <f>IF(FRL!C52="","",FRL!C52)</f>
        <v>1667</v>
      </c>
      <c r="P52">
        <f>IF(FRL!D52="","",FRL!D52)</f>
        <v>501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Johanna Wrigley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451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Johanna Wrigley</v>
      </c>
      <c r="N53" t="str">
        <f>IF(FRL!B53="","",FRL!B53)</f>
        <v>0.22%</v>
      </c>
      <c r="O53">
        <f>IF(FRL!C53="","",FRL!C53)</f>
        <v>455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Jungmin Hong</v>
      </c>
      <c r="B54">
        <f>IF(Win!B54="","",VALUE(Win!B54))</f>
        <v>5.4000000000000003E-3</v>
      </c>
      <c r="C54">
        <f>IF(Win!C54="","",Win!C54)</f>
        <v>185</v>
      </c>
      <c r="D54">
        <f>IF(Win!D54="","",Win!D54)</f>
        <v>751</v>
      </c>
      <c r="E54" s="18">
        <f t="shared" si="0"/>
        <v>4.0000000000000001E-3</v>
      </c>
      <c r="F54">
        <f t="array" ref="F54">IF(E54="","",RANK(E54, $E$2:$E$241) + COUNTIFS($E$2:$E$241, E54, $D$2:$D$241, "&lt;"&amp;D54) + COUNTIFS($E$2:$E$241, E54, $D$2:$D$241, D54, $A$2:$A$241, "&lt;"&amp;A54))</f>
        <v>8</v>
      </c>
      <c r="G54">
        <f ca="1">IF(Win!F54="","",Win!F54)</f>
        <v>74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750/1, 5pl, 1/4</v>
      </c>
      <c r="M54" t="str">
        <f>IF(FRL!A54="","",FRL!A54)</f>
        <v>Jungmin Hong</v>
      </c>
      <c r="N54" t="str">
        <f>IF(FRL!B54="","",FRL!B54)</f>
        <v>0.82%</v>
      </c>
      <c r="O54">
        <f>IF(FRL!C54="","",FRL!C54)</f>
        <v>122</v>
      </c>
      <c r="P54">
        <f>IF(FRL!D54="","",FRL!D54)</f>
        <v>276</v>
      </c>
      <c r="Q54" s="18">
        <f t="shared" si="3"/>
        <v>5.0000000000000001E-3</v>
      </c>
      <c r="R54">
        <f t="array" ref="R54">IF(Q54="","",RANK(Q54, $Q$2:$Q$241) + COUNTIFS($Q$2:$Q$241, Q54, $P$2:$P$241, "&lt;"&amp;P54) + COUNTIFS($Q$2:$Q$241, Q54, $P$2:$P$241, P54, $M$2:$M$241, "&lt;"&amp;M54))</f>
        <v>3</v>
      </c>
      <c r="S54">
        <f ca="1">IF(FRL!F54="","",FRL!F54)</f>
        <v>75</v>
      </c>
      <c r="T54" s="6">
        <f t="shared" ca="1" si="4"/>
        <v>-2</v>
      </c>
      <c r="U54" s="6">
        <f t="shared" ca="1" si="5"/>
        <v>-2</v>
      </c>
      <c r="V54" t="str">
        <f ca="1">IF(R54="","",FRL!H54)</f>
        <v>Bet365: 275/1, 5pl, 1/4</v>
      </c>
    </row>
    <row r="55" spans="1:22" x14ac:dyDescent="0.25">
      <c r="A55" t="str">
        <f>IF(Win!A55="","",Win!A55)</f>
        <v>Kim Metraux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Kim Metraux</v>
      </c>
      <c r="N55" t="str">
        <f>IF(FRL!B55="","",FRL!B55)</f>
        <v>0.19%</v>
      </c>
      <c r="O55">
        <f>IF(FRL!C55="","",FRL!C55)</f>
        <v>526</v>
      </c>
      <c r="P55">
        <f>IF(FRL!D55="","",FRL!D55)</f>
        <v>401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Kirsten Rudgeley</v>
      </c>
      <c r="B56">
        <f>IF(Win!B56="","",VALUE(Win!B56))</f>
        <v>1.2999999999999999E-3</v>
      </c>
      <c r="C56">
        <f>IF(Win!C56="","",Win!C56)</f>
        <v>769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Kirsten Rudgeley</v>
      </c>
      <c r="N56" t="str">
        <f>IF(FRL!B56="","",FRL!B56)</f>
        <v>0.49%</v>
      </c>
      <c r="O56">
        <f>IF(FRL!C56="","",FRL!C56)</f>
        <v>204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Klara Davidson Spilkova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376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Klara Davidson Spilkova</v>
      </c>
      <c r="N57" t="str">
        <f>IF(FRL!B57="","",FRL!B57)</f>
        <v>0.28%</v>
      </c>
      <c r="O57">
        <f>IF(FRL!C57="","",FRL!C57)</f>
        <v>357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Kristyna Napoleaova</v>
      </c>
      <c r="B58">
        <f>IF(Win!B58="","",VALUE(Win!B58))</f>
        <v>0</v>
      </c>
      <c r="C58">
        <f>IF(Win!C58="","",Win!C58)</f>
        <v>10000</v>
      </c>
      <c r="D58">
        <f>IF(Win!D58="","",Win!D58)</f>
        <v>2001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Kristyna Napoleaova</v>
      </c>
      <c r="N58" t="str">
        <f>IF(FRL!B58="","",FRL!B58)</f>
        <v>0.05%</v>
      </c>
      <c r="O58">
        <f>IF(FRL!C58="","",FRL!C58)</f>
        <v>2000</v>
      </c>
      <c r="P58">
        <f>IF(FRL!D58="","",FRL!D58)</f>
        <v>501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Laura Fuenfstueck</v>
      </c>
      <c r="B59">
        <f>IF(Win!B59="","",VALUE(Win!B59))</f>
        <v>1E-4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Laura Fuenfstueck</v>
      </c>
      <c r="N59" t="str">
        <f>IF(FRL!B59="","",FRL!B59)</f>
        <v>0.11%</v>
      </c>
      <c r="O59">
        <f>IF(FRL!C59="","",FRL!C59)</f>
        <v>909</v>
      </c>
      <c r="P59">
        <f>IF(FRL!D59="","",FRL!D59)</f>
        <v>401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Lauren Walsh</v>
      </c>
      <c r="B60">
        <f>IF(Win!B60="","",VALUE(Win!B60))</f>
        <v>3.0999999999999999E-3</v>
      </c>
      <c r="C60">
        <f>IF(Win!C60="","",Win!C60)</f>
        <v>323</v>
      </c>
      <c r="D60">
        <f>IF(Win!D60="","",Win!D60)</f>
        <v>161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Lauren Walsh</v>
      </c>
      <c r="N60" t="str">
        <f>IF(FRL!B60="","",FRL!B60)</f>
        <v>0.74%</v>
      </c>
      <c r="O60">
        <f>IF(FRL!C60="","",FRL!C60)</f>
        <v>135</v>
      </c>
      <c r="P60">
        <f>IF(FRL!D60="","",FRL!D60)</f>
        <v>101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Linn Grant</v>
      </c>
      <c r="B61">
        <f>IF(Win!B61="","",VALUE(Win!B61))</f>
        <v>0.1014</v>
      </c>
      <c r="C61">
        <f>IF(Win!C61="","",Win!C61)</f>
        <v>9.9</v>
      </c>
      <c r="D61">
        <f>IF(Win!D61="","",Win!D61)</f>
        <v>10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11</v>
      </c>
      <c r="G61">
        <f ca="1">IF(Win!F61="","",Win!F61)</f>
        <v>47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9/1, 6pl, 1/5</v>
      </c>
      <c r="M61" t="str">
        <f>IF(FRL!A61="","",FRL!A61)</f>
        <v>Linn Grant</v>
      </c>
      <c r="N61" t="str">
        <f>IF(FRL!B61="","",FRL!B61)</f>
        <v>4.57%</v>
      </c>
      <c r="O61">
        <f>IF(FRL!C61="","",FRL!C61)</f>
        <v>22</v>
      </c>
      <c r="P61">
        <f>IF(FRL!D61="","",FRL!D61)</f>
        <v>15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Liz Young</v>
      </c>
      <c r="B62">
        <f>IF(Win!B62="","",VALUE(Win!B62))</f>
        <v>2.7000000000000001E-3</v>
      </c>
      <c r="C62">
        <f>IF(Win!C62="","",Win!C62)</f>
        <v>370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Liz Young</v>
      </c>
      <c r="N62" t="str">
        <f>IF(FRL!B62="","",FRL!B62)</f>
        <v>0.66%</v>
      </c>
      <c r="O62">
        <f>IF(FRL!C62="","",FRL!C62)</f>
        <v>152</v>
      </c>
      <c r="P62">
        <f>IF(FRL!D62="","",FRL!D62)</f>
        <v>176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12</v>
      </c>
      <c r="S62">
        <f ca="1">IF(FRL!F62="","",FRL!F62)</f>
        <v>20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Spreadex: 175/1, 6pl, 1/5</v>
      </c>
    </row>
    <row r="63" spans="1:22" x14ac:dyDescent="0.25">
      <c r="A63" t="str">
        <f>IF(Win!A63="","",Win!A63)</f>
        <v>Lora Assad</v>
      </c>
      <c r="B63">
        <f>IF(Win!B63="","",VALUE(Win!B63))</f>
        <v>1E-4</v>
      </c>
      <c r="C63">
        <f>IF(Win!C63="","",Win!C63)</f>
        <v>10000</v>
      </c>
      <c r="D63">
        <f>IF(Win!D63="","",Win!D63)</f>
        <v>2001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Lora Assad</v>
      </c>
      <c r="N63" t="str">
        <f>IF(FRL!B63="","",FRL!B63)</f>
        <v>0.16%</v>
      </c>
      <c r="O63">
        <f>IF(FRL!C63="","",FRL!C63)</f>
        <v>625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Luna Sobron Galmes</v>
      </c>
      <c r="B64">
        <f>IF(Win!B64="","",VALUE(Win!B64))</f>
        <v>4.1999999999999997E-3</v>
      </c>
      <c r="C64">
        <f>IF(Win!C64="","",Win!C64)</f>
        <v>238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Luna Sobron Galmes</v>
      </c>
      <c r="N64" t="str">
        <f>IF(FRL!B64="","",FRL!B64)</f>
        <v>0.78%</v>
      </c>
      <c r="O64">
        <f>IF(FRL!C64="","",FRL!C64)</f>
        <v>128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Maha Haddioui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1251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Maha Haddioui</v>
      </c>
      <c r="N65" t="str">
        <f>IF(FRL!B65="","",FRL!B65)</f>
        <v>0.18%</v>
      </c>
      <c r="O65">
        <f>IF(FRL!C65="","",FRL!C65)</f>
        <v>556</v>
      </c>
      <c r="P65">
        <f>IF(FRL!D65="","",FRL!D65)</f>
        <v>401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Manon De Roey</v>
      </c>
      <c r="B66">
        <f>IF(Win!B66="","",VALUE(Win!B66))</f>
        <v>1.04E-2</v>
      </c>
      <c r="C66">
        <f>IF(Win!C66="","",Win!C66)</f>
        <v>96</v>
      </c>
      <c r="D66">
        <f>IF(Win!D66="","",Win!D66)</f>
        <v>61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Manon De Roey</v>
      </c>
      <c r="N66" t="str">
        <f>IF(FRL!B66="","",FRL!B66)</f>
        <v>1.20%</v>
      </c>
      <c r="O66">
        <f>IF(FRL!C66="","",FRL!C66)</f>
        <v>83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Maria Fassi</v>
      </c>
      <c r="B67">
        <f>IF(Win!B67="","",VALUE(Win!B67))</f>
        <v>1.6999999999999999E-3</v>
      </c>
      <c r="C67">
        <f>IF(Win!C67="","",Win!C67)</f>
        <v>588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Maria Fassi</v>
      </c>
      <c r="N67" t="str">
        <f>IF(FRL!B67="","",FRL!B67)</f>
        <v>0.53%</v>
      </c>
      <c r="O67">
        <f>IF(FRL!C67="","",FRL!C67)</f>
        <v>189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Maria Hernandez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Maria Hernandez</v>
      </c>
      <c r="N68" t="str">
        <f>IF(FRL!B68="","",FRL!B68)</f>
        <v>0.25%</v>
      </c>
      <c r="O68">
        <f>IF(FRL!C68="","",FRL!C68)</f>
        <v>400</v>
      </c>
      <c r="P68">
        <f>IF(FRL!D68="","",FRL!D68)</f>
        <v>401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Marianne Skarpnord</v>
      </c>
      <c r="B69">
        <f>IF(Win!B69="","",VALUE(Win!B69))</f>
        <v>0</v>
      </c>
      <c r="C69">
        <f>IF(Win!C69="","",Win!C69)</f>
        <v>10000</v>
      </c>
      <c r="D69">
        <f>IF(Win!D69="","",Win!D69)</f>
        <v>2501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Marianne Skarpnord</v>
      </c>
      <c r="N69" t="str">
        <f>IF(FRL!B69="","",FRL!B69)</f>
        <v>0.09%</v>
      </c>
      <c r="O69">
        <f>IF(FRL!C69="","",FRL!C69)</f>
        <v>1111</v>
      </c>
      <c r="P69">
        <f>IF(FRL!D69="","",FRL!D69)</f>
        <v>751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Marta Martin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751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Marta Martin</v>
      </c>
      <c r="N70" t="str">
        <f>IF(FRL!B70="","",FRL!B70)</f>
        <v>0.28%</v>
      </c>
      <c r="O70">
        <f>IF(FRL!C70="","",FRL!C70)</f>
        <v>357</v>
      </c>
      <c r="P70">
        <f>IF(FRL!D70="","",FRL!D70)</f>
        <v>351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Marta Sanz Barrio</v>
      </c>
      <c r="B71">
        <f>IF(Win!B71="","",VALUE(Win!B71))</f>
        <v>1E-4</v>
      </c>
      <c r="C71">
        <f>IF(Win!C71="","",Win!C71)</f>
        <v>10000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Marta Sanz Barrio</v>
      </c>
      <c r="N71" t="str">
        <f>IF(FRL!B71="","",FRL!B71)</f>
        <v>0.13%</v>
      </c>
      <c r="O71">
        <f>IF(FRL!C71="","",FRL!C71)</f>
        <v>769</v>
      </c>
      <c r="P71">
        <f>IF(FRL!D71="","",FRL!D71)</f>
        <v>501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Mimi Rhodes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376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Mimi Rhodes</v>
      </c>
      <c r="N72" t="str">
        <f>IF(FRL!B72="","",FRL!B72)</f>
        <v>0.36%</v>
      </c>
      <c r="O72">
        <f>IF(FRL!C72="","",FRL!C72)</f>
        <v>278</v>
      </c>
      <c r="P72">
        <f>IF(FRL!D72="","",FRL!D72)</f>
        <v>176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Minsun7 Kim</v>
      </c>
      <c r="B73">
        <f>IF(Win!B73="","",VALUE(Win!B73))</f>
        <v>7.1000000000000004E-3</v>
      </c>
      <c r="C73">
        <f>IF(Win!C73="","",Win!C73)</f>
        <v>141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Minsun7 Kim</v>
      </c>
      <c r="N73" t="str">
        <f>IF(FRL!B73="","",FRL!B73)</f>
        <v>1.03%</v>
      </c>
      <c r="O73">
        <f>IF(FRL!C73="","",FRL!C73)</f>
        <v>97</v>
      </c>
      <c r="P73">
        <f>IF(FRL!D73="","",FRL!D73)</f>
        <v>126</v>
      </c>
      <c r="Q73" s="18">
        <f t="shared" si="9"/>
        <v>2E-3</v>
      </c>
      <c r="R73">
        <f t="array" ref="R73">IF(Q73="","",RANK(Q73, $Q$2:$Q$241) + COUNTIFS($Q$2:$Q$241, Q73, $P$2:$P$241, "&lt;"&amp;P73) + COUNTIFS($Q$2:$Q$241, Q73, $P$2:$P$241, P73, $M$2:$M$241, "&lt;"&amp;M73))</f>
        <v>8</v>
      </c>
      <c r="S73">
        <f ca="1">IF(FRL!F73="","",FRL!F73)</f>
        <v>4</v>
      </c>
      <c r="T73" s="6" t="str">
        <f t="shared" ca="1" si="10"/>
        <v/>
      </c>
      <c r="U73" s="6">
        <f t="shared" ca="1" si="11"/>
        <v>7.75</v>
      </c>
      <c r="V73" t="str">
        <f ca="1">IF(R73="","",FRL!H73)</f>
        <v>Boyle Sports: 125/1, 6pl, 1/5</v>
      </c>
    </row>
    <row r="74" spans="1:22" x14ac:dyDescent="0.25">
      <c r="A74" t="str">
        <f>IF(Win!A74="","",Win!A74)</f>
        <v>Moa Folke</v>
      </c>
      <c r="B74">
        <f>IF(Win!B74="","",VALUE(Win!B74))</f>
        <v>8.9999999999999998E-4</v>
      </c>
      <c r="C74">
        <f>IF(Win!C74="","",Win!C74)</f>
        <v>1111</v>
      </c>
      <c r="D74">
        <f>IF(Win!D74="","",Win!D74)</f>
        <v>601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Moa Folke</v>
      </c>
      <c r="N74" t="str">
        <f>IF(FRL!B74="","",FRL!B74)</f>
        <v>0.34%</v>
      </c>
      <c r="O74">
        <f>IF(FRL!C74="","",FRL!C74)</f>
        <v>294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Momoka Kobori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Momoka Kobori</v>
      </c>
      <c r="N75" t="str">
        <f>IF(FRL!B75="","",FRL!B75)</f>
        <v>0.29%</v>
      </c>
      <c r="O75">
        <f>IF(FRL!C75="","",FRL!C75)</f>
        <v>345</v>
      </c>
      <c r="P75">
        <f>IF(FRL!D75="","",FRL!D75)</f>
        <v>301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Morgane Metraux</v>
      </c>
      <c r="B76">
        <f>IF(Win!B76="","",VALUE(Win!B76))</f>
        <v>6.1000000000000004E-3</v>
      </c>
      <c r="C76">
        <f>IF(Win!C76="","",Win!C76)</f>
        <v>164</v>
      </c>
      <c r="D76">
        <f>IF(Win!D76="","",Win!D76)</f>
        <v>251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15</v>
      </c>
      <c r="G76">
        <f ca="1">IF(Win!F76="","",Win!F76)</f>
        <v>39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Boyle Sports: 250/1, 6pl, 1/5</v>
      </c>
      <c r="M76" t="str">
        <f>IF(FRL!A76="","",FRL!A76)</f>
        <v>Morgane Metraux</v>
      </c>
      <c r="N76" t="str">
        <f>IF(FRL!B76="","",FRL!B76)</f>
        <v>0.97%</v>
      </c>
      <c r="O76">
        <f>IF(FRL!C76="","",FRL!C76)</f>
        <v>103</v>
      </c>
      <c r="P76">
        <f>IF(FRL!D76="","",FRL!D76)</f>
        <v>151</v>
      </c>
      <c r="Q76" s="18">
        <f t="shared" si="9"/>
        <v>3.0000000000000001E-3</v>
      </c>
      <c r="R76">
        <f t="array" ref="R76">IF(Q76="","",RANK(Q76, $Q$2:$Q$241) + COUNTIFS($Q$2:$Q$241, Q76, $P$2:$P$241, "&lt;"&amp;P76) + COUNTIFS($Q$2:$Q$241, Q76, $P$2:$P$241, P76, $M$2:$M$241, "&lt;"&amp;M76))</f>
        <v>7</v>
      </c>
      <c r="S76">
        <f ca="1">IF(FRL!F76="","",FRL!F76)</f>
        <v>4</v>
      </c>
      <c r="T76" s="6" t="str">
        <f t="shared" ca="1" si="10"/>
        <v/>
      </c>
      <c r="U76" s="6">
        <f t="shared" ca="1" si="11"/>
        <v>9.625</v>
      </c>
      <c r="V76" t="str">
        <f ca="1">IF(R76="","",FRL!H76)</f>
        <v>Boyle Sports: 150/1, 6pl, 1/5</v>
      </c>
    </row>
    <row r="77" spans="1:22" x14ac:dyDescent="0.25">
      <c r="A77" t="str">
        <f>IF(Win!A77="","",Win!A77)</f>
        <v>Moriya Jutanugarn</v>
      </c>
      <c r="B77">
        <f>IF(Win!B77="","",VALUE(Win!B77))</f>
        <v>4.3E-3</v>
      </c>
      <c r="C77">
        <f>IF(Win!C77="","",Win!C77)</f>
        <v>233</v>
      </c>
      <c r="D77">
        <f>IF(Win!D77="","",Win!D77)</f>
        <v>176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Moriya Jutanugarn</v>
      </c>
      <c r="N77" t="str">
        <f>IF(FRL!B77="","",FRL!B77)</f>
        <v>0.76%</v>
      </c>
      <c r="O77">
        <f>IF(FRL!C77="","",FRL!C77)</f>
        <v>132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Muni He</v>
      </c>
      <c r="B78">
        <f>IF(Win!B78="","",VALUE(Win!B78))</f>
        <v>2.3999999999999998E-3</v>
      </c>
      <c r="C78">
        <f>IF(Win!C78="","",Win!C78)</f>
        <v>417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Muni He</v>
      </c>
      <c r="N78" t="str">
        <f>IF(FRL!B78="","",FRL!B78)</f>
        <v>0.63%</v>
      </c>
      <c r="O78">
        <f>IF(FRL!C78="","",FRL!C78)</f>
        <v>159</v>
      </c>
      <c r="P78">
        <f>IF(FRL!D78="","",FRL!D78)</f>
        <v>176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13</v>
      </c>
      <c r="S78">
        <f ca="1">IF(FRL!F78="","",FRL!F78)</f>
        <v>4</v>
      </c>
      <c r="T78" s="6" t="str">
        <f t="shared" ca="1" si="10"/>
        <v/>
      </c>
      <c r="U78" s="6">
        <f t="shared" ca="1" si="11"/>
        <v>11.5</v>
      </c>
      <c r="V78" t="str">
        <f ca="1">IF(R78="","",FRL!H78)</f>
        <v>Spreadex: 175/1, 6pl, 1/5</v>
      </c>
    </row>
    <row r="79" spans="1:22" x14ac:dyDescent="0.25">
      <c r="A79" t="str">
        <f>IF(Win!A79="","",Win!A79)</f>
        <v>Nanna Koerstz Madsen</v>
      </c>
      <c r="B79">
        <f>IF(Win!B79="","",VALUE(Win!B79))</f>
        <v>2.6499999999999999E-2</v>
      </c>
      <c r="C79">
        <f>IF(Win!C79="","",Win!C79)</f>
        <v>38</v>
      </c>
      <c r="D79">
        <f>IF(Win!D79="","",Win!D79)</f>
        <v>34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Nanna Koerstz Madsen</v>
      </c>
      <c r="N79" t="str">
        <f>IF(FRL!B79="","",FRL!B79)</f>
        <v>2.11%</v>
      </c>
      <c r="O79">
        <f>IF(FRL!C79="","",FRL!C79)</f>
        <v>47</v>
      </c>
      <c r="P79">
        <f>IF(FRL!D79="","",FRL!D79)</f>
        <v>36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Nastasia Nadaud</v>
      </c>
      <c r="B80">
        <f>IF(Win!B80="","",VALUE(Win!B80))</f>
        <v>4.0000000000000001E-3</v>
      </c>
      <c r="C80">
        <f>IF(Win!C80="","",Win!C80)</f>
        <v>250</v>
      </c>
      <c r="D80">
        <f>IF(Win!D80="","",Win!D80)</f>
        <v>161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Nastasia Nadaud</v>
      </c>
      <c r="N80" t="str">
        <f>IF(FRL!B80="","",FRL!B80)</f>
        <v>0.82%</v>
      </c>
      <c r="O80">
        <f>IF(FRL!C80="","",FRL!C80)</f>
        <v>122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Nataliya Guseva</v>
      </c>
      <c r="B81">
        <f>IF(Win!B81="","",VALUE(Win!B81))</f>
        <v>1.44E-2</v>
      </c>
      <c r="C81">
        <f>IF(Win!C81="","",Win!C81)</f>
        <v>69</v>
      </c>
      <c r="D81">
        <f>IF(Win!D81="","",Win!D81)</f>
        <v>34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Nataliya Guseva</v>
      </c>
      <c r="N81" t="str">
        <f>IF(FRL!B81="","",FRL!B81)</f>
        <v>1.51%</v>
      </c>
      <c r="O81">
        <f>IF(FRL!C81="","",FRL!C81)</f>
        <v>66</v>
      </c>
      <c r="P81">
        <f>IF(FRL!D81="","",FRL!D81)</f>
        <v>34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Nicole Broch Estrup</v>
      </c>
      <c r="B82">
        <f>IF(Win!B82="","",VALUE(Win!B82))</f>
        <v>5.4999999999999997E-3</v>
      </c>
      <c r="C82">
        <f>IF(Win!C82="","",Win!C82)</f>
        <v>182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Nicole Broch Estrup</v>
      </c>
      <c r="N82" t="str">
        <f>IF(FRL!B82="","",FRL!B82)</f>
        <v>0.90%</v>
      </c>
      <c r="O82">
        <f>IF(FRL!C82="","",FRL!C82)</f>
        <v>111</v>
      </c>
      <c r="P82">
        <f>IF(FRL!D82="","",FRL!D82)</f>
        <v>56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Nicole Garcia</v>
      </c>
      <c r="B83">
        <f>IF(Win!B83="","",VALUE(Win!B83))</f>
        <v>1.4E-3</v>
      </c>
      <c r="C83">
        <f>IF(Win!C83="","",Win!C83)</f>
        <v>714</v>
      </c>
      <c r="D83">
        <f>IF(Win!D83="","",Win!D83)</f>
        <v>376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Nicole Garcia</v>
      </c>
      <c r="N83" t="str">
        <f>IF(FRL!B83="","",FRL!B83)</f>
        <v>0.45%</v>
      </c>
      <c r="O83">
        <f>IF(FRL!C83="","",FRL!C83)</f>
        <v>222</v>
      </c>
      <c r="P83">
        <f>IF(FRL!D83="","",FRL!D83)</f>
        <v>176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Noora Komulainen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Noora Komulainen</v>
      </c>
      <c r="N84" t="str">
        <f>IF(FRL!B84="","",FRL!B84)</f>
        <v>0.17%</v>
      </c>
      <c r="O84">
        <f>IF(FRL!C84="","",FRL!C84)</f>
        <v>588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Nuria Iturrioz</v>
      </c>
      <c r="B85">
        <f>IF(Win!B85="","",VALUE(Win!B85))</f>
        <v>1.5E-3</v>
      </c>
      <c r="C85">
        <f>IF(Win!C85="","",Win!C85)</f>
        <v>667</v>
      </c>
      <c r="D85">
        <f>IF(Win!D85="","",Win!D85)</f>
        <v>226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Nuria Iturrioz</v>
      </c>
      <c r="N85" t="str">
        <f>IF(FRL!B85="","",FRL!B85)</f>
        <v>0.44%</v>
      </c>
      <c r="O85">
        <f>IF(FRL!C85="","",FRL!C85)</f>
        <v>227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Olivia Cowan</v>
      </c>
      <c r="B86">
        <f>IF(Win!B86="","",VALUE(Win!B86))</f>
        <v>9.9000000000000008E-3</v>
      </c>
      <c r="C86">
        <f>IF(Win!C86="","",Win!C86)</f>
        <v>101</v>
      </c>
      <c r="D86">
        <f>IF(Win!D86="","",Win!D86)</f>
        <v>126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12</v>
      </c>
      <c r="G86">
        <f ca="1">IF(Win!F86="","",Win!F86)</f>
        <v>13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125/1, 6pl, 1/5</v>
      </c>
      <c r="M86" t="str">
        <f>IF(FRL!A86="","",FRL!A86)</f>
        <v>Olivia Cowan</v>
      </c>
      <c r="N86" t="str">
        <f>IF(FRL!B86="","",FRL!B86)</f>
        <v>1.19%</v>
      </c>
      <c r="O86">
        <f>IF(FRL!C86="","",FRL!C86)</f>
        <v>84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P.K. Kongkraphan</v>
      </c>
      <c r="B87">
        <f>IF(Win!B87="","",VALUE(Win!B87))</f>
        <v>1.04E-2</v>
      </c>
      <c r="C87">
        <f>IF(Win!C87="","",Win!C87)</f>
        <v>96</v>
      </c>
      <c r="D87">
        <f>IF(Win!D87="","",Win!D87)</f>
        <v>201</v>
      </c>
      <c r="E87" s="18">
        <f t="shared" si="6"/>
        <v>5.0000000000000001E-3</v>
      </c>
      <c r="F87">
        <f t="array" ref="F87">IF(E87="","",RANK(E87, $E$2:$E$241) + COUNTIFS($E$2:$E$241, E87, $D$2:$D$241, "&lt;"&amp;D87) + COUNTIFS($E$2:$E$241, E87, $D$2:$D$241, D87, $A$2:$A$241, "&lt;"&amp;A87))</f>
        <v>5</v>
      </c>
      <c r="G87">
        <f ca="1">IF(Win!F87="","",Win!F87)</f>
        <v>27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Boyle Sports: 200/1, 6pl, 1/5</v>
      </c>
      <c r="M87" t="str">
        <f>IF(FRL!A87="","",FRL!A87)</f>
        <v>P.K. Kongkraphan</v>
      </c>
      <c r="N87" t="str">
        <f>IF(FRL!B87="","",FRL!B87)</f>
        <v>1.25%</v>
      </c>
      <c r="O87">
        <f>IF(FRL!C87="","",FRL!C87)</f>
        <v>80</v>
      </c>
      <c r="P87">
        <f>IF(FRL!D87="","",FRL!D87)</f>
        <v>126</v>
      </c>
      <c r="Q87" s="18">
        <f t="shared" si="9"/>
        <v>5.0000000000000001E-3</v>
      </c>
      <c r="R87">
        <f t="array" ref="R87">IF(Q87="","",RANK(Q87, $Q$2:$Q$241) + COUNTIFS($Q$2:$Q$241, Q87, $P$2:$P$241, "&lt;"&amp;P87) + COUNTIFS($Q$2:$Q$241, Q87, $P$2:$P$241, P87, $M$2:$M$241, "&lt;"&amp;M87))</f>
        <v>2</v>
      </c>
      <c r="S87">
        <f ca="1">IF(FRL!F87="","",FRL!F87)</f>
        <v>58</v>
      </c>
      <c r="T87" s="6">
        <f t="shared" ca="1" si="10"/>
        <v>-2</v>
      </c>
      <c r="U87" s="6">
        <f t="shared" ca="1" si="11"/>
        <v>-2</v>
      </c>
      <c r="V87" t="str">
        <f ca="1">IF(R87="","",FRL!H87)</f>
        <v>VBet: 125/1, 5pl, 1/4</v>
      </c>
    </row>
    <row r="88" spans="1:22" x14ac:dyDescent="0.25">
      <c r="A88" t="str">
        <f>IF(Win!A88="","",Win!A88)</f>
        <v>Patricia Isabel Schmidt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Patricia Isabel Schmidt</v>
      </c>
      <c r="N88" t="str">
        <f>IF(FRL!B88="","",FRL!B88)</f>
        <v>0.20%</v>
      </c>
      <c r="O88">
        <f>IF(FRL!C88="","",FRL!C88)</f>
        <v>500</v>
      </c>
      <c r="P88">
        <f>IF(FRL!D88="","",FRL!D88)</f>
        <v>351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Patty Tavatanakit</v>
      </c>
      <c r="B89">
        <f>IF(Win!B89="","",VALUE(Win!B89))</f>
        <v>1.5599999999999999E-2</v>
      </c>
      <c r="C89">
        <f>IF(Win!C89="","",Win!C89)</f>
        <v>64</v>
      </c>
      <c r="D89">
        <f>IF(Win!D89="","",Win!D89)</f>
        <v>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Patty Tavatanakit</v>
      </c>
      <c r="N89" t="str">
        <f>IF(FRL!B89="","",FRL!B89)</f>
        <v>1.62%</v>
      </c>
      <c r="O89">
        <f>IF(FRL!C89="","",FRL!C89)</f>
        <v>62</v>
      </c>
      <c r="P89">
        <f>IF(FRL!D89="","",FRL!D89)</f>
        <v>34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Paula Reto</v>
      </c>
      <c r="B90">
        <f>IF(Win!B90="","",VALUE(Win!B90))</f>
        <v>8.9999999999999993E-3</v>
      </c>
      <c r="C90">
        <f>IF(Win!C90="","",Win!C90)</f>
        <v>111</v>
      </c>
      <c r="D90">
        <f>IF(Win!D90="","",Win!D90)</f>
        <v>151</v>
      </c>
      <c r="E90" s="18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13</v>
      </c>
      <c r="G90">
        <f ca="1">IF(Win!F90="","",Win!F90)</f>
        <v>74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QuinnBet: 150/1, 5pl, 1/4</v>
      </c>
      <c r="M90" t="str">
        <f>IF(FRL!A90="","",FRL!A90)</f>
        <v>Paula Reto</v>
      </c>
      <c r="N90" t="str">
        <f>IF(FRL!B90="","",FRL!B90)</f>
        <v>1.15%</v>
      </c>
      <c r="O90">
        <f>IF(FRL!C90="","",FRL!C90)</f>
        <v>87</v>
      </c>
      <c r="P90">
        <f>IF(FRL!D90="","",FRL!D90)</f>
        <v>67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Pauline Roussin-Bouchard</v>
      </c>
      <c r="B91">
        <f>IF(Win!B91="","",VALUE(Win!B91))</f>
        <v>3.0000000000000001E-3</v>
      </c>
      <c r="C91">
        <f>IF(Win!C91="","",Win!C91)</f>
        <v>333</v>
      </c>
      <c r="D91">
        <f>IF(Win!D91="","",Win!D91)</f>
        <v>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Pauline Roussin-Bouchard</v>
      </c>
      <c r="N91" t="str">
        <f>IF(FRL!B91="","",FRL!B91)</f>
        <v>0.69%</v>
      </c>
      <c r="O91">
        <f>IF(FRL!C91="","",FRL!C91)</f>
        <v>145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Pei-Ying Tsai</v>
      </c>
      <c r="B92">
        <f>IF(Win!B92="","",VALUE(Win!B92))</f>
        <v>7.6E-3</v>
      </c>
      <c r="C92">
        <f>IF(Win!C92="","",Win!C92)</f>
        <v>132</v>
      </c>
      <c r="D92">
        <f>IF(Win!D92="","",Win!D92)</f>
        <v>251</v>
      </c>
      <c r="E92" s="18">
        <f t="shared" si="6"/>
        <v>4.0000000000000001E-3</v>
      </c>
      <c r="F92">
        <f t="array" ref="F92">IF(E92="","",RANK(E92, $E$2:$E$241) + COUNTIFS($E$2:$E$241, E92, $D$2:$D$241, "&lt;"&amp;D92) + COUNTIFS($E$2:$E$241, E92, $D$2:$D$241, D92, $A$2:$A$241, "&lt;"&amp;A92))</f>
        <v>7</v>
      </c>
      <c r="G92">
        <f ca="1">IF(Win!F92="","",Win!F92)</f>
        <v>74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250/1, 5pl, 1/4</v>
      </c>
      <c r="M92" t="str">
        <f>IF(FRL!A92="","",FRL!A92)</f>
        <v>Pei-Ying Tsai</v>
      </c>
      <c r="N92" t="str">
        <f>IF(FRL!B92="","",FRL!B92)</f>
        <v>1.11%</v>
      </c>
      <c r="O92">
        <f>IF(FRL!C92="","",FRL!C92)</f>
        <v>90</v>
      </c>
      <c r="P92">
        <f>IF(FRL!D92="","",FRL!D92)</f>
        <v>126</v>
      </c>
      <c r="Q92" s="18">
        <f t="shared" si="9"/>
        <v>3.0000000000000001E-3</v>
      </c>
      <c r="R92">
        <f t="array" ref="R92">IF(Q92="","",RANK(Q92, $Q$2:$Q$241) + COUNTIFS($Q$2:$Q$241, Q92, $P$2:$P$241, "&lt;"&amp;P92) + COUNTIFS($Q$2:$Q$241, Q92, $P$2:$P$241, P92, $M$2:$M$241, "&lt;"&amp;M92))</f>
        <v>5</v>
      </c>
      <c r="S92">
        <f ca="1">IF(FRL!F92="","",FRL!F92)</f>
        <v>58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Bet365: 125/1, 5pl, 1/4</v>
      </c>
    </row>
    <row r="93" spans="1:22" x14ac:dyDescent="0.25">
      <c r="A93" t="str">
        <f>IF(Win!A93="","",Win!A93)</f>
        <v>Peiyun Chien</v>
      </c>
      <c r="B93">
        <f>IF(Win!B93="","",VALUE(Win!B93))</f>
        <v>5.1999999999999998E-3</v>
      </c>
      <c r="C93">
        <f>IF(Win!C93="","",Win!C93)</f>
        <v>192</v>
      </c>
      <c r="D93">
        <f>IF(Win!D93="","",Win!D93)</f>
        <v>161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Peiyun Chien</v>
      </c>
      <c r="N93" t="str">
        <f>IF(FRL!B93="","",FRL!B93)</f>
        <v>0.82%</v>
      </c>
      <c r="O93">
        <f>IF(FRL!C93="","",FRL!C93)</f>
        <v>122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Perrine Delacour</v>
      </c>
      <c r="B94">
        <f>IF(Win!B94="","",VALUE(Win!B94))</f>
        <v>6.7000000000000002E-3</v>
      </c>
      <c r="C94">
        <f>IF(Win!C94="","",Win!C94)</f>
        <v>149</v>
      </c>
      <c r="D94">
        <f>IF(Win!D94="","",Win!D94)</f>
        <v>201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14</v>
      </c>
      <c r="G94">
        <f ca="1">IF(Win!F94="","",Win!F94)</f>
        <v>62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200/1, 6pl, 1/5</v>
      </c>
      <c r="M94" t="str">
        <f>IF(FRL!A94="","",FRL!A94)</f>
        <v>Perrine Delacour</v>
      </c>
      <c r="N94" t="str">
        <f>IF(FRL!B94="","",FRL!B94)</f>
        <v>1.05%</v>
      </c>
      <c r="O94">
        <f>IF(FRL!C94="","",FRL!C94)</f>
        <v>95</v>
      </c>
      <c r="P94">
        <f>IF(FRL!D94="","",FRL!D94)</f>
        <v>126</v>
      </c>
      <c r="Q94" s="18">
        <f t="shared" si="9"/>
        <v>3.0000000000000001E-3</v>
      </c>
      <c r="R94">
        <f t="array" ref="R94">IF(Q94="","",RANK(Q94, $Q$2:$Q$241) + COUNTIFS($Q$2:$Q$241, Q94, $P$2:$P$241, "&lt;"&amp;P94) + COUNTIFS($Q$2:$Q$241, Q94, $P$2:$P$241, P94, $M$2:$M$241, "&lt;"&amp;M94))</f>
        <v>6</v>
      </c>
      <c r="S94">
        <f ca="1">IF(FRL!F94="","",FRL!F94)</f>
        <v>58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125/1, 6pl, 1/5</v>
      </c>
    </row>
    <row r="95" spans="1:22" x14ac:dyDescent="0.25">
      <c r="A95" t="str">
        <f>IF(Win!A95="","",Win!A95)</f>
        <v>Pia Babnik</v>
      </c>
      <c r="B95">
        <f>IF(Win!B95="","",VALUE(Win!B95))</f>
        <v>1.1000000000000001E-3</v>
      </c>
      <c r="C95">
        <f>IF(Win!C95="","",Win!C95)</f>
        <v>909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Pia Babnik</v>
      </c>
      <c r="N95" t="str">
        <f>IF(FRL!B95="","",FRL!B95)</f>
        <v>0.46%</v>
      </c>
      <c r="O95">
        <f>IF(FRL!C95="","",FRL!C95)</f>
        <v>217</v>
      </c>
      <c r="P95">
        <f>IF(FRL!D95="","",FRL!D95)</f>
        <v>56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Pornanong Phatlum</v>
      </c>
      <c r="B96">
        <f>IF(Win!B96="","",VALUE(Win!B96))</f>
        <v>4.4000000000000003E-3</v>
      </c>
      <c r="C96">
        <f>IF(Win!C96="","",Win!C96)</f>
        <v>227</v>
      </c>
      <c r="D96">
        <f>IF(Win!D96="","",Win!D96)</f>
        <v>201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Pornanong Phatlum</v>
      </c>
      <c r="N96" t="str">
        <f>IF(FRL!B96="","",FRL!B96)</f>
        <v>0.82%</v>
      </c>
      <c r="O96">
        <f>IF(FRL!C96="","",FRL!C96)</f>
        <v>122</v>
      </c>
      <c r="P96">
        <f>IF(FRL!D96="","",FRL!D96)</f>
        <v>151</v>
      </c>
      <c r="Q96" s="18">
        <f t="shared" si="9"/>
        <v>2E-3</v>
      </c>
      <c r="R96">
        <f t="array" ref="R96">IF(Q96="","",RANK(Q96, $Q$2:$Q$241) + COUNTIFS($Q$2:$Q$241, Q96, $P$2:$P$241, "&lt;"&amp;P96) + COUNTIFS($Q$2:$Q$241, Q96, $P$2:$P$241, P96, $M$2:$M$241, "&lt;"&amp;M96))</f>
        <v>9</v>
      </c>
      <c r="S96">
        <f ca="1">IF(FRL!F96="","",FRL!F96)</f>
        <v>32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Spreadex: 150/1, 6pl, 1/5</v>
      </c>
    </row>
    <row r="97" spans="1:22" x14ac:dyDescent="0.25">
      <c r="A97" t="str">
        <f>IF(Win!A97="","",Win!A97)</f>
        <v>Pranavi Urs</v>
      </c>
      <c r="B97">
        <f>IF(Win!B97="","",VALUE(Win!B97))</f>
        <v>2.3E-3</v>
      </c>
      <c r="C97">
        <f>IF(Win!C97="","",Win!C97)</f>
        <v>435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Pranavi Urs</v>
      </c>
      <c r="N97" t="str">
        <f>IF(FRL!B97="","",FRL!B97)</f>
        <v>0.55%</v>
      </c>
      <c r="O97">
        <f>IF(FRL!C97="","",FRL!C97)</f>
        <v>182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Rosie Davies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2001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Rosie Davies</v>
      </c>
      <c r="N98" t="str">
        <f>IF(FRL!B98="","",FRL!B98)</f>
        <v>0.16%</v>
      </c>
      <c r="O98">
        <f>IF(FRL!C98="","",FRL!C98)</f>
        <v>625</v>
      </c>
      <c r="P98">
        <f>IF(FRL!D98="","",FRL!D98)</f>
        <v>501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Ruoning Yin</v>
      </c>
      <c r="B99">
        <f>IF(Win!B99="","",VALUE(Win!B99))</f>
        <v>7.2099999999999997E-2</v>
      </c>
      <c r="C99">
        <f>IF(Win!C99="","",Win!C99)</f>
        <v>14</v>
      </c>
      <c r="D99">
        <f>IF(Win!D99="","",Win!D99)</f>
        <v>9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Ruoning Yin</v>
      </c>
      <c r="N99" t="str">
        <f>IF(FRL!B99="","",FRL!B99)</f>
        <v>3.73%</v>
      </c>
      <c r="O99">
        <f>IF(FRL!C99="","",FRL!C99)</f>
        <v>27</v>
      </c>
      <c r="P99">
        <f>IF(FRL!D99="","",FRL!D99)</f>
        <v>15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Sara Kouskova</v>
      </c>
      <c r="B100">
        <f>IF(Win!B100="","",VALUE(Win!B100))</f>
        <v>1.1999999999999999E-3</v>
      </c>
      <c r="C100">
        <f>IF(Win!C100="","",Win!C100)</f>
        <v>833</v>
      </c>
      <c r="D100">
        <f>IF(Win!D100="","",Win!D100)</f>
        <v>426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Sara Kouskova</v>
      </c>
      <c r="N100" t="str">
        <f>IF(FRL!B100="","",FRL!B100)</f>
        <v>0.39%</v>
      </c>
      <c r="O100">
        <f>IF(FRL!C100="","",FRL!C100)</f>
        <v>256</v>
      </c>
      <c r="P100">
        <f>IF(FRL!D100="","",FRL!D100)</f>
        <v>201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Shannon Tan</v>
      </c>
      <c r="B101">
        <f>IF(Win!B101="","",VALUE(Win!B101))</f>
        <v>4.5999999999999999E-3</v>
      </c>
      <c r="C101">
        <f>IF(Win!C101="","",Win!C101)</f>
        <v>217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Shannon Tan</v>
      </c>
      <c r="N101" t="str">
        <f>IF(FRL!B101="","",FRL!B101)</f>
        <v>0.77%</v>
      </c>
      <c r="O101">
        <f>IF(FRL!C101="","",FRL!C101)</f>
        <v>130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Shuying Li</v>
      </c>
      <c r="B102">
        <f>IF(Win!B102="","",VALUE(Win!B102))</f>
        <v>2.8E-3</v>
      </c>
      <c r="C102">
        <f>IF(Win!C102="","",Win!C102)</f>
        <v>357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Shuying Li</v>
      </c>
      <c r="N102" t="str">
        <f>IF(FRL!B102="","",FRL!B102)</f>
        <v>0.65%</v>
      </c>
      <c r="O102">
        <f>IF(FRL!C102="","",FRL!C102)</f>
        <v>154</v>
      </c>
      <c r="P102">
        <f>IF(FRL!D102="","",FRL!D102)</f>
        <v>201</v>
      </c>
      <c r="Q102" s="18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10</v>
      </c>
      <c r="S102">
        <f ca="1">IF(FRL!F102="","",FRL!F102)</f>
        <v>75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Boyle Sports: 200/1, 6pl, 1/5</v>
      </c>
    </row>
    <row r="103" spans="1:22" x14ac:dyDescent="0.25">
      <c r="A103" t="str">
        <f>IF(Win!A103="","",Win!A103)</f>
        <v>Somi Lee</v>
      </c>
      <c r="B103">
        <f>IF(Win!B103="","",VALUE(Win!B103))</f>
        <v>2.46E-2</v>
      </c>
      <c r="C103">
        <f>IF(Win!C103="","",Win!C103)</f>
        <v>41</v>
      </c>
      <c r="D103">
        <f>IF(Win!D103="","",Win!D103)</f>
        <v>51</v>
      </c>
      <c r="E103" s="18">
        <f t="shared" si="6"/>
        <v>5.0000000000000001E-3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3</v>
      </c>
      <c r="G103">
        <f ca="1">IF(Win!F103="","",Win!F103)</f>
        <v>2</v>
      </c>
      <c r="H103" s="6">
        <f t="shared" ca="1" si="7"/>
        <v>11.5</v>
      </c>
      <c r="I103" s="6">
        <f t="shared" ca="1" si="8"/>
        <v>11.5</v>
      </c>
      <c r="J103" t="str">
        <f ca="1">IF(F103="","",Win!H103)</f>
        <v>Skybet: 50/1, 5pl, 1/4</v>
      </c>
      <c r="M103" t="str">
        <f>IF(FRL!A103="","",FRL!A103)</f>
        <v>Somi Lee</v>
      </c>
      <c r="N103" t="str">
        <f>IF(FRL!B103="","",FRL!B103)</f>
        <v>2.02%</v>
      </c>
      <c r="O103">
        <f>IF(FRL!C103="","",FRL!C103)</f>
        <v>50</v>
      </c>
      <c r="P103">
        <f>IF(FRL!D103="","",FRL!D103)</f>
        <v>46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Stephanie Kyriacou</v>
      </c>
      <c r="B104">
        <f>IF(Win!B104="","",VALUE(Win!B104))</f>
        <v>1.0999999999999999E-2</v>
      </c>
      <c r="C104">
        <f>IF(Win!C104="","",Win!C104)</f>
        <v>91</v>
      </c>
      <c r="D104">
        <f>IF(Win!D104="","",Win!D104)</f>
        <v>71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Stephanie Kyriacou</v>
      </c>
      <c r="N104" t="str">
        <f>IF(FRL!B104="","",FRL!B104)</f>
        <v>1.36%</v>
      </c>
      <c r="O104">
        <f>IF(FRL!C104="","",FRL!C104)</f>
        <v>74</v>
      </c>
      <c r="P104">
        <f>IF(FRL!D104="","",FRL!D104)</f>
        <v>56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Trichat Cheenglab</v>
      </c>
      <c r="B105">
        <f>IF(Win!B105="","",VALUE(Win!B105))</f>
        <v>3.5999999999999999E-3</v>
      </c>
      <c r="C105">
        <f>IF(Win!C105="","",Win!C105)</f>
        <v>278</v>
      </c>
      <c r="D105">
        <f>IF(Win!D105="","",Win!D105)</f>
        <v>226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Trichat Cheenglab</v>
      </c>
      <c r="N105" t="str">
        <f>IF(FRL!B105="","",FRL!B105)</f>
        <v>0.73%</v>
      </c>
      <c r="O105">
        <f>IF(FRL!C105="","",FRL!C105)</f>
        <v>137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Tvesa Malik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Tvesa Malik</v>
      </c>
      <c r="N106" t="str">
        <f>IF(FRL!B106="","",FRL!B106)</f>
        <v>0.06%</v>
      </c>
      <c r="O106">
        <f>IF(FRL!C106="","",FRL!C106)</f>
        <v>1667</v>
      </c>
      <c r="P106">
        <f>IF(FRL!D106="","",FRL!D106)</f>
        <v>401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Ursula Wikstrom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Ursula Wikstrom</v>
      </c>
      <c r="N107" t="str">
        <f>IF(FRL!B107="","",FRL!B107)</f>
        <v>0.24%</v>
      </c>
      <c r="O107">
        <f>IF(FRL!C107="","",FRL!C107)</f>
        <v>417</v>
      </c>
      <c r="P107">
        <f>IF(FRL!D107="","",FRL!D107)</f>
        <v>351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Wei-Ling Hsu</v>
      </c>
      <c r="B108">
        <f>IF(Win!B108="","",VALUE(Win!B108))</f>
        <v>5.7999999999999996E-3</v>
      </c>
      <c r="C108">
        <f>IF(Win!C108="","",Win!C108)</f>
        <v>172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Wei-Ling Hsu</v>
      </c>
      <c r="N108" t="str">
        <f>IF(FRL!B108="","",FRL!B108)</f>
        <v>1.01%</v>
      </c>
      <c r="O108">
        <f>IF(FRL!C108="","",FRL!C108)</f>
        <v>99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Weiwei Zhang</v>
      </c>
      <c r="B109">
        <f>IF(Win!B109="","",VALUE(Win!B109))</f>
        <v>6.8999999999999999E-3</v>
      </c>
      <c r="C109">
        <f>IF(Win!C109="","",Win!C109)</f>
        <v>145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Weiwei Zhang</v>
      </c>
      <c r="N109" t="str">
        <f>IF(FRL!B109="","",FRL!B109)</f>
        <v>1.07%</v>
      </c>
      <c r="O109">
        <f>IF(FRL!C109="","",FRL!C109)</f>
        <v>93</v>
      </c>
      <c r="P109">
        <f>IF(FRL!D109="","",FRL!D109)</f>
        <v>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Wichanee Meechai</v>
      </c>
      <c r="B110">
        <f>IF(Win!B110="","",VALUE(Win!B110))</f>
        <v>6.0000000000000001E-3</v>
      </c>
      <c r="C110">
        <f>IF(Win!C110="","",Win!C110)</f>
        <v>167</v>
      </c>
      <c r="D110">
        <f>IF(Win!D110="","",Win!D110)</f>
        <v>141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Wichanee Meechai</v>
      </c>
      <c r="N110" t="str">
        <f>IF(FRL!B110="","",FRL!B110)</f>
        <v>0.91%</v>
      </c>
      <c r="O110">
        <f>IF(FRL!C110="","",FRL!C110)</f>
        <v>110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Yan Liu</v>
      </c>
      <c r="B111">
        <f>IF(Win!B111="","",VALUE(Win!B111))</f>
        <v>3.5000000000000001E-3</v>
      </c>
      <c r="C111">
        <f>IF(Win!C111="","",Win!C111)</f>
        <v>286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Yan Liu</v>
      </c>
      <c r="N111" t="str">
        <f>IF(FRL!B111="","",FRL!B111)</f>
        <v>0.69%</v>
      </c>
      <c r="O111">
        <f>IF(FRL!C111="","",FRL!C111)</f>
        <v>145</v>
      </c>
      <c r="P111">
        <f>IF(FRL!D111="","",FRL!D111)</f>
        <v>141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Yu Liu</v>
      </c>
      <c r="B112">
        <f>IF(Win!B112="","",VALUE(Win!B112))</f>
        <v>5.4999999999999997E-3</v>
      </c>
      <c r="C112">
        <f>IF(Win!C112="","",Win!C112)</f>
        <v>182</v>
      </c>
      <c r="D112">
        <f>IF(Win!D112="","",Win!D112)</f>
        <v>161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Yu Liu</v>
      </c>
      <c r="N112" t="str">
        <f>IF(FRL!B112="","",FRL!B112)</f>
        <v>0.84%</v>
      </c>
      <c r="O112">
        <f>IF(FRL!C112="","",FRL!C112)</f>
        <v>119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Yuai Ji</v>
      </c>
      <c r="B113">
        <f>IF(Win!B113="","",VALUE(Win!B113))</f>
        <v>3.8E-3</v>
      </c>
      <c r="C113">
        <f>IF(Win!C113="","",Win!C113)</f>
        <v>263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Yuai Ji</v>
      </c>
      <c r="N113" t="str">
        <f>IF(FRL!B113="","",FRL!B113)</f>
        <v>0.73%</v>
      </c>
      <c r="O113">
        <f>IF(FRL!C113="","",FRL!C113)</f>
        <v>137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1087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353</v>
      </c>
      <c r="B2" s="15" t="s">
        <v>243</v>
      </c>
      <c r="C2">
        <v>98</v>
      </c>
      <c r="D2">
        <v>76</v>
      </c>
      <c r="E2" s="17" t="s">
        <v>226</v>
      </c>
      <c r="F2">
        <f ca="1">IFERROR(IF(A2="","",OFFSET(Results!$Z$1,MATCH(A2,Results!$A:$A,0)-1,0)),"")</f>
        <v>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354</v>
      </c>
      <c r="B3" s="15" t="s">
        <v>366</v>
      </c>
      <c r="C3">
        <v>357</v>
      </c>
      <c r="D3">
        <v>301</v>
      </c>
      <c r="E3" s="17" t="s">
        <v>226</v>
      </c>
      <c r="F3">
        <f ca="1">IFERROR(IF(A3="","",OFFSET(Results!$Z$1,MATCH(A3,Results!$A:$A,0)-1,0)),"")</f>
        <v>47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356</v>
      </c>
      <c r="B4" s="15" t="s">
        <v>1088</v>
      </c>
      <c r="C4">
        <v>62</v>
      </c>
      <c r="D4">
        <v>34</v>
      </c>
      <c r="E4" s="17" t="s">
        <v>226</v>
      </c>
      <c r="F4">
        <f ca="1">IFERROR(IF(A4="","",OFFSET(Results!$Z$1,MATCH(A4,Results!$A:$A,0)-1,0)),"")</f>
        <v>32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358</v>
      </c>
      <c r="B5" s="15" t="s">
        <v>1089</v>
      </c>
      <c r="C5">
        <v>46</v>
      </c>
      <c r="D5">
        <v>41</v>
      </c>
      <c r="E5" s="17" t="s">
        <v>226</v>
      </c>
      <c r="F5">
        <f ca="1">IFERROR(IF(A5="","",OFFSET(Results!$Z$1,MATCH(A5,Results!$A:$A,0)-1,0)),"")</f>
        <v>32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360</v>
      </c>
      <c r="B6" s="15" t="s">
        <v>292</v>
      </c>
      <c r="C6">
        <v>345</v>
      </c>
      <c r="D6">
        <v>176</v>
      </c>
      <c r="E6" s="17" t="s">
        <v>226</v>
      </c>
      <c r="F6">
        <f ca="1">IFERROR(IF(A6="","",OFFSET(Results!$Z$1,MATCH(A6,Results!$A:$A,0)-1,0)),"")</f>
        <v>58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361</v>
      </c>
      <c r="B7" s="15" t="s">
        <v>1090</v>
      </c>
      <c r="C7">
        <v>204</v>
      </c>
      <c r="D7">
        <v>176</v>
      </c>
      <c r="E7" s="17" t="s">
        <v>226</v>
      </c>
      <c r="F7">
        <f ca="1">IFERROR(IF(A7="","",OFFSET(Results!$Z$1,MATCH(A7,Results!$A:$A,0)-1,0)),"")</f>
        <v>32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362</v>
      </c>
      <c r="B8" s="15" t="s">
        <v>287</v>
      </c>
      <c r="C8">
        <v>108</v>
      </c>
      <c r="D8">
        <v>101</v>
      </c>
      <c r="E8" s="17" t="s">
        <v>226</v>
      </c>
      <c r="F8">
        <f ca="1">IFERROR(IF(A8="","",OFFSET(Results!$Z$1,MATCH(A8,Results!$A:$A,0)-1,0)),"")</f>
        <v>58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363</v>
      </c>
      <c r="B9" s="15" t="s">
        <v>484</v>
      </c>
      <c r="C9">
        <v>111</v>
      </c>
      <c r="D9">
        <v>101</v>
      </c>
      <c r="E9" s="17" t="s">
        <v>226</v>
      </c>
      <c r="F9">
        <f ca="1">IFERROR(IF(A9="","",OFFSET(Results!$Z$1,MATCH(A9,Results!$A:$A,0)-1,0)),"")</f>
        <v>32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364</v>
      </c>
      <c r="B10" s="15" t="s">
        <v>254</v>
      </c>
      <c r="C10">
        <v>263</v>
      </c>
      <c r="D10">
        <v>401</v>
      </c>
      <c r="E10" s="17" t="s">
        <v>251</v>
      </c>
      <c r="F10">
        <f ca="1">IFERROR(IF(A10="","",OFFSET(Results!$Z$1,MATCH(A10,Results!$A:$A,0)-1,0)),"")</f>
        <v>95</v>
      </c>
      <c r="G10" s="6">
        <f t="shared" ca="1" si="0"/>
        <v>-0.1</v>
      </c>
      <c r="H10" t="str">
        <f ca="1">IF(E10="","",OFFSET([2]LET!$AL$1,MATCH(A10,[2]LET!$E$1:$E$500,0)-1,0))</f>
        <v>Spreadex: 400/1, 6pl, 1/5</v>
      </c>
    </row>
    <row r="11" spans="1:8" x14ac:dyDescent="0.25">
      <c r="A11" t="s">
        <v>365</v>
      </c>
      <c r="B11" s="15" t="s">
        <v>255</v>
      </c>
      <c r="C11">
        <v>152</v>
      </c>
      <c r="D11">
        <v>151</v>
      </c>
      <c r="E11" s="17" t="s">
        <v>226</v>
      </c>
      <c r="F11">
        <f ca="1">IFERROR(IF(A11="","",OFFSET(Results!$Z$1,MATCH(A11,Results!$A:$A,0)-1,0)),"")</f>
        <v>75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367</v>
      </c>
      <c r="B12" s="15" t="s">
        <v>283</v>
      </c>
      <c r="C12">
        <v>159</v>
      </c>
      <c r="D12">
        <v>101</v>
      </c>
      <c r="E12" s="17" t="s">
        <v>226</v>
      </c>
      <c r="F12">
        <f ca="1">IFERROR(IF(A12="","",OFFSET(Results!$Z$1,MATCH(A12,Results!$A:$A,0)-1,0)),"")</f>
        <v>47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369</v>
      </c>
      <c r="B13" s="15" t="s">
        <v>257</v>
      </c>
      <c r="C13">
        <v>156</v>
      </c>
      <c r="D13">
        <v>101</v>
      </c>
      <c r="E13" s="17" t="s">
        <v>226</v>
      </c>
      <c r="F13">
        <f ca="1">IFERROR(IF(A13="","",OFFSET(Results!$Z$1,MATCH(A13,Results!$A:$A,0)-1,0)),"")</f>
        <v>75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370</v>
      </c>
      <c r="B14" s="15" t="s">
        <v>271</v>
      </c>
      <c r="C14">
        <v>185</v>
      </c>
      <c r="D14">
        <v>201</v>
      </c>
      <c r="E14" s="17" t="s">
        <v>226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372</v>
      </c>
      <c r="B15" s="15" t="s">
        <v>474</v>
      </c>
      <c r="C15">
        <v>182</v>
      </c>
      <c r="D15">
        <v>101</v>
      </c>
      <c r="E15" s="17" t="s">
        <v>226</v>
      </c>
      <c r="F15">
        <f ca="1">IFERROR(IF(A15="","",OFFSET(Results!$Z$1,MATCH(A15,Results!$A:$A,0)-1,0)),"")</f>
        <v>12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374</v>
      </c>
      <c r="B16" s="15" t="s">
        <v>292</v>
      </c>
      <c r="C16">
        <v>345</v>
      </c>
      <c r="D16">
        <v>351</v>
      </c>
      <c r="E16" s="17" t="s">
        <v>226</v>
      </c>
      <c r="F16">
        <f ca="1">IFERROR(IF(A16="","",OFFSET(Results!$Z$1,MATCH(A16,Results!$A:$A,0)-1,0)),"")</f>
        <v>47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376</v>
      </c>
      <c r="B17" s="15" t="s">
        <v>636</v>
      </c>
      <c r="C17">
        <v>62</v>
      </c>
      <c r="D17">
        <v>56</v>
      </c>
      <c r="E17" s="17" t="s">
        <v>226</v>
      </c>
      <c r="F17">
        <f ca="1">IFERROR(IF(A17="","",OFFSET(Results!$Z$1,MATCH(A17,Results!$A:$A,0)-1,0)),"")</f>
        <v>32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378</v>
      </c>
      <c r="B18" s="15" t="s">
        <v>1091</v>
      </c>
      <c r="C18">
        <v>105</v>
      </c>
      <c r="D18">
        <v>67</v>
      </c>
      <c r="E18" s="17" t="s">
        <v>226</v>
      </c>
      <c r="F18">
        <f ca="1">IFERROR(IF(A18="","",OFFSET(Results!$Z$1,MATCH(A18,Results!$A:$A,0)-1,0)),"")</f>
        <v>58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380</v>
      </c>
      <c r="B19" s="15" t="s">
        <v>379</v>
      </c>
      <c r="C19">
        <v>192</v>
      </c>
      <c r="D19">
        <v>101</v>
      </c>
      <c r="E19" s="17" t="s">
        <v>226</v>
      </c>
      <c r="F19">
        <f ca="1">IFERROR(IF(A19="","",OFFSET(Results!$Z$1,MATCH(A19,Results!$A:$A,0)-1,0)),"")</f>
        <v>75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382</v>
      </c>
      <c r="B20" s="15" t="s">
        <v>1092</v>
      </c>
      <c r="C20">
        <v>294</v>
      </c>
      <c r="D20">
        <v>351</v>
      </c>
      <c r="E20" s="17" t="s">
        <v>251</v>
      </c>
      <c r="F20">
        <f ca="1">IFERROR(IF(A20="","",OFFSET(Results!$Z$1,MATCH(A20,Results!$A:$A,0)-1,0)),"")</f>
        <v>95</v>
      </c>
      <c r="G20" s="6">
        <f t="shared" ca="1" si="0"/>
        <v>-0.1</v>
      </c>
      <c r="H20" t="str">
        <f ca="1">IF(E20="","",OFFSET([2]LET!$AL$1,MATCH(A20,[2]LET!$E$1:$E$500,0)-1,0))</f>
        <v>Boyle Sports: 350/1, 6pl, 1/5</v>
      </c>
    </row>
    <row r="21" spans="1:8" x14ac:dyDescent="0.25">
      <c r="A21" t="s">
        <v>383</v>
      </c>
      <c r="B21" s="15" t="s">
        <v>246</v>
      </c>
      <c r="C21">
        <v>101</v>
      </c>
      <c r="D21">
        <v>251</v>
      </c>
      <c r="E21" s="17" t="s">
        <v>391</v>
      </c>
      <c r="F21">
        <f ca="1">IFERROR(IF(A21="","",OFFSET(Results!$Z$1,MATCH(A21,Results!$A:$A,0)-1,0)),"")</f>
        <v>12</v>
      </c>
      <c r="G21" s="6">
        <f t="shared" ca="1" si="0"/>
        <v>-0.6</v>
      </c>
      <c r="H21" t="str">
        <f ca="1">IF(E21="","",OFFSET([2]LET!$AL$1,MATCH(A21,[2]LET!$E$1:$E$500,0)-1,0))</f>
        <v>Spreadex: 250/1, 6pl, 1/5</v>
      </c>
    </row>
    <row r="22" spans="1:8" x14ac:dyDescent="0.25">
      <c r="A22" t="s">
        <v>386</v>
      </c>
      <c r="B22" s="15" t="s">
        <v>484</v>
      </c>
      <c r="C22">
        <v>111</v>
      </c>
      <c r="D22">
        <v>81</v>
      </c>
      <c r="E22" s="17" t="s">
        <v>226</v>
      </c>
      <c r="F22">
        <f ca="1">IFERROR(IF(A22="","",OFFSET(Results!$Z$1,MATCH(A22,Results!$A:$A,0)-1,0)),"")</f>
        <v>20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388</v>
      </c>
      <c r="B23" s="15" t="s">
        <v>1093</v>
      </c>
      <c r="C23">
        <v>130</v>
      </c>
      <c r="D23">
        <v>101</v>
      </c>
      <c r="E23" s="17" t="s">
        <v>226</v>
      </c>
      <c r="F23">
        <f ca="1">IFERROR(IF(A23="","",OFFSET(Results!$Z$1,MATCH(A23,Results!$A:$A,0)-1,0)),"")</f>
        <v>47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389</v>
      </c>
      <c r="B24" s="15" t="s">
        <v>1094</v>
      </c>
      <c r="C24">
        <v>38</v>
      </c>
      <c r="D24">
        <v>36</v>
      </c>
      <c r="E24" s="17" t="s">
        <v>226</v>
      </c>
      <c r="F24">
        <f ca="1">IFERROR(IF(A24="","",OFFSET(Results!$Z$1,MATCH(A24,Results!$A:$A,0)-1,0)),"")</f>
        <v>20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392</v>
      </c>
      <c r="B25" s="15" t="s">
        <v>450</v>
      </c>
      <c r="C25">
        <v>370</v>
      </c>
      <c r="D25">
        <v>176</v>
      </c>
      <c r="E25" s="17" t="s">
        <v>226</v>
      </c>
      <c r="F25">
        <f ca="1">IFERROR(IF(A25="","",OFFSET(Results!$Z$1,MATCH(A25,Results!$A:$A,0)-1,0)),"")</f>
        <v>75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393</v>
      </c>
      <c r="B26" s="15" t="s">
        <v>320</v>
      </c>
      <c r="C26">
        <v>270</v>
      </c>
      <c r="D26">
        <v>101</v>
      </c>
      <c r="E26" s="17" t="s">
        <v>226</v>
      </c>
      <c r="F26">
        <f ca="1">IFERROR(IF(A26="","",OFFSET(Results!$Z$1,MATCH(A26,Results!$A:$A,0)-1,0)),"")</f>
        <v>58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395</v>
      </c>
      <c r="B27" s="15" t="s">
        <v>379</v>
      </c>
      <c r="C27">
        <v>192</v>
      </c>
      <c r="D27">
        <v>351</v>
      </c>
      <c r="E27" s="17" t="s">
        <v>448</v>
      </c>
      <c r="F27">
        <f ca="1">IFERROR(IF(A27="","",OFFSET(Results!$Z$1,MATCH(A27,Results!$A:$A,0)-1,0)),"")</f>
        <v>12</v>
      </c>
      <c r="G27" s="6">
        <f t="shared" ca="1" si="0"/>
        <v>-0.2</v>
      </c>
      <c r="H27" t="str">
        <f ca="1">IF(E27="","",OFFSET([2]LET!$AL$1,MATCH(A27,[2]LET!$E$1:$E$500,0)-1,0))</f>
        <v>Boyle Sports: 350/1, 6pl, 1/5</v>
      </c>
    </row>
    <row r="28" spans="1:8" x14ac:dyDescent="0.25">
      <c r="A28" t="s">
        <v>396</v>
      </c>
      <c r="B28" s="15" t="s">
        <v>862</v>
      </c>
      <c r="C28">
        <v>16</v>
      </c>
      <c r="D28">
        <v>13</v>
      </c>
      <c r="E28" s="17" t="s">
        <v>226</v>
      </c>
      <c r="F28">
        <f ca="1">IFERROR(IF(A28="","",OFFSET(Results!$Z$1,MATCH(A28,Results!$A:$A,0)-1,0)),"")</f>
        <v>20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398</v>
      </c>
      <c r="B29" s="15" t="s">
        <v>385</v>
      </c>
      <c r="C29">
        <v>333</v>
      </c>
      <c r="D29">
        <v>201</v>
      </c>
      <c r="E29" s="17" t="s">
        <v>226</v>
      </c>
      <c r="F29">
        <f ca="1">IFERROR(IF(A29="","",OFFSET(Results!$Z$1,MATCH(A29,Results!$A:$A,0)-1,0)),"")</f>
        <v>47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399</v>
      </c>
      <c r="B30" s="15" t="s">
        <v>526</v>
      </c>
      <c r="C30">
        <v>123</v>
      </c>
      <c r="D30">
        <v>101</v>
      </c>
      <c r="E30" s="17" t="s">
        <v>226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400</v>
      </c>
      <c r="B31" s="15" t="s">
        <v>577</v>
      </c>
      <c r="C31">
        <v>81</v>
      </c>
      <c r="D31">
        <v>46</v>
      </c>
      <c r="E31" s="17" t="s">
        <v>226</v>
      </c>
      <c r="F31">
        <f ca="1">IFERROR(IF(A31="","",OFFSET(Results!$Z$1,MATCH(A31,Results!$A:$A,0)-1,0)),"")</f>
        <v>12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402</v>
      </c>
      <c r="B32" s="15" t="s">
        <v>366</v>
      </c>
      <c r="C32">
        <v>357</v>
      </c>
      <c r="D32">
        <v>301</v>
      </c>
      <c r="E32" s="17" t="s">
        <v>226</v>
      </c>
      <c r="F32">
        <f ca="1">IFERROR(IF(A32="","",OFFSET(Results!$Z$1,MATCH(A32,Results!$A:$A,0)-1,0)),"")</f>
        <v>75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403</v>
      </c>
      <c r="B33" s="15" t="s">
        <v>283</v>
      </c>
      <c r="C33">
        <v>159</v>
      </c>
      <c r="D33">
        <v>151</v>
      </c>
      <c r="E33" s="17" t="s">
        <v>226</v>
      </c>
      <c r="F33">
        <f ca="1">IFERROR(IF(A33="","",OFFSET(Results!$Z$1,MATCH(A33,Results!$A:$A,0)-1,0)),"")</f>
        <v>75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404</v>
      </c>
      <c r="B34" s="15" t="s">
        <v>467</v>
      </c>
      <c r="C34">
        <v>233</v>
      </c>
      <c r="D34">
        <v>126</v>
      </c>
      <c r="E34" s="17" t="s">
        <v>226</v>
      </c>
      <c r="F34">
        <f ca="1">IFERROR(IF(A34="","",OFFSET(Results!$Z$1,MATCH(A34,Results!$A:$A,0)-1,0)),"")</f>
        <v>95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405</v>
      </c>
      <c r="B35" s="15" t="s">
        <v>270</v>
      </c>
      <c r="C35">
        <v>72</v>
      </c>
      <c r="D35">
        <v>101</v>
      </c>
      <c r="E35" s="17" t="s">
        <v>359</v>
      </c>
      <c r="F35">
        <f ca="1">IFERROR(IF(A35="","",OFFSET(Results!$Z$1,MATCH(A35,Results!$A:$A,0)-1,0)),"")</f>
        <v>20</v>
      </c>
      <c r="G35" s="6">
        <f t="shared" ca="1" si="1"/>
        <v>-0.4</v>
      </c>
      <c r="H35" t="str">
        <f ca="1">IF(E35="","",OFFSET([2]LET!$AL$1,MATCH(A35,[2]LET!$E$1:$E$500,0)-1,0))</f>
        <v>Boyle Sports: 100/1, 6pl, 1/5</v>
      </c>
    </row>
    <row r="36" spans="1:8" x14ac:dyDescent="0.25">
      <c r="A36" t="s">
        <v>408</v>
      </c>
      <c r="B36" s="15" t="s">
        <v>1092</v>
      </c>
      <c r="C36">
        <v>294</v>
      </c>
      <c r="D36">
        <v>401</v>
      </c>
      <c r="E36" s="17" t="s">
        <v>251</v>
      </c>
      <c r="F36">
        <f ca="1">IFERROR(IF(A36="","",OFFSET(Results!$Z$1,MATCH(A36,Results!$A:$A,0)-1,0)),"")</f>
        <v>90</v>
      </c>
      <c r="G36" s="6">
        <f t="shared" ca="1" si="1"/>
        <v>-0.1</v>
      </c>
      <c r="H36" t="str">
        <f ca="1">IF(E36="","",OFFSET([2]LET!$AL$1,MATCH(A36,[2]LET!$E$1:$E$500,0)-1,0))</f>
        <v>Spreadex: 400/1, 6pl, 1/5</v>
      </c>
    </row>
    <row r="37" spans="1:8" x14ac:dyDescent="0.25">
      <c r="A37" t="s">
        <v>410</v>
      </c>
      <c r="B37" s="15" t="s">
        <v>1095</v>
      </c>
      <c r="C37">
        <v>87</v>
      </c>
      <c r="D37">
        <v>56</v>
      </c>
      <c r="E37" s="17" t="s">
        <v>226</v>
      </c>
      <c r="F37">
        <f ca="1">IFERROR(IF(A37="","",OFFSET(Results!$Z$1,MATCH(A37,Results!$A:$A,0)-1,0)),"")</f>
        <v>58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412</v>
      </c>
      <c r="B38" s="15" t="s">
        <v>255</v>
      </c>
      <c r="C38">
        <v>152</v>
      </c>
      <c r="D38">
        <v>126</v>
      </c>
      <c r="E38" s="17" t="s">
        <v>226</v>
      </c>
      <c r="F38">
        <f ca="1">IFERROR(IF(A38="","",OFFSET(Results!$Z$1,MATCH(A38,Results!$A:$A,0)-1,0)),"")</f>
        <v>4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414</v>
      </c>
      <c r="B39" s="15" t="s">
        <v>1096</v>
      </c>
      <c r="C39">
        <v>53</v>
      </c>
      <c r="D39">
        <v>34</v>
      </c>
      <c r="E39" s="17" t="s">
        <v>226</v>
      </c>
      <c r="F39">
        <f ca="1">IFERROR(IF(A39="","",OFFSET(Results!$Z$1,MATCH(A39,Results!$A:$A,0)-1,0)),"")</f>
        <v>2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416</v>
      </c>
      <c r="B40" s="15" t="s">
        <v>255</v>
      </c>
      <c r="C40">
        <v>152</v>
      </c>
      <c r="D40">
        <v>101</v>
      </c>
      <c r="E40" s="17" t="s">
        <v>226</v>
      </c>
      <c r="F40">
        <f ca="1">IFERROR(IF(A40="","",OFFSET(Results!$Z$1,MATCH(A40,Results!$A:$A,0)-1,0)),"")</f>
        <v>12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417</v>
      </c>
      <c r="B41" s="15" t="s">
        <v>413</v>
      </c>
      <c r="C41">
        <v>400</v>
      </c>
      <c r="D41">
        <v>351</v>
      </c>
      <c r="E41" s="17" t="s">
        <v>226</v>
      </c>
      <c r="F41">
        <f ca="1">IFERROR(IF(A41="","",OFFSET(Results!$Z$1,MATCH(A41,Results!$A:$A,0)-1,0)),"")</f>
        <v>75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418</v>
      </c>
      <c r="B42" s="15" t="s">
        <v>1097</v>
      </c>
      <c r="C42">
        <v>85</v>
      </c>
      <c r="D42">
        <v>67</v>
      </c>
      <c r="E42" s="17" t="s">
        <v>226</v>
      </c>
      <c r="F42">
        <f ca="1">IFERROR(IF(A42="","",OFFSET(Results!$Z$1,MATCH(A42,Results!$A:$A,0)-1,0)),"")</f>
        <v>95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419</v>
      </c>
      <c r="B43" s="15" t="s">
        <v>544</v>
      </c>
      <c r="C43">
        <v>59</v>
      </c>
      <c r="D43">
        <v>51</v>
      </c>
      <c r="E43" s="17" t="s">
        <v>226</v>
      </c>
      <c r="F43">
        <f ca="1">IFERROR(IF(A43="","",OFFSET(Results!$Z$1,MATCH(A43,Results!$A:$A,0)-1,0)),"")</f>
        <v>47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421</v>
      </c>
      <c r="B44" s="15" t="s">
        <v>250</v>
      </c>
      <c r="C44">
        <v>208</v>
      </c>
      <c r="D44">
        <v>176</v>
      </c>
      <c r="E44" s="17" t="s">
        <v>226</v>
      </c>
      <c r="F44">
        <f ca="1">IFERROR(IF(A44="","",OFFSET(Results!$Z$1,MATCH(A44,Results!$A:$A,0)-1,0)),"")</f>
        <v>32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422</v>
      </c>
      <c r="B45" s="15" t="s">
        <v>301</v>
      </c>
      <c r="C45">
        <v>58</v>
      </c>
      <c r="D45">
        <v>31</v>
      </c>
      <c r="E45" s="17" t="s">
        <v>226</v>
      </c>
      <c r="F45">
        <f ca="1">IFERROR(IF(A45="","",OFFSET(Results!$Z$1,MATCH(A45,Results!$A:$A,0)-1,0)),"")</f>
        <v>90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423</v>
      </c>
      <c r="B46" s="15" t="s">
        <v>271</v>
      </c>
      <c r="C46">
        <v>185</v>
      </c>
      <c r="D46">
        <v>151</v>
      </c>
      <c r="E46" s="17" t="s">
        <v>226</v>
      </c>
      <c r="F46">
        <f ca="1">IFERROR(IF(A46="","",OFFSET(Results!$Z$1,MATCH(A46,Results!$A:$A,0)-1,0)),"")</f>
        <v>4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425</v>
      </c>
      <c r="B47" s="15" t="s">
        <v>643</v>
      </c>
      <c r="C47">
        <v>63</v>
      </c>
      <c r="D47">
        <v>34</v>
      </c>
      <c r="E47" s="17" t="s">
        <v>226</v>
      </c>
      <c r="F47">
        <f ca="1">IFERROR(IF(A47="","",OFFSET(Results!$Z$1,MATCH(A47,Results!$A:$A,0)-1,0)),"")</f>
        <v>20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427</v>
      </c>
      <c r="B48" s="15" t="s">
        <v>290</v>
      </c>
      <c r="C48">
        <v>323</v>
      </c>
      <c r="D48">
        <v>301</v>
      </c>
      <c r="E48" s="17" t="s">
        <v>226</v>
      </c>
      <c r="F48">
        <f ca="1">IFERROR(IF(A48="","",OFFSET(Results!$Z$1,MATCH(A48,Results!$A:$A,0)-1,0)),"")</f>
        <v>75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429</v>
      </c>
      <c r="B49" s="15" t="s">
        <v>1098</v>
      </c>
      <c r="C49">
        <v>97</v>
      </c>
      <c r="D49">
        <v>101</v>
      </c>
      <c r="E49" s="17" t="s">
        <v>226</v>
      </c>
      <c r="F49">
        <f ca="1">IFERROR(IF(A49="","",OFFSET(Results!$Z$1,MATCH(A49,Results!$A:$A,0)-1,0)),"")</f>
        <v>95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430</v>
      </c>
      <c r="B50" s="15" t="s">
        <v>1099</v>
      </c>
      <c r="C50">
        <v>137</v>
      </c>
      <c r="D50">
        <v>101</v>
      </c>
      <c r="E50" s="17" t="s">
        <v>226</v>
      </c>
      <c r="F50">
        <f ca="1">IFERROR(IF(A50="","",OFFSET(Results!$Z$1,MATCH(A50,Results!$A:$A,0)-1,0)),"")</f>
        <v>90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431</v>
      </c>
      <c r="B51" s="15" t="s">
        <v>534</v>
      </c>
      <c r="C51">
        <v>23</v>
      </c>
      <c r="D51">
        <v>12</v>
      </c>
      <c r="E51" s="17" t="s">
        <v>226</v>
      </c>
      <c r="F51">
        <f ca="1">IFERROR(IF(A51="","",OFFSET(Results!$Z$1,MATCH(A51,Results!$A:$A,0)-1,0)),"")</f>
        <v>4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433</v>
      </c>
      <c r="B52" s="15" t="s">
        <v>355</v>
      </c>
      <c r="C52">
        <v>1667</v>
      </c>
      <c r="D52">
        <v>501</v>
      </c>
      <c r="E52" s="17" t="s">
        <v>226</v>
      </c>
      <c r="F52">
        <f ca="1">IFERROR(IF(A52="","",OFFSET(Results!$Z$1,MATCH(A52,Results!$A:$A,0)-1,0)),"")</f>
        <v>75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435</v>
      </c>
      <c r="B53" s="15" t="s">
        <v>523</v>
      </c>
      <c r="C53">
        <v>455</v>
      </c>
      <c r="D53">
        <v>201</v>
      </c>
      <c r="E53" s="17" t="s">
        <v>226</v>
      </c>
      <c r="F53">
        <f ca="1">IFERROR(IF(A53="","",OFFSET(Results!$Z$1,MATCH(A53,Results!$A:$A,0)-1,0)),"")</f>
        <v>32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437</v>
      </c>
      <c r="B54" s="15" t="s">
        <v>593</v>
      </c>
      <c r="C54">
        <v>122</v>
      </c>
      <c r="D54">
        <v>276</v>
      </c>
      <c r="E54" s="17" t="s">
        <v>407</v>
      </c>
      <c r="F54">
        <f ca="1">IFERROR(IF(A54="","",OFFSET(Results!$Z$1,MATCH(A54,Results!$A:$A,0)-1,0)),"")</f>
        <v>75</v>
      </c>
      <c r="G54" s="6">
        <f t="shared" ca="1" si="1"/>
        <v>-0.5</v>
      </c>
      <c r="H54" t="str">
        <f ca="1">IF(E54="","",OFFSET([2]LET!$AL$1,MATCH(A54,[2]LET!$E$1:$E$500,0)-1,0))</f>
        <v>Bet365: 275/1, 5pl, 1/4</v>
      </c>
    </row>
    <row r="55" spans="1:8" x14ac:dyDescent="0.25">
      <c r="A55" t="s">
        <v>438</v>
      </c>
      <c r="B55" s="15" t="s">
        <v>381</v>
      </c>
      <c r="C55">
        <v>526</v>
      </c>
      <c r="D55">
        <v>401</v>
      </c>
      <c r="E55" s="17" t="s">
        <v>226</v>
      </c>
      <c r="F55">
        <f ca="1">IFERROR(IF(A55="","",OFFSET(Results!$Z$1,MATCH(A55,Results!$A:$A,0)-1,0)),"")</f>
        <v>95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440</v>
      </c>
      <c r="B56" s="15" t="s">
        <v>1090</v>
      </c>
      <c r="C56">
        <v>204</v>
      </c>
      <c r="D56">
        <v>151</v>
      </c>
      <c r="E56" s="17" t="s">
        <v>226</v>
      </c>
      <c r="F56">
        <f ca="1">IFERROR(IF(A56="","",OFFSET(Results!$Z$1,MATCH(A56,Results!$A:$A,0)-1,0)),"")</f>
        <v>95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442</v>
      </c>
      <c r="B57" s="15" t="s">
        <v>366</v>
      </c>
      <c r="C57">
        <v>357</v>
      </c>
      <c r="D57">
        <v>176</v>
      </c>
      <c r="E57" s="17" t="s">
        <v>226</v>
      </c>
      <c r="F57">
        <f ca="1">IFERROR(IF(A57="","",OFFSET(Results!$Z$1,MATCH(A57,Results!$A:$A,0)-1,0)),"")</f>
        <v>110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443</v>
      </c>
      <c r="B58" s="15" t="s">
        <v>260</v>
      </c>
      <c r="C58">
        <v>2000</v>
      </c>
      <c r="D58">
        <v>501</v>
      </c>
      <c r="E58" s="17" t="s">
        <v>226</v>
      </c>
      <c r="F58">
        <f ca="1">IFERROR(IF(A58="","",OFFSET(Results!$Z$1,MATCH(A58,Results!$A:$A,0)-1,0)),"")</f>
        <v>107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444</v>
      </c>
      <c r="B59" s="15" t="s">
        <v>491</v>
      </c>
      <c r="C59">
        <v>909</v>
      </c>
      <c r="D59">
        <v>401</v>
      </c>
      <c r="E59" s="17" t="s">
        <v>226</v>
      </c>
      <c r="F59">
        <f ca="1">IFERROR(IF(A59="","",OFFSET(Results!$Z$1,MATCH(A59,Results!$A:$A,0)-1,0)),"")</f>
        <v>4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445</v>
      </c>
      <c r="B60" s="15" t="s">
        <v>276</v>
      </c>
      <c r="C60">
        <v>135</v>
      </c>
      <c r="D60">
        <v>101</v>
      </c>
      <c r="E60" s="17" t="s">
        <v>226</v>
      </c>
      <c r="F60">
        <f ca="1">IFERROR(IF(A60="","",OFFSET(Results!$Z$1,MATCH(A60,Results!$A:$A,0)-1,0)),"")</f>
        <v>58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446</v>
      </c>
      <c r="B61" s="15" t="s">
        <v>1100</v>
      </c>
      <c r="C61">
        <v>22</v>
      </c>
      <c r="D61">
        <v>15</v>
      </c>
      <c r="E61" s="17" t="s">
        <v>226</v>
      </c>
      <c r="F61">
        <f ca="1">IFERROR(IF(A61="","",OFFSET(Results!$Z$1,MATCH(A61,Results!$A:$A,0)-1,0)),"")</f>
        <v>32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449</v>
      </c>
      <c r="B62" s="15" t="s">
        <v>255</v>
      </c>
      <c r="C62">
        <v>152</v>
      </c>
      <c r="D62">
        <v>176</v>
      </c>
      <c r="E62" s="17" t="s">
        <v>251</v>
      </c>
      <c r="F62">
        <f ca="1">IFERROR(IF(A62="","",OFFSET(Results!$Z$1,MATCH(A62,Results!$A:$A,0)-1,0)),"")</f>
        <v>20</v>
      </c>
      <c r="G62" s="6">
        <f t="shared" ca="1" si="1"/>
        <v>-0.1</v>
      </c>
      <c r="H62" t="str">
        <f ca="1">IF(E62="","",OFFSET([2]LET!$AL$1,MATCH(A62,[2]LET!$E$1:$E$500,0)-1,0))</f>
        <v>Spreadex: 175/1, 6pl, 1/5</v>
      </c>
    </row>
    <row r="63" spans="1:8" x14ac:dyDescent="0.25">
      <c r="A63" t="s">
        <v>451</v>
      </c>
      <c r="B63" s="15" t="s">
        <v>291</v>
      </c>
      <c r="C63">
        <v>625</v>
      </c>
      <c r="D63">
        <v>501</v>
      </c>
      <c r="E63" s="17" t="s">
        <v>226</v>
      </c>
      <c r="F63">
        <f ca="1">IFERROR(IF(A63="","",OFFSET(Results!$Z$1,MATCH(A63,Results!$A:$A,0)-1,0)),"")</f>
        <v>112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452</v>
      </c>
      <c r="B64" s="15" t="s">
        <v>282</v>
      </c>
      <c r="C64">
        <v>128</v>
      </c>
      <c r="D64">
        <v>101</v>
      </c>
      <c r="E64" s="17" t="s">
        <v>226</v>
      </c>
      <c r="F64">
        <f ca="1">IFERROR(IF(A64="","",OFFSET(Results!$Z$1,MATCH(A64,Results!$A:$A,0)-1,0)),"")</f>
        <v>58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454</v>
      </c>
      <c r="B65" s="15" t="s">
        <v>424</v>
      </c>
      <c r="C65">
        <v>556</v>
      </c>
      <c r="D65">
        <v>401</v>
      </c>
      <c r="E65" s="17" t="s">
        <v>226</v>
      </c>
      <c r="F65">
        <f ca="1">IFERROR(IF(A65="","",OFFSET(Results!$Z$1,MATCH(A65,Results!$A:$A,0)-1,0)),"")</f>
        <v>95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455</v>
      </c>
      <c r="B66" s="15" t="s">
        <v>520</v>
      </c>
      <c r="C66">
        <v>83</v>
      </c>
      <c r="D66">
        <v>51</v>
      </c>
      <c r="E66" s="17" t="s">
        <v>226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456</v>
      </c>
      <c r="B67" s="15" t="s">
        <v>387</v>
      </c>
      <c r="C67">
        <v>189</v>
      </c>
      <c r="D67">
        <v>126</v>
      </c>
      <c r="E67" s="17" t="s">
        <v>226</v>
      </c>
      <c r="F67">
        <f ca="1">IFERROR(IF(A67="","",OFFSET(Results!$Z$1,MATCH(A67,Results!$A:$A,0)-1,0)),"")</f>
        <v>58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457</v>
      </c>
      <c r="B68" s="15" t="s">
        <v>413</v>
      </c>
      <c r="C68">
        <v>400</v>
      </c>
      <c r="D68">
        <v>401</v>
      </c>
      <c r="E68" s="17" t="s">
        <v>226</v>
      </c>
      <c r="F68">
        <f ca="1">IFERROR(IF(A68="","",OFFSET(Results!$Z$1,MATCH(A68,Results!$A:$A,0)-1,0)),"")</f>
        <v>95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458</v>
      </c>
      <c r="B69" s="15" t="s">
        <v>394</v>
      </c>
      <c r="C69">
        <v>1111</v>
      </c>
      <c r="D69">
        <v>751</v>
      </c>
      <c r="E69" s="17" t="s">
        <v>226</v>
      </c>
      <c r="F69">
        <f ca="1">IFERROR(IF(A69="","",OFFSET(Results!$Z$1,MATCH(A69,Results!$A:$A,0)-1,0)),"")</f>
        <v>58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459</v>
      </c>
      <c r="B70" s="15" t="s">
        <v>366</v>
      </c>
      <c r="C70">
        <v>357</v>
      </c>
      <c r="D70">
        <v>351</v>
      </c>
      <c r="E70" s="17" t="s">
        <v>226</v>
      </c>
      <c r="F70">
        <f ca="1">IFERROR(IF(A70="","",OFFSET(Results!$Z$1,MATCH(A70,Results!$A:$A,0)-1,0)),"")</f>
        <v>75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460</v>
      </c>
      <c r="B71" s="15" t="s">
        <v>441</v>
      </c>
      <c r="C71">
        <v>769</v>
      </c>
      <c r="D71">
        <v>501</v>
      </c>
      <c r="E71" s="17" t="s">
        <v>226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461</v>
      </c>
      <c r="B72" s="15" t="s">
        <v>507</v>
      </c>
      <c r="C72">
        <v>278</v>
      </c>
      <c r="D72">
        <v>176</v>
      </c>
      <c r="E72" s="17" t="s">
        <v>226</v>
      </c>
      <c r="F72">
        <f ca="1">IFERROR(IF(A72="","",OFFSET(Results!$Z$1,MATCH(A72,Results!$A:$A,0)-1,0)),"")</f>
        <v>58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462</v>
      </c>
      <c r="B73" s="15" t="s">
        <v>1098</v>
      </c>
      <c r="C73">
        <v>97</v>
      </c>
      <c r="D73">
        <v>126</v>
      </c>
      <c r="E73" s="17" t="s">
        <v>448</v>
      </c>
      <c r="F73">
        <f ca="1">IFERROR(IF(A73="","",OFFSET(Results!$Z$1,MATCH(A73,Results!$A:$A,0)-1,0)),"")</f>
        <v>4</v>
      </c>
      <c r="G73" s="6">
        <f t="shared" ca="1" si="2"/>
        <v>0.77500000000000013</v>
      </c>
      <c r="H73" t="str">
        <f ca="1">IF(E73="","",OFFSET([2]LET!$AL$1,MATCH(A73,[2]LET!$E$1:$E$500,0)-1,0))</f>
        <v>Boyle Sports: 125/1, 6pl, 1/5</v>
      </c>
    </row>
    <row r="74" spans="1:8" x14ac:dyDescent="0.25">
      <c r="A74" t="s">
        <v>463</v>
      </c>
      <c r="B74" s="15" t="s">
        <v>1092</v>
      </c>
      <c r="C74">
        <v>294</v>
      </c>
      <c r="D74">
        <v>301</v>
      </c>
      <c r="E74" s="17" t="s">
        <v>226</v>
      </c>
      <c r="F74">
        <f ca="1">IFERROR(IF(A74="","",OFFSET(Results!$Z$1,MATCH(A74,Results!$A:$A,0)-1,0)),"")</f>
        <v>20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464</v>
      </c>
      <c r="B75" s="15" t="s">
        <v>292</v>
      </c>
      <c r="C75">
        <v>345</v>
      </c>
      <c r="D75">
        <v>301</v>
      </c>
      <c r="E75" s="17" t="s">
        <v>226</v>
      </c>
      <c r="F75">
        <f ca="1">IFERROR(IF(A75="","",OFFSET(Results!$Z$1,MATCH(A75,Results!$A:$A,0)-1,0)),"")</f>
        <v>75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465</v>
      </c>
      <c r="B76" s="15" t="s">
        <v>259</v>
      </c>
      <c r="C76">
        <v>103</v>
      </c>
      <c r="D76">
        <v>151</v>
      </c>
      <c r="E76" s="17" t="s">
        <v>385</v>
      </c>
      <c r="F76">
        <f ca="1">IFERROR(IF(A76="","",OFFSET(Results!$Z$1,MATCH(A76,Results!$A:$A,0)-1,0)),"")</f>
        <v>4</v>
      </c>
      <c r="G76" s="6">
        <f t="shared" ca="1" si="2"/>
        <v>1.4437500000000001</v>
      </c>
      <c r="H76" t="str">
        <f ca="1">IF(E76="","",OFFSET([2]LET!$AL$1,MATCH(A76,[2]LET!$E$1:$E$500,0)-1,0))</f>
        <v>Boyle Sports: 150/1, 6pl, 1/5</v>
      </c>
    </row>
    <row r="77" spans="1:8" x14ac:dyDescent="0.25">
      <c r="A77" t="s">
        <v>466</v>
      </c>
      <c r="B77" s="15" t="s">
        <v>487</v>
      </c>
      <c r="C77">
        <v>132</v>
      </c>
      <c r="D77">
        <v>101</v>
      </c>
      <c r="E77" s="17" t="s">
        <v>226</v>
      </c>
      <c r="F77">
        <f ca="1">IFERROR(IF(A77="","",OFFSET(Results!$Z$1,MATCH(A77,Results!$A:$A,0)-1,0)),"")</f>
        <v>47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468</v>
      </c>
      <c r="B78" s="15" t="s">
        <v>283</v>
      </c>
      <c r="C78">
        <v>159</v>
      </c>
      <c r="D78">
        <v>176</v>
      </c>
      <c r="E78" s="17" t="s">
        <v>251</v>
      </c>
      <c r="F78">
        <f ca="1">IFERROR(IF(A78="","",OFFSET(Results!$Z$1,MATCH(A78,Results!$A:$A,0)-1,0)),"")</f>
        <v>4</v>
      </c>
      <c r="G78" s="6">
        <f t="shared" ca="1" si="2"/>
        <v>0.57500000000000007</v>
      </c>
      <c r="H78" t="str">
        <f ca="1">IF(E78="","",OFFSET([2]LET!$AL$1,MATCH(A78,[2]LET!$E$1:$E$500,0)-1,0))</f>
        <v>Spreadex: 175/1, 6pl, 1/5</v>
      </c>
    </row>
    <row r="79" spans="1:8" x14ac:dyDescent="0.25">
      <c r="A79" t="s">
        <v>469</v>
      </c>
      <c r="B79" s="15" t="s">
        <v>1101</v>
      </c>
      <c r="C79">
        <v>47</v>
      </c>
      <c r="D79">
        <v>36</v>
      </c>
      <c r="E79" s="17" t="s">
        <v>226</v>
      </c>
      <c r="F79">
        <f ca="1">IFERROR(IF(A79="","",OFFSET(Results!$Z$1,MATCH(A79,Results!$A:$A,0)-1,0)),"")</f>
        <v>20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471</v>
      </c>
      <c r="B80" s="15" t="s">
        <v>593</v>
      </c>
      <c r="C80">
        <v>122</v>
      </c>
      <c r="D80">
        <v>101</v>
      </c>
      <c r="E80" s="17" t="s">
        <v>226</v>
      </c>
      <c r="F80">
        <f ca="1">IFERROR(IF(A80="","",OFFSET(Results!$Z$1,MATCH(A80,Results!$A:$A,0)-1,0)),"")</f>
        <v>58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472</v>
      </c>
      <c r="B81" s="15" t="s">
        <v>289</v>
      </c>
      <c r="C81">
        <v>66</v>
      </c>
      <c r="D81">
        <v>34</v>
      </c>
      <c r="E81" s="17" t="s">
        <v>226</v>
      </c>
      <c r="F81">
        <f ca="1">IFERROR(IF(A81="","",OFFSET(Results!$Z$1,MATCH(A81,Results!$A:$A,0)-1,0)),"")</f>
        <v>47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473</v>
      </c>
      <c r="B82" s="15" t="s">
        <v>484</v>
      </c>
      <c r="C82">
        <v>111</v>
      </c>
      <c r="D82">
        <v>56</v>
      </c>
      <c r="E82" s="17" t="s">
        <v>226</v>
      </c>
      <c r="F82">
        <f ca="1">IFERROR(IF(A82="","",OFFSET(Results!$Z$1,MATCH(A82,Results!$A:$A,0)-1,0)),"")</f>
        <v>75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475</v>
      </c>
      <c r="B83" s="15" t="s">
        <v>284</v>
      </c>
      <c r="C83">
        <v>222</v>
      </c>
      <c r="D83">
        <v>176</v>
      </c>
      <c r="E83" s="17" t="s">
        <v>226</v>
      </c>
      <c r="F83">
        <f ca="1">IFERROR(IF(A83="","",OFFSET(Results!$Z$1,MATCH(A83,Results!$A:$A,0)-1,0)),"")</f>
        <v>95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477</v>
      </c>
      <c r="B84" s="15" t="s">
        <v>371</v>
      </c>
      <c r="C84">
        <v>588</v>
      </c>
      <c r="D84">
        <v>401</v>
      </c>
      <c r="E84" s="17" t="s">
        <v>226</v>
      </c>
      <c r="F84">
        <f ca="1">IFERROR(IF(A84="","",OFFSET(Results!$Z$1,MATCH(A84,Results!$A:$A,0)-1,0)),"")</f>
        <v>90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478</v>
      </c>
      <c r="B85" s="15" t="s">
        <v>272</v>
      </c>
      <c r="C85">
        <v>227</v>
      </c>
      <c r="D85">
        <v>101</v>
      </c>
      <c r="E85" s="17" t="s">
        <v>226</v>
      </c>
      <c r="F85">
        <f ca="1">IFERROR(IF(A85="","",OFFSET(Results!$Z$1,MATCH(A85,Results!$A:$A,0)-1,0)),"")</f>
        <v>110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479</v>
      </c>
      <c r="B86" s="15" t="s">
        <v>305</v>
      </c>
      <c r="C86">
        <v>84</v>
      </c>
      <c r="D86">
        <v>81</v>
      </c>
      <c r="E86" s="17" t="s">
        <v>226</v>
      </c>
      <c r="F86">
        <f ca="1">IFERROR(IF(A86="","",OFFSET(Results!$Z$1,MATCH(A86,Results!$A:$A,0)-1,0)),"")</f>
        <v>12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480</v>
      </c>
      <c r="B87" s="15" t="s">
        <v>406</v>
      </c>
      <c r="C87">
        <v>80</v>
      </c>
      <c r="D87">
        <v>126</v>
      </c>
      <c r="E87" s="17" t="s">
        <v>407</v>
      </c>
      <c r="F87">
        <f ca="1">IFERROR(IF(A87="","",OFFSET(Results!$Z$1,MATCH(A87,Results!$A:$A,0)-1,0)),"")</f>
        <v>58</v>
      </c>
      <c r="G87" s="6">
        <f t="shared" ca="1" si="2"/>
        <v>-0.5</v>
      </c>
      <c r="H87" t="str">
        <f ca="1">IF(E87="","",OFFSET([2]LET!$AL$1,MATCH(A87,[2]LET!$E$1:$E$500,0)-1,0))</f>
        <v>VBet: 125/1, 5pl, 1/4</v>
      </c>
    </row>
    <row r="88" spans="1:8" x14ac:dyDescent="0.25">
      <c r="A88" t="s">
        <v>481</v>
      </c>
      <c r="B88" s="15" t="s">
        <v>448</v>
      </c>
      <c r="C88">
        <v>500</v>
      </c>
      <c r="D88">
        <v>351</v>
      </c>
      <c r="E88" s="17" t="s">
        <v>226</v>
      </c>
      <c r="F88">
        <f ca="1">IFERROR(IF(A88="","",OFFSET(Results!$Z$1,MATCH(A88,Results!$A:$A,0)-1,0)),"")</f>
        <v>32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482</v>
      </c>
      <c r="B89" s="15" t="s">
        <v>1088</v>
      </c>
      <c r="C89">
        <v>62</v>
      </c>
      <c r="D89">
        <v>34</v>
      </c>
      <c r="E89" s="17" t="s">
        <v>226</v>
      </c>
      <c r="F89">
        <f ca="1">IFERROR(IF(A89="","",OFFSET(Results!$Z$1,MATCH(A89,Results!$A:$A,0)-1,0)),"")</f>
        <v>20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483</v>
      </c>
      <c r="B90" s="15" t="s">
        <v>1095</v>
      </c>
      <c r="C90">
        <v>87</v>
      </c>
      <c r="D90">
        <v>67</v>
      </c>
      <c r="E90" s="17" t="s">
        <v>226</v>
      </c>
      <c r="F90">
        <f ca="1">IFERROR(IF(A90="","",OFFSET(Results!$Z$1,MATCH(A90,Results!$A:$A,0)-1,0)),"")</f>
        <v>58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485</v>
      </c>
      <c r="B91" s="15" t="s">
        <v>281</v>
      </c>
      <c r="C91">
        <v>145</v>
      </c>
      <c r="D91">
        <v>51</v>
      </c>
      <c r="E91" s="17" t="s">
        <v>226</v>
      </c>
      <c r="F91">
        <f ca="1">IFERROR(IF(A91="","",OFFSET(Results!$Z$1,MATCH(A91,Results!$A:$A,0)-1,0)),"")</f>
        <v>47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486</v>
      </c>
      <c r="B92" s="15" t="s">
        <v>535</v>
      </c>
      <c r="C92">
        <v>90</v>
      </c>
      <c r="D92">
        <v>126</v>
      </c>
      <c r="E92" s="17" t="s">
        <v>385</v>
      </c>
      <c r="F92">
        <f ca="1">IFERROR(IF(A92="","",OFFSET(Results!$Z$1,MATCH(A92,Results!$A:$A,0)-1,0)),"")</f>
        <v>58</v>
      </c>
      <c r="G92" s="6">
        <f t="shared" ca="1" si="2"/>
        <v>-0.3</v>
      </c>
      <c r="H92" t="str">
        <f ca="1">IF(E92="","",OFFSET([2]LET!$AL$1,MATCH(A92,[2]LET!$E$1:$E$500,0)-1,0))</f>
        <v>Bet365: 125/1, 5pl, 1/4</v>
      </c>
    </row>
    <row r="93" spans="1:8" x14ac:dyDescent="0.25">
      <c r="A93" t="s">
        <v>488</v>
      </c>
      <c r="B93" s="15" t="s">
        <v>593</v>
      </c>
      <c r="C93">
        <v>122</v>
      </c>
      <c r="D93">
        <v>101</v>
      </c>
      <c r="E93" s="17" t="s">
        <v>226</v>
      </c>
      <c r="F93">
        <f ca="1">IFERROR(IF(A93="","",OFFSET(Results!$Z$1,MATCH(A93,Results!$A:$A,0)-1,0)),"")</f>
        <v>58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489</v>
      </c>
      <c r="B94" s="15" t="s">
        <v>278</v>
      </c>
      <c r="C94">
        <v>95</v>
      </c>
      <c r="D94">
        <v>126</v>
      </c>
      <c r="E94" s="17" t="s">
        <v>385</v>
      </c>
      <c r="F94">
        <f ca="1">IFERROR(IF(A94="","",OFFSET(Results!$Z$1,MATCH(A94,Results!$A:$A,0)-1,0)),"")</f>
        <v>58</v>
      </c>
      <c r="G94" s="6">
        <f t="shared" ca="1" si="2"/>
        <v>-0.3</v>
      </c>
      <c r="H94" t="str">
        <f ca="1">IF(E94="","",OFFSET([2]LET!$AL$1,MATCH(A94,[2]LET!$E$1:$E$500,0)-1,0))</f>
        <v>Spreadex: 125/1, 6pl, 1/5</v>
      </c>
    </row>
    <row r="95" spans="1:8" x14ac:dyDescent="0.25">
      <c r="A95" t="s">
        <v>490</v>
      </c>
      <c r="B95" s="15" t="s">
        <v>501</v>
      </c>
      <c r="C95">
        <v>217</v>
      </c>
      <c r="D95">
        <v>56</v>
      </c>
      <c r="E95" s="17" t="s">
        <v>226</v>
      </c>
      <c r="F95">
        <f ca="1">IFERROR(IF(A95="","",OFFSET(Results!$Z$1,MATCH(A95,Results!$A:$A,0)-1,0)),"")</f>
        <v>90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492</v>
      </c>
      <c r="B96" s="15" t="s">
        <v>593</v>
      </c>
      <c r="C96">
        <v>122</v>
      </c>
      <c r="D96">
        <v>151</v>
      </c>
      <c r="E96" s="17" t="s">
        <v>448</v>
      </c>
      <c r="F96">
        <f ca="1">IFERROR(IF(A96="","",OFFSET(Results!$Z$1,MATCH(A96,Results!$A:$A,0)-1,0)),"")</f>
        <v>32</v>
      </c>
      <c r="G96" s="6">
        <f t="shared" ca="1" si="2"/>
        <v>-0.2</v>
      </c>
      <c r="H96" t="str">
        <f ca="1">IF(E96="","",OFFSET([2]LET!$AL$1,MATCH(A96,[2]LET!$E$1:$E$500,0)-1,0))</f>
        <v>Spreadex: 150/1, 6pl, 1/5</v>
      </c>
    </row>
    <row r="97" spans="1:8" x14ac:dyDescent="0.25">
      <c r="A97" t="s">
        <v>493</v>
      </c>
      <c r="B97" s="15" t="s">
        <v>474</v>
      </c>
      <c r="C97">
        <v>182</v>
      </c>
      <c r="D97">
        <v>151</v>
      </c>
      <c r="E97" s="17" t="s">
        <v>226</v>
      </c>
      <c r="F97">
        <f ca="1">IFERROR(IF(A97="","",OFFSET(Results!$Z$1,MATCH(A97,Results!$A:$A,0)-1,0)),"")</f>
        <v>32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495</v>
      </c>
      <c r="B98" s="15" t="s">
        <v>291</v>
      </c>
      <c r="C98">
        <v>625</v>
      </c>
      <c r="D98">
        <v>501</v>
      </c>
      <c r="E98" s="17" t="s">
        <v>226</v>
      </c>
      <c r="F98">
        <f ca="1">IFERROR(IF(A98="","",OFFSET(Results!$Z$1,MATCH(A98,Results!$A:$A,0)-1,0)),"")</f>
        <v>58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496</v>
      </c>
      <c r="B99" s="15" t="s">
        <v>1102</v>
      </c>
      <c r="C99">
        <v>27</v>
      </c>
      <c r="D99">
        <v>15</v>
      </c>
      <c r="E99" s="17" t="s">
        <v>226</v>
      </c>
      <c r="F99">
        <f ca="1">IFERROR(IF(A99="","",OFFSET(Results!$Z$1,MATCH(A99,Results!$A:$A,0)-1,0)),"")</f>
        <v>95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498</v>
      </c>
      <c r="B100" s="15" t="s">
        <v>742</v>
      </c>
      <c r="C100">
        <v>256</v>
      </c>
      <c r="D100">
        <v>201</v>
      </c>
      <c r="E100" s="17" t="s">
        <v>226</v>
      </c>
      <c r="F100">
        <f ca="1">IFERROR(IF(A100="","",OFFSET(Results!$Z$1,MATCH(A100,Results!$A:$A,0)-1,0)),"")</f>
        <v>47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500</v>
      </c>
      <c r="B101" s="15" t="s">
        <v>1093</v>
      </c>
      <c r="C101">
        <v>130</v>
      </c>
      <c r="D101">
        <v>67</v>
      </c>
      <c r="E101" s="17" t="s">
        <v>226</v>
      </c>
      <c r="F101">
        <f ca="1">IFERROR(IF(A101="","",OFFSET(Results!$Z$1,MATCH(A101,Results!$A:$A,0)-1,0)),"")</f>
        <v>32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502</v>
      </c>
      <c r="B102" s="15" t="s">
        <v>247</v>
      </c>
      <c r="C102">
        <v>154</v>
      </c>
      <c r="D102">
        <v>201</v>
      </c>
      <c r="E102" s="17" t="s">
        <v>448</v>
      </c>
      <c r="F102">
        <f ca="1">IFERROR(IF(A102="","",OFFSET(Results!$Z$1,MATCH(A102,Results!$A:$A,0)-1,0)),"")</f>
        <v>75</v>
      </c>
      <c r="G102" s="6">
        <f t="shared" ca="1" si="3"/>
        <v>-0.2</v>
      </c>
      <c r="H102" t="str">
        <f ca="1">IF(E102="","",OFFSET([2]LET!$AL$1,MATCH(A102,[2]LET!$E$1:$E$500,0)-1,0))</f>
        <v>Boyle Sports: 200/1, 6pl, 1/5</v>
      </c>
    </row>
    <row r="103" spans="1:8" x14ac:dyDescent="0.25">
      <c r="A103" t="s">
        <v>503</v>
      </c>
      <c r="B103" s="15" t="s">
        <v>269</v>
      </c>
      <c r="C103">
        <v>50</v>
      </c>
      <c r="D103">
        <v>46</v>
      </c>
      <c r="E103" s="17" t="s">
        <v>226</v>
      </c>
      <c r="F103">
        <f ca="1">IFERROR(IF(A103="","",OFFSET(Results!$Z$1,MATCH(A103,Results!$A:$A,0)-1,0)),"")</f>
        <v>1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504</v>
      </c>
      <c r="B104" s="15" t="s">
        <v>1103</v>
      </c>
      <c r="C104">
        <v>74</v>
      </c>
      <c r="D104">
        <v>56</v>
      </c>
      <c r="E104" s="17" t="s">
        <v>226</v>
      </c>
      <c r="F104">
        <f ca="1">IFERROR(IF(A104="","",OFFSET(Results!$Z$1,MATCH(A104,Results!$A:$A,0)-1,0)),"")</f>
        <v>12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506</v>
      </c>
      <c r="B105" s="15" t="s">
        <v>1099</v>
      </c>
      <c r="C105">
        <v>137</v>
      </c>
      <c r="D105">
        <v>101</v>
      </c>
      <c r="E105" s="17" t="s">
        <v>226</v>
      </c>
      <c r="F105">
        <f ca="1">IFERROR(IF(A105="","",OFFSET(Results!$Z$1,MATCH(A105,Results!$A:$A,0)-1,0)),"")</f>
        <v>32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508</v>
      </c>
      <c r="B106" s="15" t="s">
        <v>355</v>
      </c>
      <c r="C106">
        <v>1667</v>
      </c>
      <c r="D106">
        <v>401</v>
      </c>
      <c r="E106" s="17" t="s">
        <v>226</v>
      </c>
      <c r="F106">
        <f ca="1">IFERROR(IF(A106="","",OFFSET(Results!$Z$1,MATCH(A106,Results!$A:$A,0)-1,0)),"")</f>
        <v>75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509</v>
      </c>
      <c r="B107" s="15" t="s">
        <v>293</v>
      </c>
      <c r="C107">
        <v>417</v>
      </c>
      <c r="D107">
        <v>351</v>
      </c>
      <c r="E107" s="17" t="s">
        <v>226</v>
      </c>
      <c r="F107">
        <f ca="1">IFERROR(IF(A107="","",OFFSET(Results!$Z$1,MATCH(A107,Results!$A:$A,0)-1,0)),"")</f>
        <v>107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510</v>
      </c>
      <c r="B108" s="15" t="s">
        <v>1104</v>
      </c>
      <c r="C108">
        <v>99</v>
      </c>
      <c r="D108">
        <v>101</v>
      </c>
      <c r="E108" s="17" t="s">
        <v>226</v>
      </c>
      <c r="F108">
        <f ca="1">IFERROR(IF(A108="","",OFFSET(Results!$Z$1,MATCH(A108,Results!$A:$A,0)-1,0)),"")</f>
        <v>47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511</v>
      </c>
      <c r="B109" s="15" t="s">
        <v>555</v>
      </c>
      <c r="C109">
        <v>93</v>
      </c>
      <c r="D109">
        <v>76</v>
      </c>
      <c r="E109" s="17" t="s">
        <v>226</v>
      </c>
      <c r="F109">
        <f ca="1">IFERROR(IF(A109="","",OFFSET(Results!$Z$1,MATCH(A109,Results!$A:$A,0)-1,0)),"")</f>
        <v>32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512</v>
      </c>
      <c r="B110" s="15" t="s">
        <v>411</v>
      </c>
      <c r="C110">
        <v>110</v>
      </c>
      <c r="D110">
        <v>101</v>
      </c>
      <c r="E110" s="17" t="s">
        <v>226</v>
      </c>
      <c r="F110">
        <f ca="1">IFERROR(IF(A110="","",OFFSET(Results!$Z$1,MATCH(A110,Results!$A:$A,0)-1,0)),"")</f>
        <v>107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513</v>
      </c>
      <c r="B111" s="15" t="s">
        <v>281</v>
      </c>
      <c r="C111">
        <v>145</v>
      </c>
      <c r="D111">
        <v>141</v>
      </c>
      <c r="E111" s="17" t="s">
        <v>226</v>
      </c>
      <c r="F111">
        <f ca="1">IFERROR(IF(A111="","",OFFSET(Results!$Z$1,MATCH(A111,Results!$A:$A,0)-1,0)),"")</f>
        <v>20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514</v>
      </c>
      <c r="B112" s="15" t="s">
        <v>1105</v>
      </c>
      <c r="C112">
        <v>119</v>
      </c>
      <c r="D112">
        <v>101</v>
      </c>
      <c r="E112" s="17" t="s">
        <v>226</v>
      </c>
      <c r="F112">
        <f ca="1">IFERROR(IF(A112="","",OFFSET(Results!$Z$1,MATCH(A112,Results!$A:$A,0)-1,0)),"")</f>
        <v>95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515</v>
      </c>
      <c r="B113" s="15" t="s">
        <v>1099</v>
      </c>
      <c r="C113">
        <v>137</v>
      </c>
      <c r="D113">
        <v>126</v>
      </c>
      <c r="E113" s="17" t="s">
        <v>226</v>
      </c>
      <c r="F113">
        <f ca="1">IFERROR(IF(A113="","",OFFSET(Results!$Z$1,MATCH(A113,Results!$A:$A,0)-1,0)),"")</f>
        <v>12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Charley Hull</v>
      </c>
      <c r="B2" s="15" t="str">
        <f ca="1">IFERROR(OFFSET(Win!B$1,MATCH(1,Picks!F:F,0)-1,0),"")</f>
        <v>16.53%</v>
      </c>
      <c r="C2" s="16">
        <f ca="1">IFERROR(OFFSET(Win!C$1,MATCH(1,Picks!F:F,0)-1,0),"")</f>
        <v>6</v>
      </c>
      <c r="D2" s="16">
        <f ca="1">IFERROR(OFFSET(Win!D$1,MATCH(1,Picks!F:F,0)-1,0),"")</f>
        <v>7.5</v>
      </c>
      <c r="E2" s="17" t="str">
        <f ca="1">IFERROR(OFFSET(Win!E$1,MATCH(1,Picks!F:F,0)-1,0),"")</f>
        <v>3.70%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6.5/1, 6pl, 1/5</v>
      </c>
    </row>
    <row r="3" spans="1:8" x14ac:dyDescent="0.25">
      <c r="A3" t="str">
        <f ca="1">CONCATENATE("WIN: ",IFERROR(OFFSET(Picks!A$1,MATCH(2,Picks!F:F,0)-1,0),""))</f>
        <v>WIN: Carlota Ciganda</v>
      </c>
      <c r="B3" s="15" t="str">
        <f ca="1">IFERROR(OFFSET(Win!B$1,MATCH(2,Picks!F:F,0)-1,0),"")</f>
        <v>3.98%</v>
      </c>
      <c r="C3" s="16">
        <f ca="1">IFERROR(OFFSET(Win!C$1,MATCH(2,Picks!F:F,0)-1,0),"")</f>
        <v>25</v>
      </c>
      <c r="D3" s="16">
        <f ca="1">IFERROR(OFFSET(Win!D$1,MATCH(2,Picks!F:F,0)-1,0),"")</f>
        <v>29</v>
      </c>
      <c r="E3" s="17" t="str">
        <f ca="1">IFERROR(OFFSET(Win!E$1,MATCH(2,Picks!F:F,0)-1,0),"")</f>
        <v>0.60%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Coral: 28/1, 6pl, 1/5</v>
      </c>
    </row>
    <row r="4" spans="1:8" x14ac:dyDescent="0.25">
      <c r="A4" t="str">
        <f ca="1">CONCATENATE("WIN: ",IFERROR(OFFSET(Picks!A$1,MATCH(3,Picks!F:F,0)-1,0),""))</f>
        <v>WIN: Somi Lee</v>
      </c>
      <c r="B4" s="15" t="str">
        <f ca="1">IFERROR(OFFSET(Win!B$1,MATCH(3,Picks!F:F,0)-1,0),"")</f>
        <v>2.46%</v>
      </c>
      <c r="C4" s="16">
        <f ca="1">IFERROR(OFFSET(Win!C$1,MATCH(3,Picks!F:F,0)-1,0),"")</f>
        <v>41</v>
      </c>
      <c r="D4" s="16">
        <f ca="1">IFERROR(OFFSET(Win!D$1,MATCH(3,Picks!F:F,0)-1,0),"")</f>
        <v>51</v>
      </c>
      <c r="E4" s="17" t="str">
        <f ca="1">IFERROR(OFFSET(Win!E$1,MATCH(3,Picks!F:F,0)-1,0),"")</f>
        <v>0.50%</v>
      </c>
      <c r="F4">
        <f ca="1">IFERROR(OFFSET(Picks!G$1,MATCH(3,Picks!F:F,0)-1,0),"")</f>
        <v>2</v>
      </c>
      <c r="G4" s="6">
        <f ca="1">IFERROR(OFFSET(Picks!H$1,MATCH(3,Picks!F:F,0)-1,0),"")</f>
        <v>11.5</v>
      </c>
      <c r="H4" t="str">
        <f ca="1">IFERROR(OFFSET(Win!H$1,MATCH(3,Picks!F:F,0)-1,0),"")</f>
        <v>Skybet: 50/1, 5pl, 1/4</v>
      </c>
    </row>
    <row r="5" spans="1:8" x14ac:dyDescent="0.25">
      <c r="A5" t="str">
        <f ca="1">CONCATENATE("FRL: ",IFERROR(OFFSET(Picks!M$1,MATCH(1,Picks!R:R,0)-1,0),""))</f>
        <v>FRL: Brianna Navarrosa</v>
      </c>
      <c r="B5" s="15" t="str">
        <f ca="1">IFERROR(IF(OFFSET(FRL!B$1,MATCH(1,Picks!R:R,0)-1,0)=0,"",OFFSET(FRL!B$1,MATCH(1,Picks!R:R,0)-1,0)),"")</f>
        <v>0.99%</v>
      </c>
      <c r="C5" s="16">
        <f ca="1">IFERROR(IF(OFFSET(FRL!C$1,MATCH(1,Picks!R:R,0)-1,0)=0,"",OFFSET(FRL!C$1,MATCH(1,Picks!R:R,0)-1,0)),"")</f>
        <v>101</v>
      </c>
      <c r="D5" s="16">
        <f ca="1">IFERROR(IF(OFFSET(FRL!D$1,MATCH(1,Picks!R:R,0)-1,0)=0,"",OFFSET(FRL!D$1,MATCH(1,Picks!R:R,0)-1,0)),"")</f>
        <v>251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250/1, 6pl, 1/5</v>
      </c>
    </row>
    <row r="6" spans="1:8" x14ac:dyDescent="0.25">
      <c r="A6" t="str">
        <f ca="1">CONCATENATE("FRL: ",IFERROR(OFFSET(Picks!M$1,MATCH(2,Picks!R:R,0)-1,0),""))</f>
        <v>FRL: P.K. Kongkraphan</v>
      </c>
      <c r="B6" s="15" t="str">
        <f ca="1">IFERROR(IF(OFFSET(FRL!B$1,MATCH(2,Picks!R:R,0)-1,0)=0,"",OFFSET(FRL!B$1,MATCH(2,Picks!R:R,0)-1,0)),"")</f>
        <v>1.25%</v>
      </c>
      <c r="C6" s="16">
        <f ca="1">IFERROR(IF(OFFSET(FRL!C$1,MATCH(2,Picks!R:R,0)-1,0)=0,"",OFFSET(FRL!C$1,MATCH(2,Picks!R:R,0)-1,0)),"")</f>
        <v>80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58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VBet: 125/1, 5pl, 1/4</v>
      </c>
    </row>
    <row r="7" spans="1:8" x14ac:dyDescent="0.25">
      <c r="A7" t="str">
        <f ca="1">CONCATENATE("FRL: ",IFERROR(OFFSET(Picks!M$1,MATCH(3,Picks!R:R,0)-1,0),""))</f>
        <v>FRL: Jungmin Hong</v>
      </c>
      <c r="B7" s="15" t="str">
        <f ca="1">IFERROR(IF(OFFSET(FRL!B$1,MATCH(3,Picks!R:R,0)-1,0)=0,"",OFFSET(FRL!B$1,MATCH(3,Picks!R:R,0)-1,0)),"")</f>
        <v>0.82%</v>
      </c>
      <c r="C7" s="16">
        <f ca="1">IFERROR(IF(OFFSET(FRL!C$1,MATCH(3,Picks!R:R,0)-1,0)=0,"",OFFSET(FRL!C$1,MATCH(3,Picks!R:R,0)-1,0)),"")</f>
        <v>122</v>
      </c>
      <c r="D7" s="16">
        <f ca="1">IFERROR(IF(OFFSET(FRL!D$1,MATCH(3,Picks!R:R,0)-1,0)=0,"",OFFSET(FRL!D$1,MATCH(3,Picks!R:R,0)-1,0)),"")</f>
        <v>276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75</v>
      </c>
      <c r="G7" s="6">
        <f ca="1">IF(F7="","",IFERROR(OFFSET(Picks!T$1,MATCH(3,Picks!R:R,0)-1,0),""))</f>
        <v>-2</v>
      </c>
      <c r="H7" t="str">
        <f ca="1">IFERROR(OFFSET(FRL!H$1,MATCH(3,Picks!R:R,0)-1,0),"")</f>
        <v>Bet365: 275/1,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2025-02-17T00:42:04Z</dcterms:modified>
</cp:coreProperties>
</file>